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40441ECD-E84C-4D64-A660-99C9D1180D04}" xr6:coauthVersionLast="47" xr6:coauthVersionMax="47" xr10:uidLastSave="{00000000-0000-0000-0000-000000000000}"/>
  <workbookProtection workbookAlgorithmName="SHA-512" workbookHashValue="ctUj/BZH3jRO9D2ZEGmUkQWPThzWSbTWQdpdqhyVN4CI5fPXKV1IGSWLPgzpjO8S0V+o4GNb3CREQEDofuVRFA==" workbookSaltValue="RqjJOWHZevxBnYhbHp/yRQ==" workbookSpinCount="100000" lockStructure="1"/>
  <bookViews>
    <workbookView xWindow="-110" yWindow="-110" windowWidth="19420" windowHeight="11500" xr2:uid="{2DF971C2-EB90-41CD-89C7-827771DC9BBA}"/>
  </bookViews>
  <sheets>
    <sheet name="調査票" sheetId="4" r:id="rId1"/>
    <sheet name="集計（調査票から転記）" sheetId="5" r:id="rId2"/>
    <sheet name="転記作業用" sheetId="8" state="hidden" r:id="rId3"/>
  </sheets>
  <definedNames>
    <definedName name="_xlnm.Print_Area" localSheetId="0">調査票!$A$1:$T$91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4" l="1"/>
  <c r="M83" i="4" s="1"/>
  <c r="A76" i="4" l="1"/>
  <c r="M78" i="4" s="1"/>
  <c r="A59" i="4"/>
  <c r="H60" i="4" s="1"/>
  <c r="AX5" i="8" l="1"/>
  <c r="AT5" i="8"/>
  <c r="G5" i="5"/>
  <c r="AW5" i="8" l="1"/>
  <c r="AZ5" i="8" s="1"/>
  <c r="AS5" i="8"/>
  <c r="AV5" i="8" s="1"/>
  <c r="AP5" i="8"/>
  <c r="AO5" i="8"/>
  <c r="AN5" i="8"/>
  <c r="AM5" i="8"/>
  <c r="AL5" i="8"/>
  <c r="AK5" i="8"/>
  <c r="AJ5" i="8"/>
  <c r="AI5" i="8"/>
  <c r="A23" i="4"/>
  <c r="A24" i="4"/>
  <c r="A25" i="4"/>
  <c r="A29" i="4"/>
  <c r="AF5" i="8"/>
  <c r="AE5" i="8"/>
  <c r="AA5" i="8"/>
  <c r="Z5" i="8"/>
  <c r="Y5" i="8"/>
  <c r="X5" i="8"/>
  <c r="W5" i="8"/>
  <c r="V5" i="8"/>
  <c r="U5" i="8"/>
  <c r="R5" i="8"/>
  <c r="Q5" i="8"/>
  <c r="N5" i="8"/>
  <c r="M5" i="8"/>
  <c r="J5" i="8"/>
  <c r="I5" i="8"/>
  <c r="H5" i="8"/>
  <c r="G5" i="8"/>
  <c r="D5" i="8"/>
  <c r="C5" i="8"/>
  <c r="B5" i="8"/>
  <c r="A5" i="8"/>
  <c r="EA5" i="8"/>
  <c r="DZ5" i="8"/>
  <c r="DY5" i="8"/>
  <c r="DX5" i="8"/>
  <c r="DW5" i="8"/>
  <c r="DV5" i="8"/>
  <c r="DU5" i="8"/>
  <c r="DS5" i="8"/>
  <c r="DR5" i="8"/>
  <c r="DQ5" i="8"/>
  <c r="DP5" i="8"/>
  <c r="DO5" i="8"/>
  <c r="DN5" i="8"/>
  <c r="DM5" i="8"/>
  <c r="DK5" i="8"/>
  <c r="DJ5" i="8"/>
  <c r="DI5" i="8"/>
  <c r="DH5" i="8"/>
  <c r="DG5" i="8"/>
  <c r="DF5" i="8"/>
  <c r="DE5" i="8"/>
  <c r="DC5" i="8"/>
  <c r="DB5" i="8"/>
  <c r="DA5" i="8"/>
  <c r="CZ5" i="8"/>
  <c r="CY5" i="8"/>
  <c r="CX5" i="8"/>
  <c r="CW5" i="8"/>
  <c r="CU5" i="8"/>
  <c r="CT5" i="8"/>
  <c r="CS5" i="8"/>
  <c r="CR5" i="8"/>
  <c r="CQ5" i="8"/>
  <c r="CP5" i="8"/>
  <c r="CO5" i="8"/>
  <c r="CM5" i="8"/>
  <c r="CL5" i="8"/>
  <c r="CK5" i="8"/>
  <c r="CJ5" i="8"/>
  <c r="CI5" i="8"/>
  <c r="CH5" i="8"/>
  <c r="CG5" i="8"/>
  <c r="CE5" i="8"/>
  <c r="CD5" i="8"/>
  <c r="CC5" i="8"/>
  <c r="CB5" i="8"/>
  <c r="CA5" i="8"/>
  <c r="BZ5" i="8"/>
  <c r="BY5" i="8"/>
  <c r="BW5" i="8"/>
  <c r="BV5" i="8"/>
  <c r="BU5" i="8"/>
  <c r="BT5" i="8"/>
  <c r="BS5" i="8"/>
  <c r="BR5" i="8"/>
  <c r="BQ5" i="8"/>
  <c r="BO5" i="8"/>
  <c r="BN5" i="8"/>
  <c r="BM5" i="8"/>
  <c r="BL5" i="8"/>
  <c r="BK5" i="8"/>
  <c r="BJ5" i="8"/>
  <c r="BI5" i="8"/>
  <c r="BG5" i="8"/>
  <c r="BF5" i="8"/>
  <c r="BE5" i="8"/>
  <c r="BD5" i="8"/>
  <c r="BC5" i="8"/>
  <c r="BB5" i="8"/>
  <c r="BA5" i="8"/>
  <c r="AD5" i="8"/>
  <c r="AA5" i="5"/>
  <c r="S5" i="5"/>
  <c r="A48" i="4"/>
  <c r="A46" i="4"/>
  <c r="A32" i="4"/>
  <c r="O39" i="4" s="1"/>
  <c r="A14" i="4"/>
  <c r="O18" i="4" s="1"/>
  <c r="A6" i="4"/>
  <c r="P10" i="4" s="1"/>
  <c r="AR5" i="8" l="1"/>
  <c r="AH5" i="8"/>
  <c r="AC5" i="8"/>
  <c r="T5" i="8"/>
  <c r="P5" i="8"/>
  <c r="L5" i="8"/>
  <c r="F5" i="8"/>
  <c r="AY5" i="8"/>
  <c r="AU5" i="8"/>
  <c r="EB5" i="8"/>
  <c r="DT5" i="8"/>
  <c r="DL5" i="8"/>
  <c r="DD5" i="8"/>
  <c r="CV5" i="8"/>
  <c r="CN5" i="8"/>
  <c r="CF5" i="8"/>
  <c r="BX5" i="8"/>
  <c r="BP5" i="8"/>
  <c r="BH5" i="8"/>
  <c r="AQ5" i="8"/>
  <c r="AG5" i="8"/>
  <c r="H5" i="5" s="1"/>
  <c r="O5" i="8"/>
  <c r="D5" i="5" s="1"/>
  <c r="AB5" i="8"/>
  <c r="F5" i="5" s="1"/>
  <c r="K5" i="8"/>
  <c r="C5" i="5" s="1"/>
  <c r="E5" i="8"/>
  <c r="B5" i="5" s="1"/>
  <c r="I5" i="5" l="1"/>
  <c r="K5" i="5" s="1"/>
  <c r="EC5" i="8"/>
  <c r="CN5" i="5" s="1"/>
  <c r="AY5" i="5"/>
  <c r="CC5" i="5"/>
  <c r="BS5" i="5"/>
  <c r="BI5" i="5"/>
  <c r="BH5" i="5"/>
  <c r="CL5" i="5"/>
  <c r="CB5" i="5"/>
  <c r="BR5" i="5"/>
  <c r="CF5" i="5"/>
  <c r="BB5" i="5"/>
  <c r="BM5" i="5"/>
  <c r="CH5" i="5"/>
  <c r="BL5" i="5"/>
  <c r="CG5" i="5"/>
  <c r="BU5" i="5"/>
  <c r="BC5" i="5"/>
  <c r="BG5" i="5"/>
  <c r="BJ5" i="5"/>
  <c r="CK5" i="5"/>
  <c r="CA5" i="5"/>
  <c r="BQ5" i="5"/>
  <c r="BX5" i="5"/>
  <c r="BA5" i="5"/>
  <c r="CM5" i="5"/>
  <c r="CJ5" i="5"/>
  <c r="BZ5" i="5"/>
  <c r="BN5" i="5"/>
  <c r="BF5" i="5"/>
  <c r="AZ5" i="5"/>
  <c r="CE5" i="5"/>
  <c r="CI5" i="5"/>
  <c r="BY5" i="5"/>
  <c r="BE5" i="5"/>
  <c r="BW5" i="5"/>
  <c r="BV5" i="5"/>
  <c r="BD5" i="5"/>
  <c r="BO5" i="5"/>
  <c r="BK5" i="5"/>
  <c r="CD5" i="5"/>
  <c r="BT5" i="5"/>
  <c r="BP5" i="5"/>
  <c r="L5" i="5"/>
  <c r="AU5" i="5"/>
  <c r="AL5" i="5"/>
  <c r="Z5" i="5"/>
  <c r="W5" i="5"/>
  <c r="AX5" i="5"/>
  <c r="AT5" i="5"/>
  <c r="AK5" i="5"/>
  <c r="Y5" i="5"/>
  <c r="V5" i="5"/>
  <c r="AS5" i="5"/>
  <c r="AJ5" i="5"/>
  <c r="X5" i="5"/>
  <c r="U5" i="5"/>
  <c r="AQ5" i="5"/>
  <c r="AR5" i="5"/>
  <c r="AG5" i="5"/>
  <c r="R5" i="5"/>
  <c r="T5" i="5"/>
  <c r="AI5" i="5"/>
  <c r="AP5" i="5"/>
  <c r="AF5" i="5"/>
  <c r="N5" i="5"/>
  <c r="AH5" i="5"/>
  <c r="AO5" i="5"/>
  <c r="AE5" i="5"/>
  <c r="Q5" i="5"/>
  <c r="M5" i="5"/>
  <c r="AW5" i="5"/>
  <c r="AN5" i="5"/>
  <c r="AD5" i="5"/>
  <c r="P5" i="5"/>
  <c r="AV5" i="5"/>
  <c r="AM5" i="5"/>
  <c r="AC5" i="5"/>
  <c r="O5" i="5"/>
  <c r="AB5" i="5"/>
  <c r="S5" i="8"/>
  <c r="E5" i="5" s="1"/>
  <c r="J5" i="5" l="1"/>
</calcChain>
</file>

<file path=xl/sharedStrings.xml><?xml version="1.0" encoding="utf-8"?>
<sst xmlns="http://schemas.openxmlformats.org/spreadsheetml/2006/main" count="513" uniqueCount="232">
  <si>
    <t>介護人材実態調査　職員票（訪問系）</t>
    <rPh sb="0" eb="4">
      <t>カイゴジンザイ</t>
    </rPh>
    <rPh sb="4" eb="6">
      <t>ジッタイ</t>
    </rPh>
    <rPh sb="6" eb="8">
      <t>チョウサ</t>
    </rPh>
    <rPh sb="9" eb="12">
      <t>ショクインヒョウ</t>
    </rPh>
    <rPh sb="13" eb="16">
      <t>ホウモンケイ</t>
    </rPh>
    <phoneticPr fontId="1"/>
  </si>
  <si>
    <t>※この調査票は、訪問サービス・訪問介護を行う介護職員の方（非常勤含む。ボランティア除く）が対象です。</t>
    <rPh sb="3" eb="6">
      <t>チョウサヒョウ</t>
    </rPh>
    <rPh sb="8" eb="10">
      <t>ホウモン</t>
    </rPh>
    <rPh sb="15" eb="17">
      <t>ホウモン</t>
    </rPh>
    <rPh sb="17" eb="19">
      <t>カイゴ</t>
    </rPh>
    <rPh sb="20" eb="21">
      <t>オコナ</t>
    </rPh>
    <rPh sb="22" eb="24">
      <t>カイゴ</t>
    </rPh>
    <rPh sb="24" eb="26">
      <t>ショクイン</t>
    </rPh>
    <rPh sb="27" eb="28">
      <t>カタ</t>
    </rPh>
    <rPh sb="29" eb="32">
      <t>ヒジョウキン</t>
    </rPh>
    <rPh sb="32" eb="33">
      <t>フク</t>
    </rPh>
    <rPh sb="41" eb="42">
      <t>ノゾ</t>
    </rPh>
    <rPh sb="45" eb="47">
      <t>タイショウ</t>
    </rPh>
    <phoneticPr fontId="1"/>
  </si>
  <si>
    <r>
      <t>問１　あなたが、本調査票を受け取った事業所で提供するサービス種別（介護予防を含む）について、ご回答ください。</t>
    </r>
    <r>
      <rPr>
        <b/>
        <u/>
        <sz val="10"/>
        <rFont val="游ゴシック"/>
        <family val="3"/>
        <charset val="128"/>
        <scheme val="minor"/>
      </rPr>
      <t>（１つ選択）</t>
    </r>
    <rPh sb="0" eb="1">
      <t>トイ</t>
    </rPh>
    <rPh sb="8" eb="12">
      <t>ホンチョウサヒョウ</t>
    </rPh>
    <rPh sb="13" eb="14">
      <t>ウ</t>
    </rPh>
    <rPh sb="15" eb="16">
      <t>ト</t>
    </rPh>
    <rPh sb="18" eb="21">
      <t>ジギョウショ</t>
    </rPh>
    <rPh sb="22" eb="24">
      <t>テイキョウ</t>
    </rPh>
    <rPh sb="30" eb="32">
      <t>シュベツ</t>
    </rPh>
    <rPh sb="33" eb="37">
      <t>カイゴヨボウ</t>
    </rPh>
    <rPh sb="38" eb="39">
      <t>フク</t>
    </rPh>
    <rPh sb="47" eb="49">
      <t>カイトウ</t>
    </rPh>
    <rPh sb="57" eb="59">
      <t>センタク</t>
    </rPh>
    <phoneticPr fontId="1"/>
  </si>
  <si>
    <t>問３　あなたの雇用形態、性別、年齢、過去１週間の勤務時間等について、ご回答ください。</t>
    <rPh sb="0" eb="1">
      <t>トイ</t>
    </rPh>
    <rPh sb="7" eb="11">
      <t>コヨウケイタイ</t>
    </rPh>
    <rPh sb="12" eb="14">
      <t>セイベツ</t>
    </rPh>
    <rPh sb="15" eb="17">
      <t>ネンレイ</t>
    </rPh>
    <rPh sb="18" eb="20">
      <t>カコ</t>
    </rPh>
    <rPh sb="21" eb="23">
      <t>シュウカン</t>
    </rPh>
    <rPh sb="24" eb="28">
      <t>キンムジカン</t>
    </rPh>
    <rPh sb="28" eb="29">
      <t>トウ</t>
    </rPh>
    <rPh sb="35" eb="37">
      <t>カイトウ</t>
    </rPh>
    <phoneticPr fontId="1"/>
  </si>
  <si>
    <t>★</t>
    <phoneticPr fontId="1"/>
  </si>
  <si>
    <r>
      <t>問２　あなたの資格の取得、研修の修了の状況について、ご回答ください。</t>
    </r>
    <r>
      <rPr>
        <b/>
        <u/>
        <sz val="10"/>
        <rFont val="游ゴシック"/>
        <family val="3"/>
        <charset val="128"/>
        <scheme val="minor"/>
      </rPr>
      <t>（１つ選択）</t>
    </r>
    <rPh sb="0" eb="1">
      <t>トイ</t>
    </rPh>
    <rPh sb="7" eb="9">
      <t>シカク</t>
    </rPh>
    <rPh sb="10" eb="12">
      <t>シュトク</t>
    </rPh>
    <rPh sb="13" eb="15">
      <t>ケンシュウ</t>
    </rPh>
    <rPh sb="16" eb="18">
      <t>シュウリョウ</t>
    </rPh>
    <rPh sb="19" eb="21">
      <t>ジョウキョウ</t>
    </rPh>
    <rPh sb="27" eb="29">
      <t>カイトウ</t>
    </rPh>
    <rPh sb="37" eb="39">
      <t>センタク</t>
    </rPh>
    <phoneticPr fontId="1"/>
  </si>
  <si>
    <t>時間</t>
    <rPh sb="0" eb="2">
      <t>ジカン</t>
    </rPh>
    <phoneticPr fontId="1"/>
  </si>
  <si>
    <t>○</t>
  </si>
  <si>
    <t>1. 男性</t>
    <rPh sb="3" eb="5">
      <t>ダンセイ</t>
    </rPh>
    <phoneticPr fontId="1"/>
  </si>
  <si>
    <t>2. 女性</t>
    <rPh sb="3" eb="5">
      <t>ジョセイ</t>
    </rPh>
    <phoneticPr fontId="1"/>
  </si>
  <si>
    <t>※残業時間を含む。
休憩時間は除く。</t>
    <rPh sb="1" eb="5">
      <t>ザンギョウジカン</t>
    </rPh>
    <rPh sb="6" eb="7">
      <t>フク</t>
    </rPh>
    <rPh sb="10" eb="14">
      <t>キュウケイジカン</t>
    </rPh>
    <rPh sb="15" eb="16">
      <t>ノゾ</t>
    </rPh>
    <phoneticPr fontId="1"/>
  </si>
  <si>
    <t>2. 1年未満</t>
    <rPh sb="4" eb="7">
      <t>ネンミマン</t>
    </rPh>
    <phoneticPr fontId="1"/>
  </si>
  <si>
    <r>
      <t>1) 雇用形態</t>
    </r>
    <r>
      <rPr>
        <u/>
        <sz val="10"/>
        <rFont val="游ゴシック"/>
        <family val="3"/>
        <charset val="128"/>
        <scheme val="minor"/>
      </rPr>
      <t>（１つに○）</t>
    </r>
    <rPh sb="3" eb="7">
      <t>コヨウケイタイ</t>
    </rPh>
    <phoneticPr fontId="5"/>
  </si>
  <si>
    <r>
      <t>2) 性別</t>
    </r>
    <r>
      <rPr>
        <u/>
        <sz val="10"/>
        <rFont val="游ゴシック"/>
        <family val="3"/>
        <charset val="128"/>
        <scheme val="minor"/>
      </rPr>
      <t>（１つに○）</t>
    </r>
    <rPh sb="3" eb="5">
      <t>セイベツ</t>
    </rPh>
    <phoneticPr fontId="5"/>
  </si>
  <si>
    <r>
      <t>1) 場所</t>
    </r>
    <r>
      <rPr>
        <u/>
        <sz val="10"/>
        <rFont val="游ゴシック"/>
        <family val="3"/>
        <charset val="128"/>
        <scheme val="minor"/>
      </rPr>
      <t>（１つに○）</t>
    </r>
    <rPh sb="3" eb="5">
      <t>バショ</t>
    </rPh>
    <phoneticPr fontId="5"/>
  </si>
  <si>
    <r>
      <t>2) 法人</t>
    </r>
    <r>
      <rPr>
        <u/>
        <sz val="10"/>
        <rFont val="游ゴシック"/>
        <family val="3"/>
        <charset val="128"/>
        <scheme val="minor"/>
      </rPr>
      <t>（１つに○）</t>
    </r>
    <rPh sb="3" eb="5">
      <t>ホウジン</t>
    </rPh>
    <phoneticPr fontId="5"/>
  </si>
  <si>
    <r>
      <t>5) 現在の事業所での勤務年数</t>
    </r>
    <r>
      <rPr>
        <u/>
        <sz val="9"/>
        <rFont val="游ゴシック"/>
        <family val="3"/>
        <charset val="128"/>
        <scheme val="minor"/>
      </rPr>
      <t>（１つに○）</t>
    </r>
    <rPh sb="3" eb="5">
      <t>ゲンザイ</t>
    </rPh>
    <rPh sb="6" eb="9">
      <t>ジギョウショ</t>
    </rPh>
    <rPh sb="11" eb="15">
      <t>キンムネンスウ</t>
    </rPh>
    <phoneticPr fontId="5"/>
  </si>
  <si>
    <r>
      <t>3) 年齢</t>
    </r>
    <r>
      <rPr>
        <u/>
        <sz val="10"/>
        <rFont val="游ゴシック"/>
        <family val="3"/>
        <charset val="128"/>
        <scheme val="minor"/>
      </rPr>
      <t>（１つに○）</t>
    </r>
    <rPh sb="3" eb="5">
      <t>ネンレイ</t>
    </rPh>
    <phoneticPr fontId="5"/>
  </si>
  <si>
    <t>週</t>
    <rPh sb="0" eb="1">
      <t>シュウ</t>
    </rPh>
    <phoneticPr fontId="5"/>
  </si>
  <si>
    <r>
      <t>4) 過去</t>
    </r>
    <r>
      <rPr>
        <b/>
        <u/>
        <sz val="9"/>
        <rFont val="游ゴシック"/>
        <family val="3"/>
        <charset val="128"/>
        <scheme val="minor"/>
      </rPr>
      <t>１週間</t>
    </r>
    <r>
      <rPr>
        <sz val="9"/>
        <rFont val="游ゴシック"/>
        <family val="3"/>
        <charset val="128"/>
        <scheme val="minor"/>
      </rPr>
      <t>の勤務時間（数値を記入）
　</t>
    </r>
    <r>
      <rPr>
        <sz val="8"/>
        <rFont val="游ゴシック"/>
        <family val="3"/>
        <charset val="128"/>
        <scheme val="minor"/>
      </rPr>
      <t>※問１で回答した勤務先における時間</t>
    </r>
    <rPh sb="3" eb="5">
      <t>カコ</t>
    </rPh>
    <rPh sb="6" eb="8">
      <t>シュウカン</t>
    </rPh>
    <rPh sb="9" eb="13">
      <t>キンムジカン</t>
    </rPh>
    <rPh sb="14" eb="16">
      <t>スウチ</t>
    </rPh>
    <rPh sb="17" eb="19">
      <t>キニュウ</t>
    </rPh>
    <rPh sb="23" eb="24">
      <t>トイ</t>
    </rPh>
    <rPh sb="26" eb="28">
      <t>カイトウ</t>
    </rPh>
    <rPh sb="30" eb="33">
      <t>キンムサキ</t>
    </rPh>
    <rPh sb="37" eb="39">
      <t>ジカン</t>
    </rPh>
    <phoneticPr fontId="5"/>
  </si>
  <si>
    <t>１．訪問系サービス（訪問介護、訪問入浴、夜間対応型訪問介護、訪問型サービス（総合事業））</t>
    <rPh sb="2" eb="5">
      <t>ホウモンケイ</t>
    </rPh>
    <rPh sb="10" eb="14">
      <t>ホウモンカイゴ</t>
    </rPh>
    <rPh sb="15" eb="17">
      <t>ホウモン</t>
    </rPh>
    <rPh sb="17" eb="19">
      <t>ニュウヨク</t>
    </rPh>
    <rPh sb="20" eb="25">
      <t>ヤカンタイオウガタ</t>
    </rPh>
    <rPh sb="25" eb="29">
      <t>ホウモンカイゴ</t>
    </rPh>
    <rPh sb="30" eb="33">
      <t>ホウモンガタ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</si>
  <si>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</si>
  <si>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4">
      <t>カンゴ</t>
    </rPh>
    <rPh sb="4" eb="15">
      <t>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</si>
  <si>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8">
      <t>タイオウガタホウモンカイゴカンゴ</t>
    </rPh>
    <phoneticPr fontId="5"/>
  </si>
  <si>
    <t>１．介護福祉士（認定介護福祉士を含む）</t>
    <rPh sb="2" eb="7">
      <t>カイゴフクシシ</t>
    </rPh>
    <rPh sb="8" eb="15">
      <t>ニンテイカイゴフクシシ</t>
    </rPh>
    <rPh sb="16" eb="17">
      <t>フク</t>
    </rPh>
    <phoneticPr fontId="5"/>
  </si>
  <si>
    <t>３．介護職員初任者研修修了、または（旧）ヘルパー２級</t>
    <rPh sb="2" eb="6">
      <t>カイゴショクイン</t>
    </rPh>
    <rPh sb="6" eb="11">
      <t>ショニンシャケンシュウ</t>
    </rPh>
    <rPh sb="11" eb="13">
      <t>シュウリョウ</t>
    </rPh>
    <rPh sb="18" eb="19">
      <t>キュウ</t>
    </rPh>
    <rPh sb="25" eb="26">
      <t>キュウ</t>
    </rPh>
    <phoneticPr fontId="5"/>
  </si>
  <si>
    <t>１．男性</t>
    <rPh sb="2" eb="4">
      <t>ダンセイ</t>
    </rPh>
    <phoneticPr fontId="5"/>
  </si>
  <si>
    <t>２．女性</t>
    <rPh sb="2" eb="4">
      <t>ジョセイ</t>
    </rPh>
    <phoneticPr fontId="1"/>
  </si>
  <si>
    <t>２．20代</t>
    <rPh sb="4" eb="5">
      <t>ダイ</t>
    </rPh>
    <phoneticPr fontId="5"/>
  </si>
  <si>
    <t>３．30代</t>
    <rPh sb="4" eb="5">
      <t>ダイ</t>
    </rPh>
    <phoneticPr fontId="5"/>
  </si>
  <si>
    <t>４．40代</t>
    <rPh sb="4" eb="5">
      <t>ダイ</t>
    </rPh>
    <phoneticPr fontId="5"/>
  </si>
  <si>
    <t>５．50代</t>
    <rPh sb="4" eb="5">
      <t>ダイ</t>
    </rPh>
    <phoneticPr fontId="5"/>
  </si>
  <si>
    <t>６．60代</t>
    <rPh sb="4" eb="5">
      <t>ダイ</t>
    </rPh>
    <phoneticPr fontId="5"/>
  </si>
  <si>
    <t>３．特養、老健、療養型・介護医療院、ショートステイ、グループホーム、特定施設</t>
    <rPh sb="2" eb="4">
      <t>トクヨウ</t>
    </rPh>
    <rPh sb="5" eb="7">
      <t>ロウケン</t>
    </rPh>
    <rPh sb="8" eb="10">
      <t>リョウヨウ</t>
    </rPh>
    <rPh sb="10" eb="11">
      <t>ガタ</t>
    </rPh>
    <rPh sb="12" eb="14">
      <t>カイゴ</t>
    </rPh>
    <rPh sb="14" eb="16">
      <t>イリョウ</t>
    </rPh>
    <rPh sb="16" eb="17">
      <t>イン</t>
    </rPh>
    <rPh sb="34" eb="36">
      <t>トクテイ</t>
    </rPh>
    <rPh sb="36" eb="38">
      <t>シセツ</t>
    </rPh>
    <phoneticPr fontId="5"/>
  </si>
  <si>
    <t>４．訪問介護・入浴、夜間対応型</t>
    <rPh sb="2" eb="6">
      <t>ホウモンカイゴ</t>
    </rPh>
    <rPh sb="7" eb="9">
      <t>ニュウヨク</t>
    </rPh>
    <rPh sb="10" eb="15">
      <t>ヤカンタイオウガタ</t>
    </rPh>
    <phoneticPr fontId="5"/>
  </si>
  <si>
    <t>５．小多機、看多機、定期巡回サービス</t>
    <rPh sb="2" eb="5">
      <t>ショウタキ</t>
    </rPh>
    <rPh sb="6" eb="9">
      <t>カンタキ</t>
    </rPh>
    <rPh sb="10" eb="14">
      <t>テイキジュンカイ</t>
    </rPh>
    <phoneticPr fontId="5"/>
  </si>
  <si>
    <t>７．住宅型有料、サ高住（特定施設以外）</t>
    <rPh sb="2" eb="5">
      <t>ジュウタクガタ</t>
    </rPh>
    <rPh sb="5" eb="7">
      <t>ユウリョウ</t>
    </rPh>
    <rPh sb="9" eb="11">
      <t>コウジュウ</t>
    </rPh>
    <rPh sb="12" eb="16">
      <t>トクテイシセツ</t>
    </rPh>
    <rPh sb="16" eb="18">
      <t>イガイ</t>
    </rPh>
    <phoneticPr fontId="5"/>
  </si>
  <si>
    <t>８．その他の介護サービス</t>
    <rPh sb="4" eb="5">
      <t>ホカ</t>
    </rPh>
    <rPh sb="6" eb="8">
      <t>カイゴ</t>
    </rPh>
    <phoneticPr fontId="5"/>
  </si>
  <si>
    <t>⇒【「３．」～「８．」の場合は問５へ】</t>
    <rPh sb="12" eb="14">
      <t>バアイ</t>
    </rPh>
    <rPh sb="15" eb="16">
      <t>トイ</t>
    </rPh>
    <phoneticPr fontId="5"/>
  </si>
  <si>
    <t>４．「１．」～「３．」のいずれにも該当しない</t>
    <rPh sb="17" eb="19">
      <t>ガイトウ</t>
    </rPh>
    <phoneticPr fontId="5"/>
  </si>
  <si>
    <t>の中に、ご回答ください。</t>
    <rPh sb="1" eb="2">
      <t>ナカ</t>
    </rPh>
    <rPh sb="5" eb="7">
      <t>カイトウ</t>
    </rPh>
    <phoneticPr fontId="1"/>
  </si>
  <si>
    <t>設問No.→</t>
    <rPh sb="0" eb="2">
      <t>セツモン</t>
    </rPh>
    <phoneticPr fontId="1"/>
  </si>
  <si>
    <t>Q1 ｻｰﾋﾞｽ種別</t>
  </si>
  <si>
    <t>Q2 資格の取得､研修の修了状況</t>
  </si>
  <si>
    <t>Q3-1 雇用形態</t>
  </si>
  <si>
    <t>Q3-2 性別</t>
  </si>
  <si>
    <t>Q3-3 年齢</t>
  </si>
  <si>
    <t>Q3-4 過去1週間の勤務時間</t>
  </si>
  <si>
    <t>Q3-5 現在の事業所での勤務年数</t>
  </si>
  <si>
    <t>Q4 現在の事業所に勤務する直前の職場</t>
  </si>
  <si>
    <t>Q5-1 直前の職場_場所</t>
  </si>
  <si>
    <t>Q5-2 直前の職場_法人</t>
  </si>
  <si>
    <t>Q6-1-1 【介護給付】身体介護:月</t>
  </si>
  <si>
    <t>Q6-1-2 【介護給付】身体介護:火</t>
  </si>
  <si>
    <t>Q6-1-3 【介護給付】身体介護:水</t>
  </si>
  <si>
    <t>Q6-1-4 【介護給付】身体介護:木</t>
  </si>
  <si>
    <t>Q6-1-5 【介護給付】身体介護:金</t>
  </si>
  <si>
    <t>Q6-1-6 【介護給付】身体介護:土</t>
  </si>
  <si>
    <t>Q6-1-7 【介護給付】身体介護:日</t>
  </si>
  <si>
    <t>Q6-1-8 【介護給付】身体介護:合計</t>
    <rPh sb="18" eb="20">
      <t>ゴウケイ</t>
    </rPh>
    <phoneticPr fontId="1"/>
  </si>
  <si>
    <t>Q6-2-1 【介護給付】生活援助_買い物:月</t>
  </si>
  <si>
    <t>Q6-2-2 【介護給付】生活援助_買い物:火</t>
  </si>
  <si>
    <t>Q6-2-3 【介護給付】生活援助_買い物:水</t>
  </si>
  <si>
    <t>Q6-2-4 【介護給付】生活援助_買い物:木</t>
  </si>
  <si>
    <t>Q6-2-5 【介護給付】生活援助_買い物:金</t>
  </si>
  <si>
    <t>Q6-2-6 【介護給付】生活援助_買い物:土</t>
  </si>
  <si>
    <t>Q6-2-7 【介護給付】生活援助_買い物:日</t>
  </si>
  <si>
    <t>Q6-2-8 【介護給付】生活援助_買い物:合計</t>
    <rPh sb="22" eb="24">
      <t>ゴウケイ</t>
    </rPh>
    <phoneticPr fontId="1"/>
  </si>
  <si>
    <t>Q6-3-1 【介護給付】生活援助_調理･配膳:月</t>
  </si>
  <si>
    <t>Q6-3-2 【介護給付】生活援助_調理･配膳:火</t>
  </si>
  <si>
    <t>Q6-3-3 【介護給付】生活援助_調理･配膳:水</t>
  </si>
  <si>
    <t>Q6-3-4 【介護給付】生活援助_調理･配膳:木</t>
  </si>
  <si>
    <t>Q6-3-5 【介護給付】生活援助_調理･配膳:金</t>
  </si>
  <si>
    <t>Q6-3-6 【介護給付】生活援助_調理･配膳:土</t>
  </si>
  <si>
    <t>Q6-3-7 【介護給付】生活援助_調理･配膳:日</t>
  </si>
  <si>
    <t>Q6-3-8 【介護給付】生活援助_調理･配膳:合計</t>
    <rPh sb="24" eb="26">
      <t>ゴウケイ</t>
    </rPh>
    <phoneticPr fontId="1"/>
  </si>
  <si>
    <t>Q6-4-1 【介護給付】生活援助_掃除:月</t>
  </si>
  <si>
    <t>Q6-4-2 【介護給付】生活援助_掃除:火</t>
  </si>
  <si>
    <t>Q6-4-3 【介護給付】生活援助_掃除:水</t>
  </si>
  <si>
    <t>Q6-4-4 【介護給付】生活援助_掃除:木</t>
  </si>
  <si>
    <t>Q6-4-5 【介護給付】生活援助_掃除:金</t>
  </si>
  <si>
    <t>Q6-4-6 【介護給付】生活援助_掃除:土</t>
  </si>
  <si>
    <t>Q6-4-7 【介護給付】生活援助_掃除:日</t>
  </si>
  <si>
    <t>Q6-4-8 【介護給付】生活援助_掃除:合計</t>
    <rPh sb="21" eb="23">
      <t>ゴウケイ</t>
    </rPh>
    <phoneticPr fontId="1"/>
  </si>
  <si>
    <t>Q7-1-1 【介護予防給付･総合事業】身体介護:月</t>
  </si>
  <si>
    <t>Q7-1-2 【介護予防給付･総合事業】身体介護:火</t>
  </si>
  <si>
    <t>Q7-1-3 【介護予防給付･総合事業】身体介護:水</t>
  </si>
  <si>
    <t>Q7-1-4 【介護予防給付･総合事業】身体介護:木</t>
  </si>
  <si>
    <t>Q7-1-5 【介護予防給付･総合事業】身体介護:金</t>
  </si>
  <si>
    <t>Q7-1-6 【介護予防給付･総合事業】身体介護:土</t>
  </si>
  <si>
    <t>Q7-1-7 【介護予防給付･総合事業】身体介護:日</t>
  </si>
  <si>
    <t>Q7-1-8 【介護予防給付･総合事業】身体介護:合計</t>
    <rPh sb="25" eb="27">
      <t>ゴウケイ</t>
    </rPh>
    <phoneticPr fontId="1"/>
  </si>
  <si>
    <t>Q7-2-1 【介護予防給付･総合事業】生活援助_買い物:月</t>
  </si>
  <si>
    <t>Q7-2-2 【介護予防給付･総合事業】生活援助_買い物:火</t>
  </si>
  <si>
    <t>Q7-2-3 【介護予防給付･総合事業】生活援助_買い物:水</t>
  </si>
  <si>
    <t>Q7-2-4 【介護予防給付･総合事業】生活援助_買い物:木</t>
  </si>
  <si>
    <t>Q7-2-5 【介護予防給付･総合事業】生活援助_買い物:金</t>
  </si>
  <si>
    <t>Q7-2-6 【介護予防給付･総合事業】生活援助_買い物:土</t>
  </si>
  <si>
    <t>Q7-2-7 【介護予防給付･総合事業】生活援助_買い物:日</t>
  </si>
  <si>
    <t>Q7-2-8 【介護予防給付･総合事業】生活援助_買い物:合計</t>
    <rPh sb="29" eb="31">
      <t>ゴウケイ</t>
    </rPh>
    <phoneticPr fontId="1"/>
  </si>
  <si>
    <t>Q7-3-1 【介護予防給付･総合事業】生活援助_調理･配膳:月</t>
  </si>
  <si>
    <t>Q7-3-2 【介護予防給付･総合事業】生活援助_調理･配膳:火</t>
  </si>
  <si>
    <t>Q7-3-3 【介護予防給付･総合事業】生活援助_調理･配膳:水</t>
  </si>
  <si>
    <t>Q7-3-4 【介護予防給付･総合事業】生活援助_調理･配膳:木</t>
  </si>
  <si>
    <t>Q7-3-5 【介護予防給付･総合事業】生活援助_調理･配膳:金</t>
  </si>
  <si>
    <t>Q7-3-6 【介護予防給付･総合事業】生活援助_調理･配膳:土</t>
  </si>
  <si>
    <t>Q7-3-7 【介護予防給付･総合事業】生活援助_調理･配膳:日</t>
  </si>
  <si>
    <t>Q7-3-8 【介護予防給付･総合事業】生活援助_調理･配膳:合計</t>
    <rPh sb="31" eb="33">
      <t>ゴウケイ</t>
    </rPh>
    <phoneticPr fontId="1"/>
  </si>
  <si>
    <t>Q7-4-1 【介護予防給付･総合事業】生活援助_掃除:月</t>
  </si>
  <si>
    <t>Q7-4-2 【介護予防給付･総合事業】生活援助_掃除:火</t>
  </si>
  <si>
    <t>Q7-4-3 【介護予防給付･総合事業】生活援助_掃除:水</t>
  </si>
  <si>
    <t>Q7-4-4 【介護予防給付･総合事業】生活援助_掃除:木</t>
  </si>
  <si>
    <t>Q7-4-5 【介護予防給付･総合事業】生活援助_掃除:金</t>
  </si>
  <si>
    <t>Q7-4-6 【介護予防給付･総合事業】生活援助_掃除:土</t>
  </si>
  <si>
    <t>Q7-4-7 【介護予防給付･総合事業】生活援助_掃除:日</t>
  </si>
  <si>
    <t>Q7-4-8 【介護予防給付･総合事業】生活援助_掃除:合計</t>
    <rPh sb="28" eb="30">
      <t>ゴウケイ</t>
    </rPh>
    <phoneticPr fontId="1"/>
  </si>
  <si>
    <t>SA</t>
  </si>
  <si>
    <t>SA</t>
    <phoneticPr fontId="22"/>
  </si>
  <si>
    <t>SA</t>
    <phoneticPr fontId="1"/>
  </si>
  <si>
    <t>NA</t>
  </si>
  <si>
    <t>1. 現在の事業所と、同一の市区町村内</t>
    <rPh sb="3" eb="5">
      <t>ゲンザイ</t>
    </rPh>
    <rPh sb="6" eb="9">
      <t>ジギョウショ</t>
    </rPh>
    <rPh sb="11" eb="13">
      <t>ドウイツ</t>
    </rPh>
    <rPh sb="14" eb="19">
      <t>シクチョウソンナイ</t>
    </rPh>
    <phoneticPr fontId="5"/>
  </si>
  <si>
    <t>2. 現在の事業所と、別の市区町村内</t>
    <rPh sb="3" eb="5">
      <t>ゲンザイ</t>
    </rPh>
    <rPh sb="6" eb="9">
      <t>ジギョウショ</t>
    </rPh>
    <rPh sb="11" eb="12">
      <t>ベツ</t>
    </rPh>
    <rPh sb="13" eb="17">
      <t>シクチョウソン</t>
    </rPh>
    <rPh sb="17" eb="18">
      <t>ナイ</t>
    </rPh>
    <phoneticPr fontId="5"/>
  </si>
  <si>
    <t>1. 現在の事業所と、同一の法人・グループ</t>
    <rPh sb="3" eb="5">
      <t>ゲンザイ</t>
    </rPh>
    <rPh sb="6" eb="9">
      <t>ジギョウショ</t>
    </rPh>
    <rPh sb="11" eb="13">
      <t>ドウイツ</t>
    </rPh>
    <rPh sb="14" eb="16">
      <t>ホウジン</t>
    </rPh>
    <phoneticPr fontId="5"/>
  </si>
  <si>
    <t>2. 現在の事業所と、別の法人・グループ</t>
    <rPh sb="3" eb="5">
      <t>ゲンザイ</t>
    </rPh>
    <rPh sb="6" eb="9">
      <t>ジギョウショ</t>
    </rPh>
    <rPh sb="11" eb="12">
      <t>ベツ</t>
    </rPh>
    <rPh sb="13" eb="15">
      <t>ホウジン</t>
    </rPh>
    <phoneticPr fontId="5"/>
  </si>
  <si>
    <t>種別</t>
    <rPh sb="0" eb="2">
      <t>シュベツ</t>
    </rPh>
    <phoneticPr fontId="1"/>
  </si>
  <si>
    <t>状況</t>
    <rPh sb="0" eb="2">
      <t>ジョウキョウ</t>
    </rPh>
    <phoneticPr fontId="1"/>
  </si>
  <si>
    <t>集計用</t>
    <rPh sb="0" eb="3">
      <t>シュウケイヨウ</t>
    </rPh>
    <phoneticPr fontId="1"/>
  </si>
  <si>
    <t>雇用形態</t>
    <rPh sb="0" eb="4">
      <t>コヨウケイタイ</t>
    </rPh>
    <phoneticPr fontId="1"/>
  </si>
  <si>
    <t>性別</t>
    <rPh sb="0" eb="2">
      <t>セイベツ</t>
    </rPh>
    <phoneticPr fontId="1"/>
  </si>
  <si>
    <t>年代</t>
    <rPh sb="0" eb="2">
      <t>ネンダイ</t>
    </rPh>
    <phoneticPr fontId="1"/>
  </si>
  <si>
    <t>勤務年数</t>
    <rPh sb="0" eb="4">
      <t>キンムネンスウ</t>
    </rPh>
    <phoneticPr fontId="1"/>
  </si>
  <si>
    <t>６．通所介護、通所リハ、認知症デイ</t>
    <rPh sb="2" eb="6">
      <t>ツウショカイゴ</t>
    </rPh>
    <rPh sb="7" eb="9">
      <t>ツウショ</t>
    </rPh>
    <rPh sb="12" eb="15">
      <t>ニンチショウ</t>
    </rPh>
    <phoneticPr fontId="5"/>
  </si>
  <si>
    <t>直前の
職場</t>
    <rPh sb="0" eb="2">
      <t>チョクゼン</t>
    </rPh>
    <rPh sb="4" eb="6">
      <t>ショクバ</t>
    </rPh>
    <phoneticPr fontId="1"/>
  </si>
  <si>
    <t>場所</t>
    <rPh sb="0" eb="2">
      <t>バショ</t>
    </rPh>
    <phoneticPr fontId="1"/>
  </si>
  <si>
    <t>法人</t>
    <rPh sb="0" eb="2">
      <t>ホウジン</t>
    </rPh>
    <phoneticPr fontId="1"/>
  </si>
  <si>
    <t>Q6-5-1 【介護給付】生活援助_その他:月</t>
    <phoneticPr fontId="1"/>
  </si>
  <si>
    <t>Q6-5-2 【介護給付】生活援助_その他:火</t>
    <phoneticPr fontId="1"/>
  </si>
  <si>
    <t>Q6-5-3 【介護給付】生活援助_その他:水</t>
    <phoneticPr fontId="1"/>
  </si>
  <si>
    <t>Q6-5-4 【介護給付】生活援助_その他:木</t>
    <phoneticPr fontId="1"/>
  </si>
  <si>
    <t>Q6-5-5 【介護給付】生活援助_その他:金</t>
    <phoneticPr fontId="1"/>
  </si>
  <si>
    <t>Q6-5-6 【介護給付】生活援助_その他:土</t>
    <phoneticPr fontId="1"/>
  </si>
  <si>
    <t>Q6-5-7 【介護給付】生活援助_その他:日</t>
    <phoneticPr fontId="1"/>
  </si>
  <si>
    <t>Q6-5-8 【介護給付】生活援助_その他:合計</t>
    <rPh sb="22" eb="24">
      <t>ゴウケイ</t>
    </rPh>
    <phoneticPr fontId="1"/>
  </si>
  <si>
    <t>Q7-5-1 【介護予防給付･総合事業】生活援助_その他:月</t>
    <phoneticPr fontId="1"/>
  </si>
  <si>
    <t>Q7-5-2 【介護予防給付･総合事業】生活援助_その他:火</t>
    <phoneticPr fontId="1"/>
  </si>
  <si>
    <t>Q7-5-3 【介護予防給付･総合事業】生活援助_その他:水</t>
    <phoneticPr fontId="1"/>
  </si>
  <si>
    <t>Q7-5-4 【介護予防給付･総合事業】生活援助_その他:木</t>
    <phoneticPr fontId="1"/>
  </si>
  <si>
    <t>Q7-5-5 【介護予防給付･総合事業】生活援助_その他:金</t>
    <phoneticPr fontId="1"/>
  </si>
  <si>
    <t>Q7-5-6 【介護予防給付･総合事業】生活援助_その他:土</t>
    <phoneticPr fontId="1"/>
  </si>
  <si>
    <t>Q7-5-7 【介護予防給付･総合事業】生活援助_その他:日</t>
    <phoneticPr fontId="1"/>
  </si>
  <si>
    <t>Q7-5-8 【介護予防給付･総合事業】生活援助_その他:合計</t>
    <rPh sb="29" eb="31">
      <t>ゴウケイ</t>
    </rPh>
    <phoneticPr fontId="1"/>
  </si>
  <si>
    <t>転記作業用</t>
    <rPh sb="0" eb="5">
      <t>テンキサギョウヨウ</t>
    </rPh>
    <phoneticPr fontId="1"/>
  </si>
  <si>
    <t>エラー</t>
    <phoneticPr fontId="1"/>
  </si>
  <si>
    <t>１．常勤職員</t>
    <rPh sb="2" eb="4">
      <t>ジョウキン</t>
    </rPh>
    <rPh sb="4" eb="6">
      <t>ショクイン</t>
    </rPh>
    <phoneticPr fontId="5"/>
  </si>
  <si>
    <t>２．非常勤職員</t>
    <rPh sb="2" eb="5">
      <t>ヒジョウキン</t>
    </rPh>
    <rPh sb="5" eb="7">
      <t>ショクイン</t>
    </rPh>
    <phoneticPr fontId="1"/>
  </si>
  <si>
    <r>
      <rPr>
        <sz val="10"/>
        <rFont val="游ゴシック"/>
        <family val="3"/>
        <charset val="128"/>
        <scheme val="minor"/>
      </rPr>
      <t>１．</t>
    </r>
    <r>
      <rPr>
        <sz val="9"/>
        <rFont val="游ゴシック"/>
        <family val="3"/>
        <charset val="128"/>
        <scheme val="minor"/>
      </rPr>
      <t>20歳</t>
    </r>
    <r>
      <rPr>
        <sz val="8"/>
        <rFont val="游ゴシック"/>
        <family val="3"/>
        <charset val="128"/>
        <scheme val="minor"/>
      </rPr>
      <t>未満</t>
    </r>
    <rPh sb="4" eb="5">
      <t>サイ</t>
    </rPh>
    <rPh sb="5" eb="7">
      <t>ミマン</t>
    </rPh>
    <phoneticPr fontId="5"/>
  </si>
  <si>
    <r>
      <rPr>
        <sz val="10"/>
        <rFont val="游ゴシック"/>
        <family val="3"/>
        <charset val="128"/>
        <scheme val="minor"/>
      </rPr>
      <t>７．</t>
    </r>
    <r>
      <rPr>
        <sz val="9"/>
        <rFont val="游ゴシック"/>
        <family val="3"/>
        <charset val="128"/>
        <scheme val="minor"/>
      </rPr>
      <t>70代</t>
    </r>
    <r>
      <rPr>
        <sz val="8"/>
        <rFont val="游ゴシック"/>
        <family val="3"/>
        <charset val="128"/>
        <scheme val="minor"/>
      </rPr>
      <t>以上</t>
    </r>
    <rPh sb="4" eb="5">
      <t>ダイ</t>
    </rPh>
    <rPh sb="5" eb="7">
      <t>イジョウ</t>
    </rPh>
    <phoneticPr fontId="5"/>
  </si>
  <si>
    <t>Q3-3 年代</t>
    <rPh sb="5" eb="7">
      <t>ネンダイ</t>
    </rPh>
    <phoneticPr fontId="1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</si>
  <si>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</si>
  <si>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</si>
  <si>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</si>
  <si>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4定巡・
随時対応</t>
    <rPh sb="1" eb="2">
      <t>サダム</t>
    </rPh>
    <rPh sb="2" eb="3">
      <t>ジュン</t>
    </rPh>
    <rPh sb="5" eb="7">
      <t>ズイジ</t>
    </rPh>
    <rPh sb="7" eb="9">
      <t>タイオウ</t>
    </rPh>
    <phoneticPr fontId="1"/>
  </si>
  <si>
    <t>1介福</t>
    <rPh sb="1" eb="3">
      <t>カイフク</t>
    </rPh>
    <phoneticPr fontId="1"/>
  </si>
  <si>
    <t>2実務者</t>
    <rPh sb="1" eb="4">
      <t>ジツムシャ</t>
    </rPh>
    <phoneticPr fontId="1"/>
  </si>
  <si>
    <t>3初任者</t>
    <rPh sb="1" eb="4">
      <t>ショニンシャ</t>
    </rPh>
    <phoneticPr fontId="1"/>
  </si>
  <si>
    <t>4いずれも
該当なし</t>
    <rPh sb="6" eb="8">
      <t>ガイトウ</t>
    </rPh>
    <phoneticPr fontId="1"/>
  </si>
  <si>
    <t>1常勤</t>
    <rPh sb="1" eb="3">
      <t>ジョウキン</t>
    </rPh>
    <phoneticPr fontId="1"/>
  </si>
  <si>
    <t>2非常勤</t>
    <rPh sb="1" eb="4">
      <t>ヒジョウキン</t>
    </rPh>
    <phoneticPr fontId="1"/>
  </si>
  <si>
    <t>1男性</t>
    <rPh sb="1" eb="3">
      <t>ダンセイ</t>
    </rPh>
    <phoneticPr fontId="1"/>
  </si>
  <si>
    <t>2女性</t>
    <rPh sb="1" eb="3">
      <t>ジョセイ</t>
    </rPh>
    <phoneticPr fontId="1"/>
  </si>
  <si>
    <t>1.20歳未満</t>
    <rPh sb="4" eb="7">
      <t>サイミマン</t>
    </rPh>
    <phoneticPr fontId="1"/>
  </si>
  <si>
    <t>2.20代</t>
    <rPh sb="4" eb="5">
      <t>ダイ</t>
    </rPh>
    <phoneticPr fontId="1"/>
  </si>
  <si>
    <t>3.30代</t>
    <rPh sb="4" eb="5">
      <t>ダイ</t>
    </rPh>
    <phoneticPr fontId="1"/>
  </si>
  <si>
    <t>4.40代</t>
    <rPh sb="4" eb="5">
      <t>ダイ</t>
    </rPh>
    <phoneticPr fontId="1"/>
  </si>
  <si>
    <t>5.50代</t>
    <rPh sb="4" eb="5">
      <t>ダイ</t>
    </rPh>
    <phoneticPr fontId="1"/>
  </si>
  <si>
    <t>6.60代</t>
    <rPh sb="4" eb="5">
      <t>ダイ</t>
    </rPh>
    <phoneticPr fontId="1"/>
  </si>
  <si>
    <t>7.70代以上</t>
    <rPh sb="4" eb="5">
      <t>ダイ</t>
    </rPh>
    <rPh sb="5" eb="7">
      <t>イジョウ</t>
    </rPh>
    <phoneticPr fontId="1"/>
  </si>
  <si>
    <t>1. 1年以上</t>
    <rPh sb="4" eb="5">
      <t>ネン</t>
    </rPh>
    <rPh sb="5" eb="7">
      <t>イジョウ</t>
    </rPh>
    <phoneticPr fontId="1"/>
  </si>
  <si>
    <t>2. 1年未満</t>
    <rPh sb="4" eb="5">
      <t>ネン</t>
    </rPh>
    <rPh sb="5" eb="7">
      <t>ミマン</t>
    </rPh>
    <phoneticPr fontId="1"/>
  </si>
  <si>
    <t>1今の職場
が初めて</t>
    <rPh sb="1" eb="2">
      <t>イマ</t>
    </rPh>
    <rPh sb="3" eb="5">
      <t>ショクバ</t>
    </rPh>
    <rPh sb="7" eb="8">
      <t>ハジ</t>
    </rPh>
    <phoneticPr fontId="1"/>
  </si>
  <si>
    <t>2介護以外</t>
    <rPh sb="1" eb="5">
      <t>カイゴイガイ</t>
    </rPh>
    <phoneticPr fontId="1"/>
  </si>
  <si>
    <t>3施設系</t>
    <rPh sb="1" eb="4">
      <t>シセツケイ</t>
    </rPh>
    <phoneticPr fontId="1"/>
  </si>
  <si>
    <t>4訪問系</t>
    <rPh sb="1" eb="4">
      <t>ホウモンケイ</t>
    </rPh>
    <phoneticPr fontId="1"/>
  </si>
  <si>
    <t>5多機能系</t>
    <rPh sb="1" eb="4">
      <t>タキノウ</t>
    </rPh>
    <rPh sb="4" eb="5">
      <t>ケイ</t>
    </rPh>
    <phoneticPr fontId="1"/>
  </si>
  <si>
    <t>6通所系</t>
    <rPh sb="1" eb="4">
      <t>ツウショケイ</t>
    </rPh>
    <phoneticPr fontId="1"/>
  </si>
  <si>
    <t>7住宅型・
サ高住</t>
    <rPh sb="1" eb="4">
      <t>ジュウタクガタ</t>
    </rPh>
    <rPh sb="7" eb="9">
      <t>コウジュウ</t>
    </rPh>
    <phoneticPr fontId="1"/>
  </si>
  <si>
    <t>8その他</t>
    <rPh sb="3" eb="4">
      <t>ホカ</t>
    </rPh>
    <phoneticPr fontId="1"/>
  </si>
  <si>
    <t>1同一</t>
    <rPh sb="1" eb="3">
      <t>ドウイツ</t>
    </rPh>
    <phoneticPr fontId="1"/>
  </si>
  <si>
    <t>2別</t>
    <rPh sb="1" eb="2">
      <t>ベツ</t>
    </rPh>
    <phoneticPr fontId="1"/>
  </si>
  <si>
    <r>
      <t>問４</t>
    </r>
    <r>
      <rPr>
        <b/>
        <u/>
        <sz val="10"/>
        <rFont val="游ゴシック"/>
        <family val="3"/>
        <charset val="128"/>
        <scheme val="minor"/>
      </rPr>
      <t>【問３の5)で「２.」と回答された方】</t>
    </r>
    <r>
      <rPr>
        <b/>
        <sz val="10"/>
        <rFont val="游ゴシック"/>
        <family val="3"/>
        <charset val="128"/>
        <scheme val="minor"/>
      </rPr>
      <t>現在の事業所に勤務する直前の職場について、以下にご回答ください。</t>
    </r>
    <rPh sb="0" eb="1">
      <t>トイ</t>
    </rPh>
    <rPh sb="3" eb="4">
      <t>トイ</t>
    </rPh>
    <rPh sb="14" eb="16">
      <t>カイトウ</t>
    </rPh>
    <rPh sb="19" eb="20">
      <t>カタ</t>
    </rPh>
    <rPh sb="21" eb="23">
      <t>ゲンザイ</t>
    </rPh>
    <rPh sb="24" eb="27">
      <t>ジギョウショ</t>
    </rPh>
    <rPh sb="28" eb="30">
      <t>キンム</t>
    </rPh>
    <rPh sb="32" eb="34">
      <t>チョクゼン</t>
    </rPh>
    <rPh sb="35" eb="37">
      <t>ショクバ</t>
    </rPh>
    <rPh sb="42" eb="44">
      <t>イカ</t>
    </rPh>
    <rPh sb="46" eb="48">
      <t>カイトウ</t>
    </rPh>
    <phoneticPr fontId="1"/>
  </si>
  <si>
    <r>
      <t>問５</t>
    </r>
    <r>
      <rPr>
        <b/>
        <u/>
        <sz val="10"/>
        <rFont val="游ゴシック"/>
        <family val="3"/>
        <charset val="128"/>
        <scheme val="minor"/>
      </rPr>
      <t>【問４で「３.」～「８.」と回答された方】</t>
    </r>
    <r>
      <rPr>
        <b/>
        <sz val="10"/>
        <rFont val="游ゴシック"/>
        <family val="3"/>
        <charset val="128"/>
        <scheme val="minor"/>
      </rPr>
      <t>ご回答いただいた直前の職場について、以下にご回答ください。</t>
    </r>
    <rPh sb="0" eb="1">
      <t>トイ</t>
    </rPh>
    <rPh sb="16" eb="18">
      <t>カイトウ</t>
    </rPh>
    <rPh sb="21" eb="22">
      <t>カタ</t>
    </rPh>
    <rPh sb="24" eb="26">
      <t>カイトウ</t>
    </rPh>
    <rPh sb="31" eb="33">
      <t>チョクゼン</t>
    </rPh>
    <rPh sb="34" eb="36">
      <t>ショクバ</t>
    </rPh>
    <rPh sb="41" eb="43">
      <t>イカ</t>
    </rPh>
    <rPh sb="45" eb="47">
      <t>カイトウ</t>
    </rPh>
    <phoneticPr fontId="5"/>
  </si>
  <si>
    <t>２．介護福祉士実務者研修修了、または（旧）介護職員基礎研修修了、または（旧）ヘルパー１級</t>
    <rPh sb="2" eb="4">
      <t>カイゴ</t>
    </rPh>
    <rPh sb="4" eb="7">
      <t>フクシシ</t>
    </rPh>
    <rPh sb="7" eb="10">
      <t>ジツムシャ</t>
    </rPh>
    <rPh sb="10" eb="12">
      <t>ケンシュウ</t>
    </rPh>
    <rPh sb="12" eb="14">
      <t>シュウリョウ</t>
    </rPh>
    <rPh sb="19" eb="20">
      <t>キュウ</t>
    </rPh>
    <rPh sb="21" eb="25">
      <t>カイゴショクイン</t>
    </rPh>
    <rPh sb="25" eb="29">
      <t>キソケンシュウ</t>
    </rPh>
    <rPh sb="29" eb="31">
      <t>シュウリョウ</t>
    </rPh>
    <rPh sb="36" eb="37">
      <t>キュウ</t>
    </rPh>
    <rPh sb="43" eb="44">
      <t>キュウ</t>
    </rPh>
    <phoneticPr fontId="5"/>
  </si>
  <si>
    <t>※令和７年11月１日現在の状況について、</t>
    <rPh sb="1" eb="3">
      <t>レイワ</t>
    </rPh>
    <rPh sb="4" eb="5">
      <t>ネン</t>
    </rPh>
    <rPh sb="7" eb="8">
      <t>ガツ</t>
    </rPh>
    <rPh sb="9" eb="12">
      <t>ニチゲンザイ</t>
    </rPh>
    <rPh sb="13" eb="15">
      <t>ジョウキョウ</t>
    </rPh>
    <phoneticPr fontId="1"/>
  </si>
  <si>
    <t>　</t>
  </si>
  <si>
    <t>１．福祉業界に興味があったため</t>
    <rPh sb="2" eb="4">
      <t>フクシ</t>
    </rPh>
    <rPh sb="4" eb="6">
      <t>ギョウカイ</t>
    </rPh>
    <rPh sb="7" eb="9">
      <t>キョウミ</t>
    </rPh>
    <phoneticPr fontId="5"/>
  </si>
  <si>
    <t>２．やりがいがあるため</t>
    <phoneticPr fontId="5"/>
  </si>
  <si>
    <t>３．資格を活かす（取得する）ことができる・スキルアップのため</t>
    <rPh sb="2" eb="4">
      <t>シカク</t>
    </rPh>
    <rPh sb="5" eb="6">
      <t>イ</t>
    </rPh>
    <rPh sb="9" eb="11">
      <t>シュトク</t>
    </rPh>
    <phoneticPr fontId="5"/>
  </si>
  <si>
    <t>４．給料が高かったため</t>
    <phoneticPr fontId="5"/>
  </si>
  <si>
    <t>５．他の選択肢がなかったため</t>
    <rPh sb="2" eb="3">
      <t>タ</t>
    </rPh>
    <rPh sb="4" eb="7">
      <t>センタクシ</t>
    </rPh>
    <phoneticPr fontId="5"/>
  </si>
  <si>
    <t>６．その他</t>
    <rPh sb="4" eb="5">
      <t>タ</t>
    </rPh>
    <phoneticPr fontId="5"/>
  </si>
  <si>
    <t>問６－１　介護業界を選択した理由をご回答ください。（複数選択可）</t>
    <rPh sb="0" eb="1">
      <t>トイ</t>
    </rPh>
    <rPh sb="5" eb="7">
      <t>カイゴ</t>
    </rPh>
    <rPh sb="7" eb="9">
      <t>ギョウカイ</t>
    </rPh>
    <rPh sb="10" eb="12">
      <t>センタク</t>
    </rPh>
    <rPh sb="14" eb="16">
      <t>リユウ</t>
    </rPh>
    <rPh sb="18" eb="20">
      <t>カイトウ</t>
    </rPh>
    <rPh sb="26" eb="30">
      <t>フクスウセンタク</t>
    </rPh>
    <rPh sb="30" eb="31">
      <t>カ</t>
    </rPh>
    <phoneticPr fontId="5"/>
  </si>
  <si>
    <t>２．20万円以上～25万円未満</t>
    <rPh sb="4" eb="6">
      <t>マンエン</t>
    </rPh>
    <rPh sb="6" eb="8">
      <t>イジョウ</t>
    </rPh>
    <rPh sb="11" eb="13">
      <t>マンエン</t>
    </rPh>
    <rPh sb="13" eb="15">
      <t>ミマン</t>
    </rPh>
    <phoneticPr fontId="5"/>
  </si>
  <si>
    <t>３．25万円以上～30万円未満</t>
    <rPh sb="4" eb="8">
      <t>マンエンイジョウ</t>
    </rPh>
    <rPh sb="11" eb="13">
      <t>マンエン</t>
    </rPh>
    <rPh sb="13" eb="15">
      <t>ミマン</t>
    </rPh>
    <phoneticPr fontId="5"/>
  </si>
  <si>
    <t>４．30万円以上～35万円未満</t>
    <phoneticPr fontId="5"/>
  </si>
  <si>
    <t>５．35万円以上</t>
    <rPh sb="4" eb="8">
      <t>マンエンイジョウ</t>
    </rPh>
    <phoneticPr fontId="5"/>
  </si>
  <si>
    <t>１．人間関係の悩み</t>
    <rPh sb="2" eb="4">
      <t>ニンゲン</t>
    </rPh>
    <rPh sb="4" eb="6">
      <t>カンケイ</t>
    </rPh>
    <rPh sb="7" eb="8">
      <t>ナヤ</t>
    </rPh>
    <phoneticPr fontId="5"/>
  </si>
  <si>
    <t>２．給与や労働条件への不満</t>
    <rPh sb="2" eb="4">
      <t>キュウヨ</t>
    </rPh>
    <rPh sb="5" eb="7">
      <t>ロウドウ</t>
    </rPh>
    <rPh sb="7" eb="9">
      <t>ジョウケン</t>
    </rPh>
    <rPh sb="11" eb="13">
      <t>フマン</t>
    </rPh>
    <phoneticPr fontId="5"/>
  </si>
  <si>
    <t>３．業務内容への不満</t>
    <rPh sb="2" eb="4">
      <t>ギョウム</t>
    </rPh>
    <rPh sb="4" eb="6">
      <t>ナイヨウ</t>
    </rPh>
    <rPh sb="8" eb="10">
      <t>フマン</t>
    </rPh>
    <phoneticPr fontId="5"/>
  </si>
  <si>
    <t>４．身体的な負担</t>
    <rPh sb="2" eb="5">
      <t>シンタイテキ</t>
    </rPh>
    <rPh sb="6" eb="8">
      <t>フタン</t>
    </rPh>
    <phoneticPr fontId="5"/>
  </si>
  <si>
    <t>５．ライフスタイルの変化</t>
    <rPh sb="10" eb="12">
      <t>ヘンカ</t>
    </rPh>
    <phoneticPr fontId="5"/>
  </si>
  <si>
    <t>１．ハラスメントと思われる行為を受けたことがある</t>
    <rPh sb="9" eb="10">
      <t>オモ</t>
    </rPh>
    <rPh sb="13" eb="15">
      <t>コウイ</t>
    </rPh>
    <rPh sb="16" eb="17">
      <t>ウ</t>
    </rPh>
    <phoneticPr fontId="5"/>
  </si>
  <si>
    <t>　　具体的な内容</t>
    <rPh sb="2" eb="5">
      <t>グタイテキ</t>
    </rPh>
    <rPh sb="6" eb="8">
      <t>ナイヨウ</t>
    </rPh>
    <phoneticPr fontId="5"/>
  </si>
  <si>
    <t>２．ない</t>
    <phoneticPr fontId="5"/>
  </si>
  <si>
    <t>１．相手にハラスメントと思われると伝えた</t>
    <rPh sb="2" eb="4">
      <t>アイテ</t>
    </rPh>
    <rPh sb="12" eb="13">
      <t>オモ</t>
    </rPh>
    <rPh sb="17" eb="18">
      <t>ツタ</t>
    </rPh>
    <phoneticPr fontId="5"/>
  </si>
  <si>
    <t>２．上司・同僚・相談窓口等に相談した</t>
    <rPh sb="2" eb="4">
      <t>ジョウシ</t>
    </rPh>
    <rPh sb="5" eb="7">
      <t>ドウリョウ</t>
    </rPh>
    <rPh sb="8" eb="10">
      <t>ソウダン</t>
    </rPh>
    <rPh sb="10" eb="12">
      <t>マドグチ</t>
    </rPh>
    <rPh sb="12" eb="13">
      <t>トウ</t>
    </rPh>
    <rPh sb="14" eb="16">
      <t>ソウダン</t>
    </rPh>
    <phoneticPr fontId="5"/>
  </si>
  <si>
    <t>３．弁護士等に法律相談を行った</t>
    <rPh sb="2" eb="5">
      <t>ベンゴシ</t>
    </rPh>
    <rPh sb="5" eb="6">
      <t>トウ</t>
    </rPh>
    <rPh sb="7" eb="9">
      <t>ホウリツ</t>
    </rPh>
    <rPh sb="9" eb="11">
      <t>ソウダン</t>
    </rPh>
    <rPh sb="12" eb="13">
      <t>オコナ</t>
    </rPh>
    <phoneticPr fontId="5"/>
  </si>
  <si>
    <t>４．契約を解除した</t>
    <rPh sb="2" eb="4">
      <t>ケイヤク</t>
    </rPh>
    <rPh sb="5" eb="7">
      <t>カイジョ</t>
    </rPh>
    <phoneticPr fontId="5"/>
  </si>
  <si>
    <t>５．何もしなかった</t>
    <rPh sb="2" eb="3">
      <t>ナニ</t>
    </rPh>
    <phoneticPr fontId="5"/>
  </si>
  <si>
    <t>問６－４　利用者（家族を含む）からの言動に関してご回答ください。</t>
    <rPh sb="0" eb="1">
      <t>トイ</t>
    </rPh>
    <rPh sb="5" eb="8">
      <t>リヨウシャ</t>
    </rPh>
    <rPh sb="9" eb="11">
      <t>カゾク</t>
    </rPh>
    <rPh sb="12" eb="13">
      <t>フク</t>
    </rPh>
    <rPh sb="18" eb="20">
      <t>ゲンドウ</t>
    </rPh>
    <rPh sb="21" eb="22">
      <t>カン</t>
    </rPh>
    <rPh sb="25" eb="27">
      <t>カイトウ</t>
    </rPh>
    <phoneticPr fontId="5"/>
  </si>
  <si>
    <t>問６－５　（問６－４）で「ある」に回答した場合にご回答ください。</t>
    <rPh sb="0" eb="1">
      <t>トイ</t>
    </rPh>
    <rPh sb="5" eb="6">
      <t>トイ</t>
    </rPh>
    <rPh sb="16" eb="18">
      <t>カイトウ</t>
    </rPh>
    <rPh sb="20" eb="22">
      <t>バアイ</t>
    </rPh>
    <rPh sb="24" eb="26">
      <t>カイトウ</t>
    </rPh>
    <phoneticPr fontId="5"/>
  </si>
  <si>
    <t>　　　　　あなたは、その時、どのような行動をとりましたか。</t>
    <phoneticPr fontId="5"/>
  </si>
  <si>
    <t>問６－３　現在の事業所に勤務する以前の職場がある方に伺います。</t>
    <rPh sb="0" eb="1">
      <t>トイ</t>
    </rPh>
    <rPh sb="5" eb="7">
      <t>ゲンザイ</t>
    </rPh>
    <rPh sb="8" eb="11">
      <t>ジギョウショ</t>
    </rPh>
    <rPh sb="12" eb="14">
      <t>キンム</t>
    </rPh>
    <rPh sb="16" eb="18">
      <t>イゼン</t>
    </rPh>
    <rPh sb="19" eb="21">
      <t>ショクバ</t>
    </rPh>
    <rPh sb="24" eb="25">
      <t>カタ</t>
    </rPh>
    <rPh sb="26" eb="27">
      <t>ウカガ</t>
    </rPh>
    <phoneticPr fontId="5"/>
  </si>
  <si>
    <t>　　　　　以前の施設等を辞めた理由をご回答ください。（複数選択可）</t>
    <rPh sb="5" eb="7">
      <t>イゼン</t>
    </rPh>
    <rPh sb="10" eb="11">
      <t>トウ</t>
    </rPh>
    <rPh sb="19" eb="21">
      <t>カイトウ</t>
    </rPh>
    <rPh sb="27" eb="29">
      <t>フクスウ</t>
    </rPh>
    <rPh sb="29" eb="31">
      <t>センタク</t>
    </rPh>
    <rPh sb="31" eb="32">
      <t>カ</t>
    </rPh>
    <phoneticPr fontId="5"/>
  </si>
  <si>
    <t>１．20万円未満</t>
    <rPh sb="4" eb="5">
      <t>マン</t>
    </rPh>
    <rPh sb="5" eb="6">
      <t>エン</t>
    </rPh>
    <rPh sb="6" eb="8">
      <t>ミマン</t>
    </rPh>
    <phoneticPr fontId="5"/>
  </si>
  <si>
    <t>続いて、問６－１にお進みください。</t>
    <phoneticPr fontId="1"/>
  </si>
  <si>
    <t>【問４で「１.現在の職場が初めての勤務先」と回答された方】６.その他を選択してください。</t>
    <rPh sb="33" eb="34">
      <t>タ</t>
    </rPh>
    <rPh sb="35" eb="37">
      <t>センタク</t>
    </rPh>
    <phoneticPr fontId="1"/>
  </si>
  <si>
    <t>　　　　　利用者（家族を含む）からハラスメントと思われる行為を受けたことはありますか。</t>
    <rPh sb="5" eb="8">
      <t>リヨウシャ</t>
    </rPh>
    <rPh sb="9" eb="11">
      <t>カゾク</t>
    </rPh>
    <rPh sb="12" eb="13">
      <t>フク</t>
    </rPh>
    <rPh sb="24" eb="25">
      <t>オモ</t>
    </rPh>
    <rPh sb="28" eb="30">
      <t>コウイ</t>
    </rPh>
    <rPh sb="31" eb="32">
      <t>ウ</t>
    </rPh>
    <phoneticPr fontId="5"/>
  </si>
  <si>
    <r>
      <rPr>
        <sz val="10"/>
        <rFont val="游ゴシック"/>
        <family val="3"/>
        <charset val="128"/>
        <scheme val="minor"/>
      </rPr>
      <t xml:space="preserve">１．1年以上 </t>
    </r>
    <r>
      <rPr>
        <u/>
        <sz val="8"/>
        <rFont val="游ゴシック"/>
        <family val="3"/>
        <charset val="128"/>
        <scheme val="minor"/>
      </rPr>
      <t>⇒問６に回答</t>
    </r>
    <rPh sb="3" eb="6">
      <t>ネンイジョウ</t>
    </rPh>
    <rPh sb="8" eb="9">
      <t>トイ</t>
    </rPh>
    <rPh sb="11" eb="13">
      <t>カイトウ</t>
    </rPh>
    <phoneticPr fontId="5"/>
  </si>
  <si>
    <r>
      <rPr>
        <sz val="10"/>
        <rFont val="游ゴシック"/>
        <family val="3"/>
        <charset val="128"/>
        <scheme val="minor"/>
      </rPr>
      <t>２．1年未満</t>
    </r>
    <r>
      <rPr>
        <sz val="11"/>
        <rFont val="游ゴシック"/>
        <family val="3"/>
        <charset val="128"/>
        <scheme val="minor"/>
      </rPr>
      <t xml:space="preserve"> </t>
    </r>
    <r>
      <rPr>
        <u/>
        <sz val="8"/>
        <rFont val="游ゴシック"/>
        <family val="3"/>
        <charset val="128"/>
        <scheme val="minor"/>
      </rPr>
      <t>⇒問４に回答</t>
    </r>
    <rPh sb="3" eb="6">
      <t>ネンミマン</t>
    </rPh>
    <rPh sb="8" eb="9">
      <t>トイ</t>
    </rPh>
    <rPh sb="11" eb="13">
      <t>カイトウ</t>
    </rPh>
    <phoneticPr fontId="5"/>
  </si>
  <si>
    <t>１．現在の職場が初めての勤務先⇒【問６－１へ】</t>
    <rPh sb="2" eb="4">
      <t>ゲンザイ</t>
    </rPh>
    <rPh sb="5" eb="7">
      <t>ショクバ</t>
    </rPh>
    <rPh sb="8" eb="9">
      <t>ハジ</t>
    </rPh>
    <rPh sb="12" eb="15">
      <t>キンムサキ</t>
    </rPh>
    <phoneticPr fontId="5"/>
  </si>
  <si>
    <t>２．介護以外の職場⇒【問６－１へ】</t>
    <rPh sb="2" eb="6">
      <t>カイゴイガイ</t>
    </rPh>
    <rPh sb="7" eb="9">
      <t>ショクバ</t>
    </rPh>
    <rPh sb="11" eb="12">
      <t>トイ</t>
    </rPh>
    <phoneticPr fontId="5"/>
  </si>
  <si>
    <t>問６－２　介護職の月額給与（手取り）がどのくらいかをご回答ください。</t>
    <rPh sb="0" eb="1">
      <t>トイ</t>
    </rPh>
    <rPh sb="5" eb="7">
      <t>カイゴ</t>
    </rPh>
    <rPh sb="7" eb="8">
      <t>ショク</t>
    </rPh>
    <rPh sb="9" eb="11">
      <t>ゲツガク</t>
    </rPh>
    <rPh sb="11" eb="13">
      <t>キュウヨ</t>
    </rPh>
    <rPh sb="14" eb="16">
      <t>テド</t>
    </rPh>
    <rPh sb="27" eb="29">
      <t>カイトウ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</si>
</sst>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7.5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4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0" fillId="4" borderId="2" xfId="0" applyFill="1" applyBorder="1">
      <alignment vertical="center"/>
    </xf>
    <xf numFmtId="0" fontId="15" fillId="4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9" fillId="4" borderId="0" xfId="0" applyFont="1" applyFill="1" applyProtection="1">
      <alignment vertical="center"/>
      <protection locked="0"/>
    </xf>
    <xf numFmtId="0" fontId="12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>
      <alignment vertical="center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7" fillId="4" borderId="0" xfId="0" applyFont="1" applyFill="1" applyProtection="1">
      <alignment vertical="center"/>
      <protection locked="0"/>
    </xf>
    <xf numFmtId="0" fontId="24" fillId="0" borderId="0" xfId="0" applyFont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6" fillId="0" borderId="0" xfId="0" applyFont="1">
      <alignment vertical="center"/>
    </xf>
    <xf numFmtId="0" fontId="25" fillId="3" borderId="11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25" fillId="3" borderId="11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8" fillId="4" borderId="15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25" fillId="4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16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center" wrapText="1"/>
    </xf>
    <xf numFmtId="0" fontId="19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27" fillId="4" borderId="0" xfId="0" applyFont="1" applyFill="1">
      <alignment vertical="center"/>
    </xf>
  </cellXfs>
  <cellStyles count="1">
    <cellStyle name="標準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CF7E"/>
      <color rgb="FFFFCF7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ABCD-44E8-4003-8E62-2CA00941827E}">
  <dimension ref="A1:AG120"/>
  <sheetViews>
    <sheetView showGridLines="0" tabSelected="1" view="pageBreakPreview" topLeftCell="A43" zoomScale="90" zoomScaleNormal="130" zoomScaleSheetLayoutView="90" workbookViewId="0">
      <selection activeCell="C61" sqref="C61"/>
    </sheetView>
  </sheetViews>
  <sheetFormatPr defaultColWidth="9" defaultRowHeight="18" x14ac:dyDescent="0.55000000000000004"/>
  <cols>
    <col min="1" max="1" width="1.1640625" style="1" customWidth="1"/>
    <col min="2" max="2" width="1.08203125" style="1" customWidth="1"/>
    <col min="3" max="19" width="4.9140625" style="1" customWidth="1"/>
    <col min="20" max="20" width="2" style="1" customWidth="1"/>
    <col min="34" max="16384" width="9" style="1"/>
  </cols>
  <sheetData>
    <row r="1" spans="1:19" ht="18" customHeight="1" x14ac:dyDescent="0.55000000000000004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5.4" customHeight="1" x14ac:dyDescent="0.55000000000000004"/>
    <row r="3" spans="1:19" ht="15" customHeight="1" thickBot="1" x14ac:dyDescent="0.6"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9" ht="15" customHeight="1" thickBot="1" x14ac:dyDescent="0.6">
      <c r="B4" s="25" t="s">
        <v>192</v>
      </c>
      <c r="C4" s="9"/>
      <c r="D4" s="9"/>
      <c r="E4" s="9"/>
      <c r="F4" s="9"/>
      <c r="G4" s="9"/>
      <c r="H4" s="9"/>
      <c r="I4" s="26"/>
      <c r="J4" s="8" t="s">
        <v>40</v>
      </c>
      <c r="K4" s="9"/>
      <c r="L4" s="9"/>
      <c r="M4" s="9"/>
      <c r="N4" s="8"/>
      <c r="O4" s="8"/>
      <c r="P4" s="9"/>
      <c r="Q4" s="9"/>
    </row>
    <row r="5" spans="1:19" ht="6.65" customHeight="1" x14ac:dyDescent="0.55000000000000004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9" ht="14" customHeight="1" x14ac:dyDescent="0.55000000000000004">
      <c r="A6" s="1">
        <f>COUNTIF(C9:C12,"○")</f>
        <v>0</v>
      </c>
      <c r="B6" s="78" t="s">
        <v>2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14" customHeight="1" x14ac:dyDescent="0.55000000000000004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pans="1:19" ht="6" customHeight="1" thickBot="1" x14ac:dyDescent="0.6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9" ht="18.5" thickBot="1" x14ac:dyDescent="0.6">
      <c r="B9" s="9"/>
      <c r="C9" s="27"/>
      <c r="D9" s="10" t="s">
        <v>20</v>
      </c>
      <c r="M9" s="11"/>
      <c r="N9" s="11"/>
      <c r="O9" s="11"/>
      <c r="P9" s="11"/>
      <c r="Q9" s="11"/>
      <c r="R9" s="11"/>
    </row>
    <row r="10" spans="1:19" ht="18.5" thickBot="1" x14ac:dyDescent="0.6">
      <c r="B10" s="9"/>
      <c r="C10" s="27"/>
      <c r="D10" s="10" t="s">
        <v>21</v>
      </c>
      <c r="M10" s="11"/>
      <c r="O10" s="9"/>
      <c r="P10" s="79" t="str">
        <f>IF(A6&gt;1,"　サービス種別は、"&amp;CHAR(10)&amp;"　「１」～「4」の中から"&amp;CHAR(10)&amp;"　１つ選択してください。","")</f>
        <v/>
      </c>
      <c r="Q10" s="79"/>
      <c r="R10" s="79"/>
      <c r="S10" s="79"/>
    </row>
    <row r="11" spans="1:19" ht="18" customHeight="1" thickBot="1" x14ac:dyDescent="0.6">
      <c r="A11" s="11"/>
      <c r="C11" s="27"/>
      <c r="D11" s="10" t="s">
        <v>22</v>
      </c>
      <c r="M11" s="11"/>
      <c r="O11" s="9"/>
      <c r="P11" s="79"/>
      <c r="Q11" s="79"/>
      <c r="R11" s="79"/>
      <c r="S11" s="79"/>
    </row>
    <row r="12" spans="1:19" ht="18" customHeight="1" thickBot="1" x14ac:dyDescent="0.6">
      <c r="A12" s="11"/>
      <c r="C12" s="27"/>
      <c r="D12" s="10" t="s">
        <v>23</v>
      </c>
      <c r="M12" s="11"/>
      <c r="N12" s="11"/>
      <c r="O12" s="11"/>
      <c r="P12" s="79"/>
      <c r="Q12" s="79"/>
      <c r="R12" s="79"/>
      <c r="S12" s="79"/>
    </row>
    <row r="13" spans="1:19" ht="9" customHeight="1" x14ac:dyDescent="0.55000000000000004">
      <c r="A13" s="11"/>
      <c r="C13" s="9"/>
      <c r="D13" s="11"/>
      <c r="E13" s="11"/>
      <c r="F13" s="11"/>
      <c r="G13" s="11"/>
      <c r="H13" s="11"/>
      <c r="I13" s="11"/>
      <c r="K13" s="9"/>
      <c r="L13" s="11"/>
      <c r="M13" s="11"/>
      <c r="O13" s="9"/>
      <c r="P13" s="9"/>
      <c r="Q13" s="9"/>
      <c r="R13" s="11"/>
      <c r="S13" s="11"/>
    </row>
    <row r="14" spans="1:19" ht="15" customHeight="1" x14ac:dyDescent="0.55000000000000004">
      <c r="A14" s="1">
        <f>COUNTIF(C16:C19,"○")</f>
        <v>0</v>
      </c>
      <c r="B14" s="12" t="s">
        <v>5</v>
      </c>
      <c r="C14" s="1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9" ht="6" customHeight="1" thickBot="1" x14ac:dyDescent="0.6">
      <c r="B15" s="12"/>
      <c r="C15" s="1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9" ht="18.5" thickBot="1" x14ac:dyDescent="0.6">
      <c r="B16" s="12"/>
      <c r="C16" s="27"/>
      <c r="D16" s="10" t="s">
        <v>24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9" ht="18.5" thickBot="1" x14ac:dyDescent="0.6">
      <c r="B17" s="12"/>
      <c r="C17" s="27"/>
      <c r="D17" s="10" t="s">
        <v>191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9" ht="18.5" thickBot="1" x14ac:dyDescent="0.6">
      <c r="B18" s="12"/>
      <c r="C18" s="27"/>
      <c r="D18" s="10" t="s">
        <v>25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79" t="str">
        <f>IF(A14&gt;1,"　資格は、「１」～「4」の"&amp;CHAR(10)&amp;"　中から１つ選択してください。","")</f>
        <v/>
      </c>
      <c r="P18" s="79"/>
      <c r="Q18" s="79"/>
      <c r="R18" s="79"/>
      <c r="S18" s="79"/>
    </row>
    <row r="19" spans="1:19" ht="18.5" thickBot="1" x14ac:dyDescent="0.6">
      <c r="B19" s="12"/>
      <c r="C19" s="27"/>
      <c r="D19" s="10" t="s">
        <v>39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79"/>
      <c r="P19" s="79"/>
      <c r="Q19" s="79"/>
      <c r="R19" s="79"/>
      <c r="S19" s="79"/>
    </row>
    <row r="20" spans="1:19" ht="9" customHeight="1" x14ac:dyDescent="0.55000000000000004">
      <c r="B20" s="12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15" customHeight="1" x14ac:dyDescent="0.55000000000000004">
      <c r="B21" s="12" t="s">
        <v>3</v>
      </c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9" ht="6" customHeight="1" thickBot="1" x14ac:dyDescent="0.6">
      <c r="B22" s="12"/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9" ht="18.5" thickBot="1" x14ac:dyDescent="0.6">
      <c r="A23" s="1">
        <f>COUNTIF(I23,"○")+COUNTIF(N23,"○")</f>
        <v>0</v>
      </c>
      <c r="B23" s="12"/>
      <c r="C23" s="48" t="s">
        <v>12</v>
      </c>
      <c r="D23" s="61"/>
      <c r="E23" s="61"/>
      <c r="F23" s="61"/>
      <c r="G23" s="61"/>
      <c r="H23" s="61"/>
      <c r="I23" s="27"/>
      <c r="J23" s="80" t="s">
        <v>153</v>
      </c>
      <c r="K23" s="65"/>
      <c r="L23" s="65"/>
      <c r="M23" s="81"/>
      <c r="N23" s="27"/>
      <c r="O23" s="80" t="s">
        <v>154</v>
      </c>
      <c r="P23" s="65"/>
      <c r="Q23" s="65"/>
      <c r="R23" s="65"/>
    </row>
    <row r="24" spans="1:19" ht="18.5" thickBot="1" x14ac:dyDescent="0.6">
      <c r="A24" s="1">
        <f>COUNTIF(I24,"○")+COUNTIF(N24,"○")</f>
        <v>0</v>
      </c>
      <c r="B24" s="12"/>
      <c r="C24" s="48" t="s">
        <v>13</v>
      </c>
      <c r="D24" s="61"/>
      <c r="E24" s="61"/>
      <c r="F24" s="61"/>
      <c r="G24" s="61"/>
      <c r="H24" s="61"/>
      <c r="I24" s="27"/>
      <c r="J24" s="59" t="s">
        <v>26</v>
      </c>
      <c r="K24" s="60" t="s">
        <v>7</v>
      </c>
      <c r="L24" s="62" t="s">
        <v>8</v>
      </c>
      <c r="M24" s="63"/>
      <c r="N24" s="27"/>
      <c r="O24" s="64" t="s">
        <v>27</v>
      </c>
      <c r="P24" s="65" t="s">
        <v>9</v>
      </c>
      <c r="Q24" s="65"/>
      <c r="R24" s="65"/>
    </row>
    <row r="25" spans="1:19" ht="15" customHeight="1" thickBot="1" x14ac:dyDescent="0.6">
      <c r="A25" s="1">
        <f>COUNTIF(I25:I27,"○")+COUNTIF(L25:L26,"○")+COUNTIF(O25:O26,"○")</f>
        <v>0</v>
      </c>
      <c r="B25" s="12"/>
      <c r="C25" s="53" t="s">
        <v>17</v>
      </c>
      <c r="D25" s="54"/>
      <c r="E25" s="54"/>
      <c r="F25" s="54"/>
      <c r="G25" s="54"/>
      <c r="H25" s="54"/>
      <c r="I25" s="27"/>
      <c r="J25" s="68" t="s">
        <v>155</v>
      </c>
      <c r="K25" s="58"/>
      <c r="L25" s="27"/>
      <c r="M25" s="49" t="s">
        <v>28</v>
      </c>
      <c r="N25" s="55"/>
      <c r="O25" s="27"/>
      <c r="P25" s="49" t="s">
        <v>29</v>
      </c>
      <c r="Q25" s="47"/>
      <c r="R25" s="47"/>
    </row>
    <row r="26" spans="1:19" ht="15" customHeight="1" thickBot="1" x14ac:dyDescent="0.6">
      <c r="B26" s="12"/>
      <c r="C26" s="66"/>
      <c r="D26" s="67"/>
      <c r="E26" s="67"/>
      <c r="F26" s="67"/>
      <c r="G26" s="67"/>
      <c r="H26" s="67"/>
      <c r="I26" s="27"/>
      <c r="J26" s="49" t="s">
        <v>30</v>
      </c>
      <c r="K26" s="48"/>
      <c r="L26" s="27"/>
      <c r="M26" s="49" t="s">
        <v>31</v>
      </c>
      <c r="N26" s="48"/>
      <c r="O26" s="27"/>
      <c r="P26" s="49" t="s">
        <v>32</v>
      </c>
      <c r="Q26" s="47"/>
      <c r="R26" s="47"/>
    </row>
    <row r="27" spans="1:19" ht="15" customHeight="1" thickBot="1" x14ac:dyDescent="0.6">
      <c r="B27" s="12"/>
      <c r="C27" s="55"/>
      <c r="D27" s="56"/>
      <c r="E27" s="56"/>
      <c r="F27" s="56"/>
      <c r="G27" s="56"/>
      <c r="H27" s="56"/>
      <c r="I27" s="27"/>
      <c r="J27" s="69" t="s">
        <v>156</v>
      </c>
      <c r="K27" s="70"/>
    </row>
    <row r="28" spans="1:19" ht="27" customHeight="1" thickBot="1" x14ac:dyDescent="0.6">
      <c r="B28" s="12"/>
      <c r="C28" s="71" t="s">
        <v>19</v>
      </c>
      <c r="D28" s="72"/>
      <c r="E28" s="72"/>
      <c r="F28" s="72"/>
      <c r="G28" s="72"/>
      <c r="H28" s="72"/>
      <c r="I28" s="73" t="s">
        <v>18</v>
      </c>
      <c r="J28" s="74"/>
      <c r="K28" s="40"/>
      <c r="L28" s="40"/>
      <c r="M28" s="28" t="s">
        <v>6</v>
      </c>
      <c r="N28" s="13" t="s">
        <v>4</v>
      </c>
      <c r="O28" s="75" t="s">
        <v>10</v>
      </c>
      <c r="P28" s="76"/>
      <c r="Q28" s="76"/>
      <c r="R28" s="76"/>
    </row>
    <row r="29" spans="1:19" ht="18" customHeight="1" thickBot="1" x14ac:dyDescent="0.6">
      <c r="A29" s="1">
        <f>COUNTIF(I29:I30,"○")</f>
        <v>0</v>
      </c>
      <c r="B29" s="12"/>
      <c r="C29" s="57" t="s">
        <v>16</v>
      </c>
      <c r="D29" s="57"/>
      <c r="E29" s="57"/>
      <c r="F29" s="57"/>
      <c r="G29" s="57"/>
      <c r="H29" s="58"/>
      <c r="I29" s="27"/>
      <c r="J29" s="80" t="s">
        <v>227</v>
      </c>
      <c r="K29" s="82"/>
      <c r="L29" s="82"/>
      <c r="M29" s="65"/>
      <c r="N29" s="65"/>
      <c r="O29" s="65"/>
      <c r="P29" s="65"/>
      <c r="Q29" s="65"/>
      <c r="R29" s="65"/>
    </row>
    <row r="30" spans="1:19" ht="18" customHeight="1" thickBot="1" x14ac:dyDescent="0.6">
      <c r="B30" s="12"/>
      <c r="C30" s="57"/>
      <c r="D30" s="57"/>
      <c r="E30" s="57"/>
      <c r="F30" s="57"/>
      <c r="G30" s="57"/>
      <c r="H30" s="58"/>
      <c r="I30" s="27"/>
      <c r="J30" s="80" t="s">
        <v>228</v>
      </c>
      <c r="K30" s="65" t="s">
        <v>11</v>
      </c>
      <c r="L30" s="65"/>
      <c r="M30" s="65"/>
      <c r="N30" s="65"/>
      <c r="O30" s="65"/>
      <c r="P30" s="65"/>
      <c r="Q30" s="65"/>
      <c r="R30" s="65"/>
    </row>
    <row r="31" spans="1:19" ht="9" customHeight="1" x14ac:dyDescent="0.55000000000000004">
      <c r="B31" s="1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9" x14ac:dyDescent="0.55000000000000004">
      <c r="A32" s="1">
        <f>COUNTIF(C34:C41,"○")</f>
        <v>0</v>
      </c>
      <c r="B32" s="12" t="s">
        <v>189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9" ht="6" customHeight="1" thickBot="1" x14ac:dyDescent="0.6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9" ht="18.5" thickBot="1" x14ac:dyDescent="0.6">
      <c r="B34" s="9"/>
      <c r="C34" s="27"/>
      <c r="D34" s="10" t="s">
        <v>229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9" ht="18.5" thickBot="1" x14ac:dyDescent="0.6">
      <c r="B35" s="9"/>
      <c r="C35" s="27"/>
      <c r="D35" s="10" t="s">
        <v>230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9" ht="18.5" thickBot="1" x14ac:dyDescent="0.6">
      <c r="B36" s="9"/>
      <c r="C36" s="27"/>
      <c r="D36" s="10" t="s">
        <v>33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9" ht="18.5" thickBot="1" x14ac:dyDescent="0.6">
      <c r="B37" s="9"/>
      <c r="C37" s="27"/>
      <c r="D37" s="10" t="s">
        <v>34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9" ht="18.5" thickBot="1" x14ac:dyDescent="0.6">
      <c r="B38" s="9"/>
      <c r="C38" s="27"/>
      <c r="D38" s="10" t="s">
        <v>35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9" ht="18.5" thickBot="1" x14ac:dyDescent="0.6">
      <c r="B39" s="9"/>
      <c r="C39" s="27"/>
      <c r="D39" s="10" t="s">
        <v>131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52" t="str">
        <f>IF(A32&gt;1,"　直前の職場は、「1」～「8」の"&amp;CHAR(10)&amp;"　中から１つ選択してください。","")</f>
        <v/>
      </c>
      <c r="P39" s="52"/>
      <c r="Q39" s="52"/>
      <c r="R39" s="52"/>
      <c r="S39" s="52"/>
    </row>
    <row r="40" spans="1:19" ht="18.5" thickBot="1" x14ac:dyDescent="0.6">
      <c r="B40" s="9"/>
      <c r="C40" s="27"/>
      <c r="D40" s="10" t="s">
        <v>36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52"/>
      <c r="P40" s="52"/>
      <c r="Q40" s="52"/>
      <c r="R40" s="52"/>
      <c r="S40" s="52"/>
    </row>
    <row r="41" spans="1:19" ht="18.5" thickBot="1" x14ac:dyDescent="0.6">
      <c r="B41" s="9"/>
      <c r="C41" s="27"/>
      <c r="D41" s="10" t="s">
        <v>37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2"/>
      <c r="P41" s="52"/>
      <c r="Q41" s="52"/>
      <c r="R41" s="52"/>
      <c r="S41" s="52"/>
    </row>
    <row r="42" spans="1:19" ht="15" customHeight="1" x14ac:dyDescent="0.55000000000000004">
      <c r="B42" s="9"/>
      <c r="D42" s="10" t="s">
        <v>38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9" ht="9" customHeight="1" x14ac:dyDescent="0.55000000000000004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9" ht="20" customHeight="1" x14ac:dyDescent="0.55000000000000004">
      <c r="B44" s="12" t="s">
        <v>190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9" ht="6" customHeight="1" thickBot="1" x14ac:dyDescent="0.6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9" ht="18" customHeight="1" thickBot="1" x14ac:dyDescent="0.6">
      <c r="A46" s="1">
        <f>COUNTIF(G46:H47,"○")</f>
        <v>0</v>
      </c>
      <c r="C46" s="53" t="s">
        <v>14</v>
      </c>
      <c r="D46" s="54"/>
      <c r="E46" s="54"/>
      <c r="F46" s="54"/>
      <c r="G46" s="40"/>
      <c r="H46" s="40"/>
      <c r="I46" s="49" t="s">
        <v>120</v>
      </c>
      <c r="J46" s="47"/>
      <c r="K46" s="47"/>
      <c r="L46" s="47"/>
      <c r="M46" s="47"/>
      <c r="N46" s="47"/>
      <c r="O46" s="47"/>
      <c r="P46" s="10"/>
      <c r="Q46" s="10"/>
      <c r="R46" s="10"/>
      <c r="S46" s="10"/>
    </row>
    <row r="47" spans="1:19" ht="18" customHeight="1" thickBot="1" x14ac:dyDescent="0.6">
      <c r="C47" s="55"/>
      <c r="D47" s="56"/>
      <c r="E47" s="56"/>
      <c r="F47" s="56"/>
      <c r="G47" s="40"/>
      <c r="H47" s="40"/>
      <c r="I47" s="49" t="s">
        <v>121</v>
      </c>
      <c r="J47" s="47"/>
      <c r="K47" s="47"/>
      <c r="L47" s="47"/>
      <c r="M47" s="47"/>
      <c r="N47" s="47"/>
      <c r="O47" s="47"/>
      <c r="P47" s="10"/>
      <c r="Q47" s="10"/>
      <c r="R47" s="10"/>
      <c r="S47" s="10"/>
    </row>
    <row r="48" spans="1:19" ht="18.5" thickBot="1" x14ac:dyDescent="0.6">
      <c r="A48" s="1">
        <f>COUNTIF(G48:H49,"○")</f>
        <v>0</v>
      </c>
      <c r="C48" s="47" t="s">
        <v>15</v>
      </c>
      <c r="D48" s="47"/>
      <c r="E48" s="47"/>
      <c r="F48" s="48"/>
      <c r="G48" s="40"/>
      <c r="H48" s="40"/>
      <c r="I48" s="49" t="s">
        <v>122</v>
      </c>
      <c r="J48" s="47"/>
      <c r="K48" s="47"/>
      <c r="L48" s="47"/>
      <c r="M48" s="47"/>
      <c r="N48" s="47"/>
      <c r="O48" s="47"/>
      <c r="P48" s="10"/>
      <c r="Q48" s="50"/>
      <c r="R48" s="51"/>
      <c r="S48" s="51"/>
    </row>
    <row r="49" spans="1:20" ht="18" customHeight="1" thickBot="1" x14ac:dyDescent="0.6">
      <c r="C49" s="47"/>
      <c r="D49" s="47"/>
      <c r="E49" s="47"/>
      <c r="F49" s="48"/>
      <c r="G49" s="40"/>
      <c r="H49" s="40"/>
      <c r="I49" s="49" t="s">
        <v>123</v>
      </c>
      <c r="J49" s="47"/>
      <c r="K49" s="47"/>
      <c r="L49" s="47"/>
      <c r="M49" s="47"/>
      <c r="N49" s="47"/>
      <c r="O49" s="47"/>
      <c r="P49" s="10"/>
      <c r="Q49" s="51"/>
      <c r="R49" s="51"/>
      <c r="S49" s="51"/>
    </row>
    <row r="50" spans="1:20" ht="18" customHeight="1" x14ac:dyDescent="0.55000000000000004">
      <c r="B50" s="83" t="s">
        <v>224</v>
      </c>
    </row>
    <row r="51" spans="1:20" ht="18" customHeight="1" thickBot="1" x14ac:dyDescent="0.6">
      <c r="B51" s="30" t="s">
        <v>200</v>
      </c>
      <c r="M51" s="14"/>
      <c r="N51" s="46"/>
      <c r="O51" s="46"/>
      <c r="P51" s="46"/>
      <c r="Q51" s="46"/>
      <c r="R51" s="46"/>
      <c r="S51" s="46"/>
      <c r="T51" s="46"/>
    </row>
    <row r="52" spans="1:20" ht="18" customHeight="1" thickBot="1" x14ac:dyDescent="0.6">
      <c r="C52" s="29" t="s">
        <v>193</v>
      </c>
      <c r="D52" s="10" t="s">
        <v>194</v>
      </c>
      <c r="E52" s="10"/>
      <c r="F52" s="11"/>
      <c r="H52" s="31"/>
      <c r="I52" s="31"/>
      <c r="J52" s="31"/>
      <c r="K52" s="31"/>
      <c r="N52" s="46"/>
      <c r="O52" s="46"/>
      <c r="P52" s="46"/>
      <c r="Q52" s="46"/>
      <c r="R52" s="46"/>
      <c r="S52" s="46"/>
      <c r="T52" s="46"/>
    </row>
    <row r="53" spans="1:20" ht="18" customHeight="1" thickBot="1" x14ac:dyDescent="0.6">
      <c r="C53" s="29"/>
      <c r="D53" s="10" t="s">
        <v>195</v>
      </c>
      <c r="E53" s="10"/>
      <c r="F53" s="11"/>
    </row>
    <row r="54" spans="1:20" customFormat="1" ht="18" customHeight="1" thickBot="1" x14ac:dyDescent="0.6">
      <c r="B54" s="1"/>
      <c r="C54" s="29"/>
      <c r="D54" s="10" t="s">
        <v>196</v>
      </c>
      <c r="E54" s="10"/>
      <c r="F54" s="11"/>
      <c r="G54" s="1"/>
      <c r="H54" s="1"/>
      <c r="I54" s="1"/>
      <c r="J54" s="1"/>
      <c r="K54" s="1"/>
      <c r="L54" s="1"/>
    </row>
    <row r="55" spans="1:20" customFormat="1" ht="18" customHeight="1" thickBot="1" x14ac:dyDescent="0.6">
      <c r="B55" s="1"/>
      <c r="C55" s="29" t="s">
        <v>193</v>
      </c>
      <c r="D55" s="10" t="s">
        <v>197</v>
      </c>
      <c r="E55" s="10"/>
      <c r="F55" s="11"/>
      <c r="G55" s="1"/>
      <c r="H55" s="1"/>
      <c r="I55" s="1"/>
      <c r="J55" s="1"/>
      <c r="K55" s="1"/>
      <c r="L55" s="1"/>
    </row>
    <row r="56" spans="1:20" customFormat="1" ht="18" customHeight="1" thickBot="1" x14ac:dyDescent="0.6">
      <c r="B56" s="1"/>
      <c r="C56" s="29"/>
      <c r="D56" s="10" t="s">
        <v>198</v>
      </c>
      <c r="E56" s="10"/>
      <c r="F56" s="11"/>
      <c r="G56" s="1"/>
      <c r="H56" s="1"/>
      <c r="I56" s="1"/>
      <c r="J56" s="1"/>
      <c r="K56" s="1"/>
      <c r="L56" s="1"/>
    </row>
    <row r="57" spans="1:20" customFormat="1" ht="18.5" thickBot="1" x14ac:dyDescent="0.6">
      <c r="B57" s="1"/>
      <c r="C57" s="29"/>
      <c r="D57" s="10" t="s">
        <v>199</v>
      </c>
      <c r="E57" s="10"/>
      <c r="F57" s="40"/>
      <c r="G57" s="40"/>
      <c r="H57" s="40"/>
      <c r="I57" s="40"/>
      <c r="J57" s="40"/>
      <c r="K57" s="40"/>
      <c r="L57" s="40"/>
    </row>
    <row r="58" spans="1:20" customFormat="1" x14ac:dyDescent="0.55000000000000004"/>
    <row r="59" spans="1:20" customFormat="1" ht="18.5" thickBot="1" x14ac:dyDescent="0.6">
      <c r="A59" s="1">
        <f>COUNTIF(C60:C64,"○")</f>
        <v>0</v>
      </c>
      <c r="B59" s="32" t="s">
        <v>231</v>
      </c>
      <c r="C59" s="1"/>
      <c r="D59" s="1"/>
      <c r="E59" s="1"/>
      <c r="F59" s="1"/>
      <c r="G59" s="1"/>
      <c r="H59" s="1"/>
      <c r="I59" s="1"/>
      <c r="J59" s="1"/>
      <c r="K59" s="1"/>
    </row>
    <row r="60" spans="1:20" customFormat="1" ht="18.5" thickBot="1" x14ac:dyDescent="0.6">
      <c r="B60" s="1"/>
      <c r="C60" s="29"/>
      <c r="D60" s="10" t="s">
        <v>223</v>
      </c>
      <c r="E60" s="10"/>
      <c r="F60" s="11"/>
      <c r="G60" s="1"/>
      <c r="H60" s="45" t="str">
        <f>IF(A59&gt;1,"問6-2は１つ"&amp;CHAR(10)&amp;"選択してください。","（1つに○）")</f>
        <v>（1つに○）</v>
      </c>
      <c r="I60" s="45"/>
      <c r="J60" s="45"/>
      <c r="K60" s="45"/>
      <c r="L60" s="45"/>
      <c r="M60" s="45"/>
    </row>
    <row r="61" spans="1:20" customFormat="1" ht="18.5" thickBot="1" x14ac:dyDescent="0.6">
      <c r="B61" s="1"/>
      <c r="C61" s="29"/>
      <c r="D61" s="10" t="s">
        <v>201</v>
      </c>
      <c r="E61" s="10"/>
      <c r="F61" s="11"/>
      <c r="G61" s="1"/>
      <c r="H61" s="1"/>
      <c r="I61" s="1"/>
      <c r="J61" s="1"/>
      <c r="K61" s="1"/>
    </row>
    <row r="62" spans="1:20" customFormat="1" ht="18.5" thickBot="1" x14ac:dyDescent="0.6">
      <c r="B62" s="1"/>
      <c r="C62" s="29"/>
      <c r="D62" s="10" t="s">
        <v>202</v>
      </c>
      <c r="E62" s="10"/>
      <c r="F62" s="11"/>
      <c r="G62" s="1"/>
      <c r="H62" s="1"/>
      <c r="I62" s="1"/>
      <c r="J62" s="1"/>
      <c r="K62" s="1"/>
    </row>
    <row r="63" spans="1:20" customFormat="1" ht="18.5" thickBot="1" x14ac:dyDescent="0.6">
      <c r="B63" s="1"/>
      <c r="C63" s="29"/>
      <c r="D63" s="10" t="s">
        <v>203</v>
      </c>
      <c r="E63" s="10"/>
      <c r="F63" s="11"/>
      <c r="G63" s="1"/>
      <c r="H63" s="1"/>
      <c r="I63" s="1"/>
      <c r="J63" s="1"/>
      <c r="K63" s="1"/>
    </row>
    <row r="64" spans="1:20" customFormat="1" ht="18.5" thickBot="1" x14ac:dyDescent="0.6">
      <c r="B64" s="1"/>
      <c r="C64" s="29"/>
      <c r="D64" s="10" t="s">
        <v>204</v>
      </c>
      <c r="E64" s="10"/>
      <c r="F64" s="11"/>
      <c r="G64" s="1"/>
      <c r="H64" s="1"/>
      <c r="I64" s="1"/>
      <c r="J64" s="1"/>
      <c r="K64" s="1"/>
    </row>
    <row r="65" spans="1:19" customFormat="1" x14ac:dyDescent="0.55000000000000004"/>
    <row r="66" spans="1:19" customFormat="1" x14ac:dyDescent="0.55000000000000004">
      <c r="B66" s="30" t="s">
        <v>221</v>
      </c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9" customFormat="1" ht="18.5" thickBot="1" x14ac:dyDescent="0.6">
      <c r="B67" s="32" t="s">
        <v>222</v>
      </c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9" customFormat="1" ht="18.5" thickBot="1" x14ac:dyDescent="0.6">
      <c r="B68" s="30"/>
      <c r="C68" s="29"/>
      <c r="D68" s="10" t="s">
        <v>205</v>
      </c>
      <c r="E68" s="10"/>
      <c r="F68" s="11"/>
      <c r="G68" s="1"/>
      <c r="H68" s="41"/>
      <c r="I68" s="41"/>
      <c r="J68" s="41"/>
      <c r="K68" s="41"/>
      <c r="L68" s="1"/>
    </row>
    <row r="69" spans="1:19" customFormat="1" ht="18.5" thickBot="1" x14ac:dyDescent="0.6">
      <c r="B69" s="30"/>
      <c r="C69" s="29"/>
      <c r="D69" s="10" t="s">
        <v>206</v>
      </c>
      <c r="E69" s="10"/>
      <c r="F69" s="11"/>
      <c r="G69" s="1"/>
      <c r="H69" s="1"/>
      <c r="I69" s="1"/>
      <c r="J69" s="1"/>
      <c r="K69" s="1"/>
      <c r="L69" s="1"/>
    </row>
    <row r="70" spans="1:19" customFormat="1" ht="18.5" thickBot="1" x14ac:dyDescent="0.6">
      <c r="B70" s="30"/>
      <c r="C70" s="29"/>
      <c r="D70" s="10" t="s">
        <v>207</v>
      </c>
      <c r="E70" s="10"/>
      <c r="F70" s="11"/>
      <c r="G70" s="1"/>
      <c r="H70" s="1"/>
      <c r="I70" s="1"/>
      <c r="J70" s="1"/>
      <c r="K70" s="1"/>
      <c r="L70" s="1"/>
    </row>
    <row r="71" spans="1:19" customFormat="1" ht="18.5" thickBot="1" x14ac:dyDescent="0.6">
      <c r="B71" s="30"/>
      <c r="C71" s="29"/>
      <c r="D71" s="10" t="s">
        <v>208</v>
      </c>
      <c r="E71" s="10"/>
      <c r="F71" s="11"/>
      <c r="G71" s="1"/>
      <c r="H71" s="1"/>
      <c r="I71" s="1"/>
      <c r="J71" s="1"/>
      <c r="K71" s="1"/>
      <c r="L71" s="1"/>
    </row>
    <row r="72" spans="1:19" customFormat="1" ht="18.5" thickBot="1" x14ac:dyDescent="0.6">
      <c r="B72" s="30"/>
      <c r="C72" s="29"/>
      <c r="D72" s="10" t="s">
        <v>209</v>
      </c>
      <c r="E72" s="10"/>
      <c r="F72" s="11"/>
      <c r="G72" s="1"/>
      <c r="H72" s="1"/>
      <c r="I72" s="1"/>
      <c r="J72" s="1"/>
      <c r="K72" s="1"/>
      <c r="L72" s="1"/>
    </row>
    <row r="73" spans="1:19" customFormat="1" ht="18.5" thickBot="1" x14ac:dyDescent="0.6">
      <c r="B73" s="30"/>
      <c r="C73" s="29"/>
      <c r="D73" s="10" t="s">
        <v>199</v>
      </c>
      <c r="E73" s="10"/>
      <c r="F73" s="40"/>
      <c r="G73" s="40"/>
      <c r="H73" s="40"/>
      <c r="I73" s="40"/>
      <c r="J73" s="40"/>
      <c r="K73" s="40"/>
      <c r="L73" s="40"/>
    </row>
    <row r="74" spans="1:19" customFormat="1" x14ac:dyDescent="0.55000000000000004">
      <c r="D74" s="10" t="s">
        <v>225</v>
      </c>
    </row>
    <row r="75" spans="1:19" customFormat="1" x14ac:dyDescent="0.55000000000000004"/>
    <row r="76" spans="1:19" customFormat="1" x14ac:dyDescent="0.55000000000000004">
      <c r="A76" s="11">
        <f>COUNTIF(C78:C80,"○")</f>
        <v>0</v>
      </c>
      <c r="B76" s="32" t="s">
        <v>218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36"/>
      <c r="O76" s="36"/>
      <c r="P76" s="36"/>
      <c r="Q76" s="36"/>
      <c r="R76" s="36"/>
      <c r="S76" s="36"/>
    </row>
    <row r="77" spans="1:19" customFormat="1" ht="18.5" thickBot="1" x14ac:dyDescent="0.6">
      <c r="A77" s="36"/>
      <c r="B77" s="32" t="s">
        <v>226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36"/>
      <c r="O77" s="36"/>
      <c r="P77" s="36"/>
      <c r="Q77" s="36"/>
      <c r="R77" s="36"/>
      <c r="S77" s="36"/>
    </row>
    <row r="78" spans="1:19" customFormat="1" ht="18.5" thickBot="1" x14ac:dyDescent="0.6">
      <c r="A78" s="36"/>
      <c r="B78" s="32"/>
      <c r="C78" s="37" t="s">
        <v>193</v>
      </c>
      <c r="D78" s="10" t="s">
        <v>210</v>
      </c>
      <c r="E78" s="10"/>
      <c r="F78" s="11"/>
      <c r="G78" s="11"/>
      <c r="H78" s="11"/>
      <c r="I78" s="11"/>
      <c r="J78" s="11"/>
      <c r="K78" s="11"/>
      <c r="L78" s="11"/>
      <c r="M78" s="45" t="str">
        <f>IF(A76&gt;1,"問6-4は１つ"&amp;CHAR(10)&amp;"選択してください。","（1つに○）")</f>
        <v>（1つに○）</v>
      </c>
      <c r="N78" s="45"/>
      <c r="O78" s="45"/>
      <c r="P78" s="45"/>
      <c r="Q78" s="45"/>
      <c r="R78" s="45"/>
      <c r="S78" s="36"/>
    </row>
    <row r="79" spans="1:19" customFormat="1" ht="18.5" thickBot="1" x14ac:dyDescent="0.6">
      <c r="B79" s="30"/>
      <c r="C79" s="34"/>
      <c r="D79" s="10" t="s">
        <v>211</v>
      </c>
      <c r="E79" s="35"/>
      <c r="F79" s="34"/>
      <c r="G79" s="39"/>
      <c r="H79" s="39"/>
      <c r="I79" s="39"/>
      <c r="J79" s="39"/>
      <c r="K79" s="39"/>
      <c r="L79" s="39"/>
      <c r="M79" s="39"/>
      <c r="N79" s="33"/>
      <c r="O79" s="33"/>
      <c r="P79" s="33"/>
      <c r="Q79" s="33"/>
      <c r="R79" s="33"/>
    </row>
    <row r="80" spans="1:19" customFormat="1" ht="18.5" thickBot="1" x14ac:dyDescent="0.6">
      <c r="B80" s="30"/>
      <c r="C80" s="37" t="s">
        <v>193</v>
      </c>
      <c r="D80" s="10" t="s">
        <v>212</v>
      </c>
      <c r="E80" s="35"/>
      <c r="F80" s="38"/>
      <c r="G80" s="38"/>
      <c r="H80" s="38"/>
      <c r="I80" s="38"/>
      <c r="J80" s="38"/>
      <c r="K80" s="38"/>
      <c r="L80" s="38"/>
      <c r="M80" s="34"/>
      <c r="N80" s="33"/>
      <c r="O80" s="33"/>
      <c r="P80" s="33"/>
      <c r="Q80" s="33"/>
      <c r="R80" s="33"/>
    </row>
    <row r="81" spans="1:20" customFormat="1" x14ac:dyDescent="0.55000000000000004">
      <c r="B81" s="30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3"/>
      <c r="O81" s="33"/>
      <c r="P81" s="33"/>
      <c r="Q81" s="33"/>
      <c r="R81" s="33"/>
    </row>
    <row r="82" spans="1:20" customFormat="1" x14ac:dyDescent="0.55000000000000004">
      <c r="A82" s="11">
        <f>COUNTIF(C84:C89,"○")</f>
        <v>0</v>
      </c>
      <c r="B82" s="32" t="s">
        <v>219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33"/>
      <c r="O82" s="33"/>
      <c r="P82" s="33"/>
      <c r="Q82" s="33"/>
      <c r="R82" s="33"/>
    </row>
    <row r="83" spans="1:20" customFormat="1" ht="18.5" thickBot="1" x14ac:dyDescent="0.6">
      <c r="B83" s="32" t="s">
        <v>220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44" t="str">
        <f>IF(C88="○",IF(A82&gt;1,"「５．何もしなかった」を選んだ場合は５のみを選択してください。","「５．何もしなかった」を選ぶ場合は５のみを○にしてください。"),"（複数選択可）")</f>
        <v>（複数選択可）</v>
      </c>
      <c r="N83" s="44"/>
      <c r="O83" s="44"/>
      <c r="P83" s="44"/>
      <c r="Q83" s="44"/>
      <c r="R83" s="44"/>
      <c r="S83" s="44"/>
      <c r="T83" s="44"/>
    </row>
    <row r="84" spans="1:20" customFormat="1" ht="18.5" thickBot="1" x14ac:dyDescent="0.6">
      <c r="B84" s="30"/>
      <c r="C84" s="37" t="s">
        <v>193</v>
      </c>
      <c r="D84" s="42" t="s">
        <v>213</v>
      </c>
      <c r="E84" s="43"/>
      <c r="F84" s="43"/>
      <c r="G84" s="43"/>
      <c r="H84" s="43"/>
      <c r="I84" s="43"/>
      <c r="J84" s="43"/>
      <c r="K84" s="43"/>
      <c r="L84" s="34"/>
      <c r="M84" s="44"/>
      <c r="N84" s="44"/>
      <c r="O84" s="44"/>
      <c r="P84" s="44"/>
      <c r="Q84" s="44"/>
      <c r="R84" s="44"/>
      <c r="S84" s="44"/>
      <c r="T84" s="44"/>
    </row>
    <row r="85" spans="1:20" customFormat="1" ht="18.5" thickBot="1" x14ac:dyDescent="0.6">
      <c r="B85" s="30"/>
      <c r="C85" s="37"/>
      <c r="D85" s="10" t="s">
        <v>214</v>
      </c>
      <c r="E85" s="10"/>
      <c r="F85" s="11"/>
      <c r="G85" s="11"/>
      <c r="H85" s="11"/>
      <c r="I85" s="11"/>
      <c r="J85" s="11"/>
      <c r="K85" s="11"/>
      <c r="L85" s="34"/>
      <c r="M85" s="34"/>
      <c r="N85" s="33"/>
      <c r="O85" s="33"/>
      <c r="P85" s="33"/>
      <c r="Q85" s="33"/>
      <c r="R85" s="33"/>
    </row>
    <row r="86" spans="1:20" customFormat="1" ht="18.5" thickBot="1" x14ac:dyDescent="0.6">
      <c r="B86" s="30"/>
      <c r="C86" s="37"/>
      <c r="D86" s="10" t="s">
        <v>215</v>
      </c>
      <c r="E86" s="10"/>
      <c r="F86" s="11"/>
      <c r="G86" s="11"/>
      <c r="H86" s="11"/>
      <c r="I86" s="11"/>
      <c r="J86" s="11"/>
      <c r="K86" s="11"/>
      <c r="L86" s="34"/>
      <c r="M86" s="34"/>
      <c r="N86" s="33"/>
      <c r="O86" s="33"/>
      <c r="P86" s="33"/>
      <c r="Q86" s="33"/>
      <c r="R86" s="33"/>
    </row>
    <row r="87" spans="1:20" customFormat="1" ht="18.5" thickBot="1" x14ac:dyDescent="0.6">
      <c r="B87" s="30"/>
      <c r="C87" s="37"/>
      <c r="D87" s="10" t="s">
        <v>216</v>
      </c>
      <c r="E87" s="10"/>
      <c r="F87" s="11"/>
      <c r="G87" s="11"/>
      <c r="H87" s="11"/>
      <c r="I87" s="11"/>
      <c r="J87" s="11"/>
      <c r="K87" s="11"/>
      <c r="L87" s="34"/>
      <c r="M87" s="34"/>
      <c r="N87" s="33"/>
      <c r="O87" s="33"/>
      <c r="P87" s="33"/>
      <c r="Q87" s="33"/>
      <c r="R87" s="33"/>
    </row>
    <row r="88" spans="1:20" customFormat="1" ht="18.5" thickBot="1" x14ac:dyDescent="0.6">
      <c r="B88" s="30"/>
      <c r="C88" s="37"/>
      <c r="D88" s="10" t="s">
        <v>217</v>
      </c>
      <c r="E88" s="10"/>
      <c r="F88" s="11"/>
      <c r="G88" s="11"/>
      <c r="H88" s="11"/>
      <c r="I88" s="11"/>
      <c r="J88" s="11"/>
      <c r="K88" s="11"/>
      <c r="L88" s="34"/>
      <c r="M88" s="34"/>
      <c r="N88" s="33"/>
      <c r="O88" s="33"/>
      <c r="P88" s="33"/>
      <c r="Q88" s="33"/>
      <c r="R88" s="33"/>
    </row>
    <row r="89" spans="1:20" customFormat="1" ht="18.5" thickBot="1" x14ac:dyDescent="0.6">
      <c r="B89" s="30"/>
      <c r="C89" s="37"/>
      <c r="D89" s="10" t="s">
        <v>199</v>
      </c>
      <c r="E89" s="35"/>
      <c r="F89" s="39"/>
      <c r="G89" s="39"/>
      <c r="H89" s="39"/>
      <c r="I89" s="39"/>
      <c r="J89" s="39"/>
      <c r="K89" s="39"/>
      <c r="L89" s="39"/>
      <c r="M89" s="34"/>
      <c r="N89" s="33"/>
      <c r="O89" s="33"/>
      <c r="P89" s="33"/>
      <c r="Q89" s="33"/>
      <c r="R89" s="33"/>
    </row>
    <row r="90" spans="1:20" customFormat="1" x14ac:dyDescent="0.55000000000000004"/>
    <row r="91" spans="1:20" customFormat="1" ht="12" customHeight="1" x14ac:dyDescent="0.55000000000000004"/>
    <row r="92" spans="1:20" customFormat="1" x14ac:dyDescent="0.55000000000000004"/>
    <row r="93" spans="1:20" customFormat="1" ht="24" customHeight="1" x14ac:dyDescent="0.55000000000000004"/>
    <row r="94" spans="1:20" customFormat="1" ht="24" customHeight="1" x14ac:dyDescent="0.55000000000000004"/>
    <row r="95" spans="1:20" customFormat="1" ht="24" customHeight="1" x14ac:dyDescent="0.55000000000000004"/>
    <row r="96" spans="1:20" customFormat="1" ht="33.65" customHeight="1" x14ac:dyDescent="0.55000000000000004"/>
    <row r="97" customFormat="1" ht="24" customHeight="1" x14ac:dyDescent="0.55000000000000004"/>
    <row r="98" customFormat="1" ht="24" customHeight="1" x14ac:dyDescent="0.55000000000000004"/>
    <row r="99" customFormat="1" ht="24" customHeight="1" x14ac:dyDescent="0.55000000000000004"/>
    <row r="100" customFormat="1" ht="24" customHeight="1" x14ac:dyDescent="0.55000000000000004"/>
    <row r="101" customFormat="1" ht="24" customHeight="1" x14ac:dyDescent="0.55000000000000004"/>
    <row r="102" customFormat="1" ht="24" customHeight="1" x14ac:dyDescent="0.55000000000000004"/>
    <row r="103" customFormat="1" ht="24" customHeight="1" x14ac:dyDescent="0.55000000000000004"/>
    <row r="104" customFormat="1" ht="24" customHeight="1" x14ac:dyDescent="0.55000000000000004"/>
    <row r="105" customFormat="1" ht="24" customHeight="1" x14ac:dyDescent="0.55000000000000004"/>
    <row r="106" customFormat="1" ht="24" customHeight="1" x14ac:dyDescent="0.55000000000000004"/>
    <row r="107" customFormat="1" ht="24" customHeight="1" x14ac:dyDescent="0.55000000000000004"/>
    <row r="108" customFormat="1" x14ac:dyDescent="0.55000000000000004"/>
    <row r="109" customFormat="1" x14ac:dyDescent="0.55000000000000004"/>
    <row r="110" customFormat="1" x14ac:dyDescent="0.55000000000000004"/>
    <row r="111" customFormat="1" x14ac:dyDescent="0.55000000000000004"/>
    <row r="112" customFormat="1" x14ac:dyDescent="0.55000000000000004"/>
    <row r="113" customFormat="1" x14ac:dyDescent="0.55000000000000004"/>
    <row r="114" customFormat="1" x14ac:dyDescent="0.55000000000000004"/>
    <row r="115" customFormat="1" x14ac:dyDescent="0.55000000000000004"/>
    <row r="116" customFormat="1" x14ac:dyDescent="0.55000000000000004"/>
    <row r="117" customFormat="1" x14ac:dyDescent="0.55000000000000004"/>
    <row r="118" customFormat="1" x14ac:dyDescent="0.55000000000000004"/>
    <row r="119" customFormat="1" ht="38.4" customHeight="1" x14ac:dyDescent="0.55000000000000004"/>
    <row r="120" customFormat="1" x14ac:dyDescent="0.55000000000000004"/>
  </sheetData>
  <sheetProtection formatCells="0" formatRows="0"/>
  <mergeCells count="47">
    <mergeCell ref="K28:L28"/>
    <mergeCell ref="O28:R28"/>
    <mergeCell ref="B1:S1"/>
    <mergeCell ref="B6:S7"/>
    <mergeCell ref="P10:S12"/>
    <mergeCell ref="O18:S19"/>
    <mergeCell ref="C23:H23"/>
    <mergeCell ref="J23:M23"/>
    <mergeCell ref="O23:R23"/>
    <mergeCell ref="C29:H30"/>
    <mergeCell ref="J29:R29"/>
    <mergeCell ref="J30:R30"/>
    <mergeCell ref="C24:H24"/>
    <mergeCell ref="J24:M24"/>
    <mergeCell ref="O24:R24"/>
    <mergeCell ref="C25:H27"/>
    <mergeCell ref="J25:K25"/>
    <mergeCell ref="M25:N25"/>
    <mergeCell ref="P25:R25"/>
    <mergeCell ref="J26:K26"/>
    <mergeCell ref="M26:N26"/>
    <mergeCell ref="P26:R26"/>
    <mergeCell ref="J27:K27"/>
    <mergeCell ref="C28:H28"/>
    <mergeCell ref="I28:J28"/>
    <mergeCell ref="O39:S41"/>
    <mergeCell ref="C46:F47"/>
    <mergeCell ref="G46:H46"/>
    <mergeCell ref="I46:O46"/>
    <mergeCell ref="G47:H47"/>
    <mergeCell ref="I47:O47"/>
    <mergeCell ref="N51:T52"/>
    <mergeCell ref="C48:F49"/>
    <mergeCell ref="G48:H48"/>
    <mergeCell ref="I48:O48"/>
    <mergeCell ref="Q48:S49"/>
    <mergeCell ref="G49:H49"/>
    <mergeCell ref="I49:O49"/>
    <mergeCell ref="F89:L89"/>
    <mergeCell ref="F57:L57"/>
    <mergeCell ref="H68:K68"/>
    <mergeCell ref="F73:L73"/>
    <mergeCell ref="D84:K84"/>
    <mergeCell ref="G79:M79"/>
    <mergeCell ref="M83:T84"/>
    <mergeCell ref="M78:R78"/>
    <mergeCell ref="H60:M60"/>
  </mergeCells>
  <phoneticPr fontId="1"/>
  <conditionalFormatting sqref="P10:S12">
    <cfRule type="containsText" dxfId="20" priority="27" operator="containsText" text="選択してください">
      <formula>NOT(ISERROR(SEARCH("選択してください",P10)))</formula>
    </cfRule>
  </conditionalFormatting>
  <conditionalFormatting sqref="O18:S19">
    <cfRule type="containsText" dxfId="19" priority="26" operator="containsText" text="選択してください">
      <formula>NOT(ISERROR(SEARCH("選択してください",O18)))</formula>
    </cfRule>
  </conditionalFormatting>
  <conditionalFormatting sqref="O39:S41">
    <cfRule type="containsText" dxfId="18" priority="25" operator="containsText" text="選択してください">
      <formula>NOT(ISERROR(SEARCH("選択してください",O39)))</formula>
    </cfRule>
  </conditionalFormatting>
  <conditionalFormatting sqref="C24">
    <cfRule type="expression" dxfId="17" priority="24">
      <formula>A24&gt;1</formula>
    </cfRule>
  </conditionalFormatting>
  <conditionalFormatting sqref="C46:F47">
    <cfRule type="expression" dxfId="16" priority="23">
      <formula>$A$46&gt;1</formula>
    </cfRule>
  </conditionalFormatting>
  <conditionalFormatting sqref="C48:F49">
    <cfRule type="expression" dxfId="15" priority="22">
      <formula>$A$48&gt;1</formula>
    </cfRule>
  </conditionalFormatting>
  <conditionalFormatting sqref="N51:T52">
    <cfRule type="containsText" dxfId="14" priority="21" operator="containsText" text="小さくなるよう">
      <formula>NOT(ISERROR(SEARCH("小さくなるよう",N51)))</formula>
    </cfRule>
  </conditionalFormatting>
  <conditionalFormatting sqref="C29">
    <cfRule type="expression" dxfId="13" priority="20">
      <formula>A29&gt;1</formula>
    </cfRule>
  </conditionalFormatting>
  <conditionalFormatting sqref="C23">
    <cfRule type="expression" dxfId="12" priority="19">
      <formula>A23&gt;1</formula>
    </cfRule>
  </conditionalFormatting>
  <conditionalFormatting sqref="C25:H27">
    <cfRule type="expression" dxfId="11" priority="18">
      <formula>A25&gt;1</formula>
    </cfRule>
  </conditionalFormatting>
  <conditionalFormatting sqref="C34:C41">
    <cfRule type="expression" dxfId="10" priority="17">
      <formula>$I$29="○"</formula>
    </cfRule>
  </conditionalFormatting>
  <conditionalFormatting sqref="G46:H49">
    <cfRule type="expression" dxfId="9" priority="15">
      <formula>OR($C$34="○",$C$35="○")</formula>
    </cfRule>
    <cfRule type="expression" dxfId="8" priority="16">
      <formula>$I$29="○"</formula>
    </cfRule>
  </conditionalFormatting>
  <conditionalFormatting sqref="H52">
    <cfRule type="containsText" dxfId="7" priority="14" operator="containsText" text="選択してください">
      <formula>NOT(ISERROR(SEARCH("選択してください",H52)))</formula>
    </cfRule>
  </conditionalFormatting>
  <conditionalFormatting sqref="H68">
    <cfRule type="containsText" dxfId="6" priority="12" operator="containsText" text="選択してください">
      <formula>NOT(ISERROR(SEARCH("選択してください",H68)))</formula>
    </cfRule>
  </conditionalFormatting>
  <conditionalFormatting sqref="C84:C89">
    <cfRule type="expression" dxfId="5" priority="6">
      <formula>$C$80="○"</formula>
    </cfRule>
  </conditionalFormatting>
  <conditionalFormatting sqref="F89:L89">
    <cfRule type="expression" dxfId="4" priority="5">
      <formula>$C$80="○"</formula>
    </cfRule>
  </conditionalFormatting>
  <conditionalFormatting sqref="M83:T84">
    <cfRule type="containsText" dxfId="3" priority="3" operator="containsText" text="選択してください">
      <formula>NOT(ISERROR(SEARCH("選択してください",M83)))</formula>
    </cfRule>
  </conditionalFormatting>
  <conditionalFormatting sqref="M78">
    <cfRule type="containsText" dxfId="2" priority="2" operator="containsText" text="選択してください">
      <formula>NOT(ISERROR(SEARCH("選択してください",M78)))</formula>
    </cfRule>
  </conditionalFormatting>
  <conditionalFormatting sqref="H60">
    <cfRule type="containsText" dxfId="1" priority="1" operator="containsText" text="選択してください">
      <formula>NOT(ISERROR(SEARCH("選択してください",H60)))</formula>
    </cfRule>
  </conditionalFormatting>
  <dataValidations count="5">
    <dataValidation type="list" allowBlank="1" showInputMessage="1" showErrorMessage="1" sqref="G46:H49 C52:C57 C80 C68:C73 C84:C89 C78 C60:C64" xr:uid="{38AC2E7A-F57C-4316-AF53-266D5618E80B}">
      <formula1>"　,○"</formula1>
    </dataValidation>
    <dataValidation type="list" allowBlank="1" showInputMessage="1" showErrorMessage="1" sqref="C34:C41 C16:C19 I23:I27 N23:N24 L25:L26 O25:O26 I29:I30 C9:C12" xr:uid="{51D73D58-2E68-4167-8D39-2164C4CC2C16}">
      <formula1>"　, ○"</formula1>
    </dataValidation>
    <dataValidation showInputMessage="1" showErrorMessage="1" sqref="J23 O24:R24 J30:M30 O30:R30" xr:uid="{A9D51A51-1F0A-42F0-BE00-E267CF1A72AB}"/>
    <dataValidation type="list" showInputMessage="1" showErrorMessage="1" sqref="K24" xr:uid="{8F18C0C0-9231-46CF-901A-5F51AD434282}">
      <formula1>"　,○"</formula1>
    </dataValidation>
    <dataValidation type="decimal" errorStyle="warning" allowBlank="1" showInputMessage="1" showErrorMessage="1" error="数値のみ記入してください。_x000a_週の勤務時間を記入してください。" sqref="K28:L28" xr:uid="{B7848235-307F-4675-B5A2-016586946D48}">
      <formula1>0</formula1>
      <formula2>100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DB6D-E8F3-4C77-8123-7CE783C1D656}">
  <dimension ref="A1:CN13"/>
  <sheetViews>
    <sheetView workbookViewId="0">
      <selection activeCell="A5" sqref="A5"/>
    </sheetView>
  </sheetViews>
  <sheetFormatPr defaultRowHeight="18" x14ac:dyDescent="0.55000000000000004"/>
  <cols>
    <col min="92" max="92" width="46" customWidth="1"/>
  </cols>
  <sheetData>
    <row r="1" spans="1:92" x14ac:dyDescent="0.55000000000000004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  <c r="M1" s="2">
        <v>13</v>
      </c>
      <c r="N1" s="2">
        <v>14</v>
      </c>
      <c r="O1" s="2">
        <v>15</v>
      </c>
      <c r="P1" s="2">
        <v>16</v>
      </c>
      <c r="Q1" s="2">
        <v>17</v>
      </c>
      <c r="R1" s="2">
        <v>18</v>
      </c>
      <c r="S1" s="2">
        <v>19</v>
      </c>
      <c r="T1" s="2">
        <v>20</v>
      </c>
      <c r="U1" s="2">
        <v>21</v>
      </c>
      <c r="V1" s="2">
        <v>22</v>
      </c>
      <c r="W1" s="2">
        <v>23</v>
      </c>
      <c r="X1" s="2">
        <v>24</v>
      </c>
      <c r="Y1" s="2">
        <v>25</v>
      </c>
      <c r="Z1" s="2">
        <v>26</v>
      </c>
      <c r="AA1" s="2">
        <v>27</v>
      </c>
      <c r="AB1" s="2">
        <v>28</v>
      </c>
      <c r="AC1" s="2">
        <v>29</v>
      </c>
      <c r="AD1" s="2">
        <v>30</v>
      </c>
      <c r="AE1" s="2">
        <v>31</v>
      </c>
      <c r="AF1" s="2">
        <v>32</v>
      </c>
      <c r="AG1" s="2">
        <v>33</v>
      </c>
      <c r="AH1" s="2">
        <v>34</v>
      </c>
      <c r="AI1" s="2">
        <v>35</v>
      </c>
      <c r="AJ1" s="2">
        <v>36</v>
      </c>
      <c r="AK1" s="2">
        <v>37</v>
      </c>
      <c r="AL1" s="2">
        <v>38</v>
      </c>
      <c r="AM1" s="2">
        <v>39</v>
      </c>
      <c r="AN1" s="2">
        <v>40</v>
      </c>
      <c r="AO1" s="2">
        <v>41</v>
      </c>
      <c r="AP1" s="2">
        <v>42</v>
      </c>
      <c r="AQ1" s="2">
        <v>43</v>
      </c>
      <c r="AR1" s="2">
        <v>44</v>
      </c>
      <c r="AS1" s="2">
        <v>45</v>
      </c>
      <c r="AT1" s="2">
        <v>46</v>
      </c>
      <c r="AU1" s="2">
        <v>47</v>
      </c>
      <c r="AV1" s="2">
        <v>48</v>
      </c>
      <c r="AW1" s="2">
        <v>49</v>
      </c>
      <c r="AX1" s="2">
        <v>50</v>
      </c>
      <c r="AY1" s="2">
        <v>51</v>
      </c>
      <c r="AZ1" s="2">
        <v>52</v>
      </c>
      <c r="BA1" s="2">
        <v>53</v>
      </c>
      <c r="BB1" s="2">
        <v>54</v>
      </c>
      <c r="BC1" s="2">
        <v>55</v>
      </c>
      <c r="BD1" s="2">
        <v>56</v>
      </c>
      <c r="BE1" s="2">
        <v>57</v>
      </c>
      <c r="BF1" s="2">
        <v>58</v>
      </c>
      <c r="BG1" s="2">
        <v>59</v>
      </c>
      <c r="BH1" s="2">
        <v>60</v>
      </c>
      <c r="BI1" s="2">
        <v>61</v>
      </c>
      <c r="BJ1" s="2">
        <v>62</v>
      </c>
      <c r="BK1" s="2">
        <v>63</v>
      </c>
      <c r="BL1" s="2">
        <v>64</v>
      </c>
      <c r="BM1" s="2">
        <v>65</v>
      </c>
      <c r="BN1" s="2">
        <v>66</v>
      </c>
      <c r="BO1" s="2">
        <v>67</v>
      </c>
      <c r="BP1" s="2">
        <v>68</v>
      </c>
      <c r="BQ1" s="2">
        <v>69</v>
      </c>
      <c r="BR1" s="2">
        <v>70</v>
      </c>
      <c r="BS1" s="2">
        <v>71</v>
      </c>
      <c r="BT1" s="2">
        <v>72</v>
      </c>
      <c r="BU1" s="2">
        <v>73</v>
      </c>
      <c r="BV1" s="2">
        <v>74</v>
      </c>
      <c r="BW1" s="2">
        <v>75</v>
      </c>
      <c r="BX1" s="2">
        <v>76</v>
      </c>
      <c r="BY1" s="2">
        <v>77</v>
      </c>
      <c r="BZ1" s="2">
        <v>78</v>
      </c>
      <c r="CA1" s="2">
        <v>79</v>
      </c>
      <c r="CB1" s="2">
        <v>80</v>
      </c>
      <c r="CC1" s="2">
        <v>81</v>
      </c>
      <c r="CD1" s="2">
        <v>82</v>
      </c>
      <c r="CE1" s="2">
        <v>83</v>
      </c>
      <c r="CF1" s="2">
        <v>84</v>
      </c>
      <c r="CG1" s="2">
        <v>85</v>
      </c>
      <c r="CH1" s="2">
        <v>86</v>
      </c>
      <c r="CI1" s="2">
        <v>87</v>
      </c>
      <c r="CJ1" s="2">
        <v>88</v>
      </c>
      <c r="CK1" s="2">
        <v>89</v>
      </c>
      <c r="CL1" s="2">
        <v>90</v>
      </c>
      <c r="CM1" s="2">
        <v>91</v>
      </c>
    </row>
    <row r="2" spans="1:92" x14ac:dyDescent="0.55000000000000004">
      <c r="A2" s="3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2" ht="115.5" x14ac:dyDescent="0.55000000000000004">
      <c r="A3" s="4"/>
      <c r="B3" s="20" t="s">
        <v>42</v>
      </c>
      <c r="C3" s="20" t="s">
        <v>43</v>
      </c>
      <c r="D3" s="20" t="s">
        <v>44</v>
      </c>
      <c r="E3" s="20" t="s">
        <v>45</v>
      </c>
      <c r="F3" s="20" t="s">
        <v>157</v>
      </c>
      <c r="G3" s="20" t="s">
        <v>47</v>
      </c>
      <c r="H3" s="20" t="s">
        <v>48</v>
      </c>
      <c r="I3" s="20" t="s">
        <v>49</v>
      </c>
      <c r="J3" s="20" t="s">
        <v>50</v>
      </c>
      <c r="K3" s="20" t="s">
        <v>51</v>
      </c>
      <c r="L3" s="20" t="s">
        <v>52</v>
      </c>
      <c r="M3" s="20" t="s">
        <v>53</v>
      </c>
      <c r="N3" s="20" t="s">
        <v>54</v>
      </c>
      <c r="O3" s="20" t="s">
        <v>55</v>
      </c>
      <c r="P3" s="20" t="s">
        <v>56</v>
      </c>
      <c r="Q3" s="20" t="s">
        <v>57</v>
      </c>
      <c r="R3" s="20" t="s">
        <v>58</v>
      </c>
      <c r="S3" s="20" t="s">
        <v>59</v>
      </c>
      <c r="T3" s="20" t="s">
        <v>60</v>
      </c>
      <c r="U3" s="20" t="s">
        <v>61</v>
      </c>
      <c r="V3" s="20" t="s">
        <v>62</v>
      </c>
      <c r="W3" s="20" t="s">
        <v>63</v>
      </c>
      <c r="X3" s="20" t="s">
        <v>64</v>
      </c>
      <c r="Y3" s="20" t="s">
        <v>65</v>
      </c>
      <c r="Z3" s="20" t="s">
        <v>66</v>
      </c>
      <c r="AA3" s="20" t="s">
        <v>67</v>
      </c>
      <c r="AB3" s="20" t="s">
        <v>68</v>
      </c>
      <c r="AC3" s="20" t="s">
        <v>69</v>
      </c>
      <c r="AD3" s="20" t="s">
        <v>70</v>
      </c>
      <c r="AE3" s="20" t="s">
        <v>71</v>
      </c>
      <c r="AF3" s="20" t="s">
        <v>72</v>
      </c>
      <c r="AG3" s="20" t="s">
        <v>73</v>
      </c>
      <c r="AH3" s="20" t="s">
        <v>74</v>
      </c>
      <c r="AI3" s="20" t="s">
        <v>75</v>
      </c>
      <c r="AJ3" s="20" t="s">
        <v>76</v>
      </c>
      <c r="AK3" s="20" t="s">
        <v>77</v>
      </c>
      <c r="AL3" s="20" t="s">
        <v>78</v>
      </c>
      <c r="AM3" s="20" t="s">
        <v>79</v>
      </c>
      <c r="AN3" s="20" t="s">
        <v>80</v>
      </c>
      <c r="AO3" s="20" t="s">
        <v>81</v>
      </c>
      <c r="AP3" s="20" t="s">
        <v>82</v>
      </c>
      <c r="AQ3" s="20" t="s">
        <v>83</v>
      </c>
      <c r="AR3" s="20" t="s">
        <v>135</v>
      </c>
      <c r="AS3" s="20" t="s">
        <v>136</v>
      </c>
      <c r="AT3" s="20" t="s">
        <v>137</v>
      </c>
      <c r="AU3" s="20" t="s">
        <v>138</v>
      </c>
      <c r="AV3" s="20" t="s">
        <v>139</v>
      </c>
      <c r="AW3" s="20" t="s">
        <v>140</v>
      </c>
      <c r="AX3" s="20" t="s">
        <v>141</v>
      </c>
      <c r="AY3" s="20" t="s">
        <v>142</v>
      </c>
      <c r="AZ3" s="20" t="s">
        <v>84</v>
      </c>
      <c r="BA3" s="20" t="s">
        <v>85</v>
      </c>
      <c r="BB3" s="20" t="s">
        <v>86</v>
      </c>
      <c r="BC3" s="20" t="s">
        <v>87</v>
      </c>
      <c r="BD3" s="20" t="s">
        <v>88</v>
      </c>
      <c r="BE3" s="20" t="s">
        <v>89</v>
      </c>
      <c r="BF3" s="20" t="s">
        <v>90</v>
      </c>
      <c r="BG3" s="20" t="s">
        <v>91</v>
      </c>
      <c r="BH3" s="20" t="s">
        <v>92</v>
      </c>
      <c r="BI3" s="20" t="s">
        <v>93</v>
      </c>
      <c r="BJ3" s="20" t="s">
        <v>94</v>
      </c>
      <c r="BK3" s="20" t="s">
        <v>95</v>
      </c>
      <c r="BL3" s="20" t="s">
        <v>96</v>
      </c>
      <c r="BM3" s="20" t="s">
        <v>97</v>
      </c>
      <c r="BN3" s="20" t="s">
        <v>98</v>
      </c>
      <c r="BO3" s="20" t="s">
        <v>99</v>
      </c>
      <c r="BP3" s="20" t="s">
        <v>100</v>
      </c>
      <c r="BQ3" s="20" t="s">
        <v>101</v>
      </c>
      <c r="BR3" s="20" t="s">
        <v>102</v>
      </c>
      <c r="BS3" s="20" t="s">
        <v>103</v>
      </c>
      <c r="BT3" s="20" t="s">
        <v>104</v>
      </c>
      <c r="BU3" s="20" t="s">
        <v>105</v>
      </c>
      <c r="BV3" s="20" t="s">
        <v>106</v>
      </c>
      <c r="BW3" s="20" t="s">
        <v>107</v>
      </c>
      <c r="BX3" s="20" t="s">
        <v>108</v>
      </c>
      <c r="BY3" s="20" t="s">
        <v>109</v>
      </c>
      <c r="BZ3" s="20" t="s">
        <v>110</v>
      </c>
      <c r="CA3" s="20" t="s">
        <v>111</v>
      </c>
      <c r="CB3" s="20" t="s">
        <v>112</v>
      </c>
      <c r="CC3" s="20" t="s">
        <v>113</v>
      </c>
      <c r="CD3" s="20" t="s">
        <v>114</v>
      </c>
      <c r="CE3" s="20" t="s">
        <v>115</v>
      </c>
      <c r="CF3" s="20" t="s">
        <v>143</v>
      </c>
      <c r="CG3" s="20" t="s">
        <v>144</v>
      </c>
      <c r="CH3" s="20" t="s">
        <v>145</v>
      </c>
      <c r="CI3" s="20" t="s">
        <v>146</v>
      </c>
      <c r="CJ3" s="20" t="s">
        <v>147</v>
      </c>
      <c r="CK3" s="20" t="s">
        <v>148</v>
      </c>
      <c r="CL3" s="20" t="s">
        <v>149</v>
      </c>
      <c r="CM3" s="20" t="s">
        <v>150</v>
      </c>
    </row>
    <row r="4" spans="1:92" x14ac:dyDescent="0.55000000000000004">
      <c r="A4" s="5"/>
      <c r="B4" s="6" t="s">
        <v>116</v>
      </c>
      <c r="C4" s="6" t="s">
        <v>117</v>
      </c>
      <c r="D4" s="6" t="s">
        <v>118</v>
      </c>
      <c r="E4" s="6" t="s">
        <v>118</v>
      </c>
      <c r="F4" s="6" t="s">
        <v>118</v>
      </c>
      <c r="G4" s="6" t="s">
        <v>119</v>
      </c>
      <c r="H4" s="6" t="s">
        <v>118</v>
      </c>
      <c r="I4" s="6" t="s">
        <v>118</v>
      </c>
      <c r="J4" s="6" t="s">
        <v>118</v>
      </c>
      <c r="K4" s="6" t="s">
        <v>118</v>
      </c>
      <c r="L4" s="6" t="s">
        <v>119</v>
      </c>
      <c r="M4" s="6" t="s">
        <v>119</v>
      </c>
      <c r="N4" s="6" t="s">
        <v>119</v>
      </c>
      <c r="O4" s="6" t="s">
        <v>119</v>
      </c>
      <c r="P4" s="6" t="s">
        <v>119</v>
      </c>
      <c r="Q4" s="6" t="s">
        <v>119</v>
      </c>
      <c r="R4" s="6" t="s">
        <v>119</v>
      </c>
      <c r="S4" s="6" t="s">
        <v>119</v>
      </c>
      <c r="T4" s="6" t="s">
        <v>119</v>
      </c>
      <c r="U4" s="6" t="s">
        <v>119</v>
      </c>
      <c r="V4" s="6" t="s">
        <v>119</v>
      </c>
      <c r="W4" s="6" t="s">
        <v>119</v>
      </c>
      <c r="X4" s="6" t="s">
        <v>119</v>
      </c>
      <c r="Y4" s="6" t="s">
        <v>119</v>
      </c>
      <c r="Z4" s="6" t="s">
        <v>119</v>
      </c>
      <c r="AA4" s="6" t="s">
        <v>119</v>
      </c>
      <c r="AB4" s="6" t="s">
        <v>119</v>
      </c>
      <c r="AC4" s="6" t="s">
        <v>119</v>
      </c>
      <c r="AD4" s="6" t="s">
        <v>119</v>
      </c>
      <c r="AE4" s="6" t="s">
        <v>119</v>
      </c>
      <c r="AF4" s="6" t="s">
        <v>119</v>
      </c>
      <c r="AG4" s="6" t="s">
        <v>119</v>
      </c>
      <c r="AH4" s="6" t="s">
        <v>119</v>
      </c>
      <c r="AI4" s="6" t="s">
        <v>119</v>
      </c>
      <c r="AJ4" s="6" t="s">
        <v>119</v>
      </c>
      <c r="AK4" s="6" t="s">
        <v>119</v>
      </c>
      <c r="AL4" s="6" t="s">
        <v>119</v>
      </c>
      <c r="AM4" s="6" t="s">
        <v>119</v>
      </c>
      <c r="AN4" s="6" t="s">
        <v>119</v>
      </c>
      <c r="AO4" s="6" t="s">
        <v>119</v>
      </c>
      <c r="AP4" s="6" t="s">
        <v>119</v>
      </c>
      <c r="AQ4" s="6" t="s">
        <v>119</v>
      </c>
      <c r="AR4" s="6" t="s">
        <v>119</v>
      </c>
      <c r="AS4" s="6" t="s">
        <v>119</v>
      </c>
      <c r="AT4" s="6" t="s">
        <v>119</v>
      </c>
      <c r="AU4" s="6" t="s">
        <v>119</v>
      </c>
      <c r="AV4" s="6" t="s">
        <v>119</v>
      </c>
      <c r="AW4" s="6" t="s">
        <v>119</v>
      </c>
      <c r="AX4" s="6" t="s">
        <v>119</v>
      </c>
      <c r="AY4" s="6" t="s">
        <v>119</v>
      </c>
      <c r="AZ4" s="6" t="s">
        <v>119</v>
      </c>
      <c r="BA4" s="6" t="s">
        <v>119</v>
      </c>
      <c r="BB4" s="6" t="s">
        <v>119</v>
      </c>
      <c r="BC4" s="6" t="s">
        <v>119</v>
      </c>
      <c r="BD4" s="6" t="s">
        <v>119</v>
      </c>
      <c r="BE4" s="6" t="s">
        <v>119</v>
      </c>
      <c r="BF4" s="6" t="s">
        <v>119</v>
      </c>
      <c r="BG4" s="6" t="s">
        <v>119</v>
      </c>
      <c r="BH4" s="6" t="s">
        <v>119</v>
      </c>
      <c r="BI4" s="6" t="s">
        <v>119</v>
      </c>
      <c r="BJ4" s="6" t="s">
        <v>119</v>
      </c>
      <c r="BK4" s="6" t="s">
        <v>119</v>
      </c>
      <c r="BL4" s="6" t="s">
        <v>119</v>
      </c>
      <c r="BM4" s="6" t="s">
        <v>119</v>
      </c>
      <c r="BN4" s="6" t="s">
        <v>119</v>
      </c>
      <c r="BO4" s="6" t="s">
        <v>119</v>
      </c>
      <c r="BP4" s="6" t="s">
        <v>119</v>
      </c>
      <c r="BQ4" s="6" t="s">
        <v>119</v>
      </c>
      <c r="BR4" s="6" t="s">
        <v>119</v>
      </c>
      <c r="BS4" s="6" t="s">
        <v>119</v>
      </c>
      <c r="BT4" s="6" t="s">
        <v>119</v>
      </c>
      <c r="BU4" s="6" t="s">
        <v>119</v>
      </c>
      <c r="BV4" s="6" t="s">
        <v>119</v>
      </c>
      <c r="BW4" s="6" t="s">
        <v>119</v>
      </c>
      <c r="BX4" s="6" t="s">
        <v>119</v>
      </c>
      <c r="BY4" s="6" t="s">
        <v>119</v>
      </c>
      <c r="BZ4" s="6" t="s">
        <v>119</v>
      </c>
      <c r="CA4" s="6" t="s">
        <v>119</v>
      </c>
      <c r="CB4" s="6" t="s">
        <v>119</v>
      </c>
      <c r="CC4" s="6" t="s">
        <v>119</v>
      </c>
      <c r="CD4" s="6" t="s">
        <v>119</v>
      </c>
      <c r="CE4" s="6" t="s">
        <v>119</v>
      </c>
      <c r="CF4" s="6" t="s">
        <v>119</v>
      </c>
      <c r="CG4" s="6" t="s">
        <v>119</v>
      </c>
      <c r="CH4" s="6" t="s">
        <v>119</v>
      </c>
      <c r="CI4" s="6" t="s">
        <v>119</v>
      </c>
      <c r="CJ4" s="6" t="s">
        <v>119</v>
      </c>
      <c r="CK4" s="6" t="s">
        <v>119</v>
      </c>
      <c r="CL4" s="6" t="s">
        <v>119</v>
      </c>
      <c r="CM4" s="6" t="s">
        <v>119</v>
      </c>
    </row>
    <row r="5" spans="1:92" s="1" customFormat="1" x14ac:dyDescent="0.55000000000000004">
      <c r="A5" s="19"/>
      <c r="B5" s="7" t="str">
        <f>IF(COUNTIF(転記作業用!A5:D5,"&lt;&gt;0")&gt;1,"",IF(転記作業用!E5=0,"-",転記作業用!E5))</f>
        <v>-</v>
      </c>
      <c r="C5" s="7" t="str">
        <f>IF(COUNTIF(転記作業用!G5:J5,"&lt;&gt;0")&gt;1,"",IF(転記作業用!K5=0,"-",転記作業用!K5))</f>
        <v>-</v>
      </c>
      <c r="D5" s="7" t="str">
        <f>IF(COUNTIF(転記作業用!M5:N5,"&lt;&gt;0")&gt;1,"",IF(転記作業用!O5=0,"-",転記作業用!O5))</f>
        <v>-</v>
      </c>
      <c r="E5" s="7" t="str">
        <f>IF(COUNTIF(転記作業用!Q5:R5,"&lt;&gt;0")&gt;1,"",IF(転記作業用!S5=0,"-",転記作業用!S5))</f>
        <v>-</v>
      </c>
      <c r="F5" s="7" t="str">
        <f>IF(COUNTIF(転記作業用!U5:AA5,"&lt;&gt;0")&gt;1,"",IF(転記作業用!AB5=0,"-",転記作業用!AB5))</f>
        <v>-</v>
      </c>
      <c r="G5" s="7" t="str">
        <f>IF(調査票!K28="","-",調査票!K28)</f>
        <v>-</v>
      </c>
      <c r="H5" s="7" t="str">
        <f>IF(COUNTIF(転記作業用!AE5:AF5,"&lt;&gt;0")&gt;1,"",IF(転記作業用!AG5=0,"-",転記作業用!AG5))</f>
        <v>-</v>
      </c>
      <c r="I5" s="7" t="str">
        <f>IF(H5=1,"*",IF(転記作業用!AQ5=0,"-",転記作業用!AQ5))</f>
        <v>-</v>
      </c>
      <c r="J5" s="7" t="str">
        <f>IF(OR(H5=1,I5=1,I5=2),"*",IF(転記作業用!AU5=0,"-",転記作業用!AU5))</f>
        <v>-</v>
      </c>
      <c r="K5" s="7" t="str">
        <f>IF(OR(H5=1,I5=1,I5=2),"*",IF(転記作業用!AU5=0,"-",転記作業用!AU5))</f>
        <v>-</v>
      </c>
      <c r="L5" s="7" t="e">
        <f>IF(AND(調査票!#REF!="",調査票!#REF!=""),"-",調査票!#REF!)</f>
        <v>#REF!</v>
      </c>
      <c r="M5" s="7" t="e">
        <f>IF(AND(調査票!#REF!="",調査票!#REF!=""),"-",調査票!#REF!)</f>
        <v>#REF!</v>
      </c>
      <c r="N5" s="7" t="e">
        <f>IF(AND(調査票!#REF!="",調査票!#REF!=""),"-",調査票!#REF!)</f>
        <v>#REF!</v>
      </c>
      <c r="O5" s="7" t="e">
        <f>IF(AND(調査票!#REF!="",調査票!#REF!=""),"-",調査票!#REF!)</f>
        <v>#REF!</v>
      </c>
      <c r="P5" s="7" t="e">
        <f>IF(AND(調査票!#REF!="",調査票!#REF!=""),"-",調査票!#REF!)</f>
        <v>#REF!</v>
      </c>
      <c r="Q5" s="7" t="e">
        <f>IF(AND(調査票!#REF!="",調査票!#REF!=""),"-",調査票!#REF!)</f>
        <v>#REF!</v>
      </c>
      <c r="R5" s="7" t="e">
        <f>IF(AND(調査票!#REF!="",調査票!#REF!=""),"-",調査票!#REF!)</f>
        <v>#REF!</v>
      </c>
      <c r="S5" s="7" t="e">
        <f>調査票!#REF!</f>
        <v>#REF!</v>
      </c>
      <c r="T5" s="7" t="e">
        <f>IF(AND(調査票!#REF!="",調査票!#REF!=""),"-",調査票!#REF!)</f>
        <v>#REF!</v>
      </c>
      <c r="U5" s="7" t="e">
        <f>IF(AND(調査票!#REF!="",調査票!#REF!=""),"-",調査票!#REF!)</f>
        <v>#REF!</v>
      </c>
      <c r="V5" s="7" t="e">
        <f>IF(AND(調査票!#REF!="",調査票!#REF!=""),"-",調査票!#REF!)</f>
        <v>#REF!</v>
      </c>
      <c r="W5" s="7" t="e">
        <f>IF(AND(調査票!#REF!="",調査票!#REF!=""),"-",調査票!#REF!)</f>
        <v>#REF!</v>
      </c>
      <c r="X5" s="7" t="e">
        <f>IF(AND(調査票!#REF!="",調査票!#REF!=""),"-",調査票!#REF!)</f>
        <v>#REF!</v>
      </c>
      <c r="Y5" s="7" t="e">
        <f>IF(AND(調査票!#REF!="",調査票!#REF!=""),"-",調査票!#REF!)</f>
        <v>#REF!</v>
      </c>
      <c r="Z5" s="7" t="e">
        <f>IF(AND(調査票!#REF!="",調査票!#REF!=""),"-",調査票!#REF!)</f>
        <v>#REF!</v>
      </c>
      <c r="AA5" s="7" t="e">
        <f>調査票!#REF!</f>
        <v>#REF!</v>
      </c>
      <c r="AB5" s="7" t="e">
        <f>IF(AND(調査票!#REF!="",調査票!#REF!=""),"-",調査票!#REF!)</f>
        <v>#REF!</v>
      </c>
      <c r="AC5" s="7" t="e">
        <f>IF(AND(調査票!#REF!="",調査票!#REF!=""),"-",調査票!#REF!)</f>
        <v>#REF!</v>
      </c>
      <c r="AD5" s="7" t="e">
        <f>IF(AND(調査票!#REF!="",調査票!#REF!=""),"-",調査票!#REF!)</f>
        <v>#REF!</v>
      </c>
      <c r="AE5" s="7" t="e">
        <f>IF(AND(調査票!#REF!="",調査票!#REF!=""),"-",調査票!#REF!)</f>
        <v>#REF!</v>
      </c>
      <c r="AF5" s="7" t="e">
        <f>IF(AND(調査票!#REF!="",調査票!#REF!=""),"-",調査票!#REF!)</f>
        <v>#REF!</v>
      </c>
      <c r="AG5" s="7" t="e">
        <f>IF(AND(調査票!#REF!="",調査票!#REF!=""),"-",調査票!#REF!)</f>
        <v>#REF!</v>
      </c>
      <c r="AH5" s="7" t="e">
        <f>IF(AND(調査票!#REF!="",調査票!#REF!=""),"-",調査票!#REF!)</f>
        <v>#REF!</v>
      </c>
      <c r="AI5" s="7" t="e">
        <f>IF(調査票!#REF!="","-",調査票!#REF!)</f>
        <v>#REF!</v>
      </c>
      <c r="AJ5" s="7" t="e">
        <f>IF(AND(調査票!#REF!="",調査票!#REF!=""),"-",調査票!#REF!)</f>
        <v>#REF!</v>
      </c>
      <c r="AK5" s="7" t="e">
        <f>IF(AND(調査票!#REF!="",調査票!#REF!=""),"-",調査票!#REF!)</f>
        <v>#REF!</v>
      </c>
      <c r="AL5" s="7" t="e">
        <f>IF(AND(調査票!#REF!="",調査票!#REF!=""),"-",調査票!#REF!)</f>
        <v>#REF!</v>
      </c>
      <c r="AM5" s="7" t="e">
        <f>IF(AND(調査票!#REF!="",調査票!#REF!=""),"-",調査票!#REF!)</f>
        <v>#REF!</v>
      </c>
      <c r="AN5" s="7" t="e">
        <f>IF(AND(調査票!#REF!="",調査票!#REF!=""),"-",調査票!#REF!)</f>
        <v>#REF!</v>
      </c>
      <c r="AO5" s="7" t="e">
        <f>IF(AND(調査票!#REF!="",調査票!#REF!=""),"-",調査票!#REF!)</f>
        <v>#REF!</v>
      </c>
      <c r="AP5" s="7" t="e">
        <f>IF(AND(調査票!#REF!="",調査票!#REF!=""),"-",調査票!#REF!)</f>
        <v>#REF!</v>
      </c>
      <c r="AQ5" s="7" t="e">
        <f>IF(調査票!#REF!="","-",調査票!#REF!)</f>
        <v>#REF!</v>
      </c>
      <c r="AR5" s="7" t="e">
        <f>IF(AND(調査票!#REF!="",調査票!#REF!=""),"-",調査票!#REF!)</f>
        <v>#REF!</v>
      </c>
      <c r="AS5" s="7" t="e">
        <f>IF(AND(調査票!#REF!="",調査票!#REF!=""),"-",調査票!#REF!)</f>
        <v>#REF!</v>
      </c>
      <c r="AT5" s="7" t="e">
        <f>IF(AND(調査票!#REF!="",調査票!#REF!=""),"-",調査票!#REF!)</f>
        <v>#REF!</v>
      </c>
      <c r="AU5" s="7" t="e">
        <f>IF(AND(調査票!#REF!="",調査票!#REF!=""),"-",調査票!#REF!)</f>
        <v>#REF!</v>
      </c>
      <c r="AV5" s="7" t="e">
        <f>IF(AND(調査票!#REF!="",調査票!#REF!=""),"-",調査票!#REF!)</f>
        <v>#REF!</v>
      </c>
      <c r="AW5" s="7" t="e">
        <f>IF(AND(調査票!#REF!="",調査票!#REF!=""),"-",調査票!#REF!)</f>
        <v>#REF!</v>
      </c>
      <c r="AX5" s="7" t="e">
        <f>IF(AND(調査票!#REF!="",調査票!#REF!=""),"-",調査票!#REF!)</f>
        <v>#REF!</v>
      </c>
      <c r="AY5" s="7" t="e">
        <f>IF(調査票!#REF!="","-",調査票!#REF!)</f>
        <v>#REF!</v>
      </c>
      <c r="AZ5" s="7" t="e">
        <f>IF(AND(調査票!#REF!="",調査票!#REF!=""),"-",調査票!#REF!)</f>
        <v>#REF!</v>
      </c>
      <c r="BA5" s="7" t="e">
        <f>IF(AND(調査票!#REF!="",調査票!#REF!=""),"-",調査票!#REF!)</f>
        <v>#REF!</v>
      </c>
      <c r="BB5" s="7" t="e">
        <f>IF(AND(調査票!#REF!="",調査票!#REF!=""),"-",調査票!#REF!)</f>
        <v>#REF!</v>
      </c>
      <c r="BC5" s="7" t="e">
        <f>IF(AND(調査票!#REF!="",調査票!#REF!=""),"-",調査票!#REF!)</f>
        <v>#REF!</v>
      </c>
      <c r="BD5" s="7" t="e">
        <f>IF(AND(調査票!#REF!="",調査票!#REF!=""),"-",調査票!#REF!)</f>
        <v>#REF!</v>
      </c>
      <c r="BE5" s="7" t="e">
        <f>IF(AND(調査票!#REF!="",調査票!#REF!=""),"-",調査票!#REF!)</f>
        <v>#REF!</v>
      </c>
      <c r="BF5" s="7" t="e">
        <f>IF(AND(調査票!#REF!="",調査票!#REF!=""),"-",調査票!#REF!)</f>
        <v>#REF!</v>
      </c>
      <c r="BG5" s="7" t="e">
        <f>IF(調査票!#REF!="","-",調査票!#REF!)</f>
        <v>#REF!</v>
      </c>
      <c r="BH5" s="7" t="e">
        <f>IF(AND(調査票!#REF!="",調査票!#REF!=""),"-",調査票!#REF!)</f>
        <v>#REF!</v>
      </c>
      <c r="BI5" s="7" t="e">
        <f>IF(AND(調査票!#REF!="",調査票!#REF!=""),"-",調査票!#REF!)</f>
        <v>#REF!</v>
      </c>
      <c r="BJ5" s="7" t="e">
        <f>IF(AND(調査票!#REF!="",調査票!#REF!=""),"-",調査票!#REF!)</f>
        <v>#REF!</v>
      </c>
      <c r="BK5" s="7" t="e">
        <f>IF(AND(調査票!#REF!="",調査票!#REF!=""),"-",調査票!#REF!)</f>
        <v>#REF!</v>
      </c>
      <c r="BL5" s="7" t="e">
        <f>IF(AND(調査票!#REF!="",調査票!#REF!=""),"-",調査票!#REF!)</f>
        <v>#REF!</v>
      </c>
      <c r="BM5" s="7" t="e">
        <f>IF(AND(調査票!#REF!="",調査票!#REF!=""),"-",調査票!#REF!)</f>
        <v>#REF!</v>
      </c>
      <c r="BN5" s="7" t="e">
        <f>IF(AND(調査票!#REF!="",調査票!#REF!=""),"-",調査票!#REF!)</f>
        <v>#REF!</v>
      </c>
      <c r="BO5" s="7" t="e">
        <f>IF(調査票!#REF!="","-",調査票!#REF!)</f>
        <v>#REF!</v>
      </c>
      <c r="BP5" s="7" t="e">
        <f>IF(AND(調査票!#REF!="",調査票!#REF!=""),"-",調査票!#REF!)</f>
        <v>#REF!</v>
      </c>
      <c r="BQ5" s="7" t="e">
        <f>IF(AND(調査票!#REF!="",調査票!#REF!=""),"-",調査票!#REF!)</f>
        <v>#REF!</v>
      </c>
      <c r="BR5" s="7" t="e">
        <f>IF(AND(調査票!#REF!="",調査票!#REF!=""),"-",調査票!#REF!)</f>
        <v>#REF!</v>
      </c>
      <c r="BS5" s="7" t="e">
        <f>IF(AND(調査票!#REF!="",調査票!#REF!=""),"-",調査票!#REF!)</f>
        <v>#REF!</v>
      </c>
      <c r="BT5" s="7" t="e">
        <f>IF(AND(調査票!#REF!="",調査票!#REF!=""),"-",調査票!#REF!)</f>
        <v>#REF!</v>
      </c>
      <c r="BU5" s="7" t="e">
        <f>IF(AND(調査票!#REF!="",調査票!#REF!=""),"-",調査票!#REF!)</f>
        <v>#REF!</v>
      </c>
      <c r="BV5" s="7" t="e">
        <f>IF(AND(調査票!#REF!="",調査票!#REF!=""),"-",調査票!#REF!)</f>
        <v>#REF!</v>
      </c>
      <c r="BW5" s="7" t="e">
        <f>IF(調査票!#REF!="","-",調査票!#REF!)</f>
        <v>#REF!</v>
      </c>
      <c r="BX5" s="7" t="e">
        <f>IF(AND(調査票!#REF!="",調査票!#REF!=""),"-",調査票!#REF!)</f>
        <v>#REF!</v>
      </c>
      <c r="BY5" s="7" t="e">
        <f>IF(AND(調査票!#REF!="",調査票!#REF!=""),"-",調査票!#REF!)</f>
        <v>#REF!</v>
      </c>
      <c r="BZ5" s="7" t="e">
        <f>IF(AND(調査票!#REF!="",調査票!#REF!=""),"-",調査票!#REF!)</f>
        <v>#REF!</v>
      </c>
      <c r="CA5" s="7" t="e">
        <f>IF(AND(調査票!#REF!="",調査票!#REF!=""),"-",調査票!#REF!)</f>
        <v>#REF!</v>
      </c>
      <c r="CB5" s="7" t="e">
        <f>IF(AND(調査票!#REF!="",調査票!#REF!=""),"-",調査票!#REF!)</f>
        <v>#REF!</v>
      </c>
      <c r="CC5" s="7" t="e">
        <f>IF(AND(調査票!#REF!="",調査票!#REF!=""),"-",調査票!#REF!)</f>
        <v>#REF!</v>
      </c>
      <c r="CD5" s="7" t="e">
        <f>IF(AND(調査票!#REF!="",調査票!#REF!=""),"-",調査票!#REF!)</f>
        <v>#REF!</v>
      </c>
      <c r="CE5" s="7" t="e">
        <f>IF(調査票!#REF!="","-",調査票!#REF!)</f>
        <v>#REF!</v>
      </c>
      <c r="CF5" s="7" t="e">
        <f>IF(AND(調査票!#REF!="",調査票!#REF!=""),"-",調査票!#REF!)</f>
        <v>#REF!</v>
      </c>
      <c r="CG5" s="7" t="e">
        <f>IF(AND(調査票!#REF!="",調査票!#REF!=""),"-",調査票!#REF!)</f>
        <v>#REF!</v>
      </c>
      <c r="CH5" s="7" t="e">
        <f>IF(AND(調査票!#REF!="",調査票!#REF!=""),"-",調査票!#REF!)</f>
        <v>#REF!</v>
      </c>
      <c r="CI5" s="7" t="e">
        <f>IF(AND(調査票!#REF!="",調査票!#REF!=""),"-",調査票!#REF!)</f>
        <v>#REF!</v>
      </c>
      <c r="CJ5" s="7" t="e">
        <f>IF(AND(調査票!#REF!="",調査票!#REF!=""),"-",調査票!#REF!)</f>
        <v>#REF!</v>
      </c>
      <c r="CK5" s="7" t="e">
        <f>IF(AND(調査票!#REF!="",調査票!#REF!=""),"-",調査票!#REF!)</f>
        <v>#REF!</v>
      </c>
      <c r="CL5" s="7" t="e">
        <f>IF(AND(調査票!#REF!="",調査票!#REF!=""),"-",調査票!#REF!)</f>
        <v>#REF!</v>
      </c>
      <c r="CM5" s="7" t="e">
        <f>IF(調査票!#REF!="","-",調査票!#REF!)</f>
        <v>#REF!</v>
      </c>
      <c r="CN5" s="24" t="e">
        <f>IF(OR(転記作業用!F5=1,転記作業用!L5=1,転記作業用!P5=1,転記作業用!T5=1,転記作業用!AC5=1,転記作業用!AH5=1,転記作業用!AR5=1,転記作業用!AV5=1,転記作業用!AZ5=1,転記作業用!EC5=1),"回答エラーがあります。調査票シートを確認してください。","")</f>
        <v>#REF!</v>
      </c>
    </row>
    <row r="6" spans="1:92" x14ac:dyDescent="0.55000000000000004"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23"/>
    </row>
    <row r="7" spans="1:92" x14ac:dyDescent="0.55000000000000004"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</row>
    <row r="8" spans="1:92" x14ac:dyDescent="0.55000000000000004"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</row>
    <row r="9" spans="1:92" x14ac:dyDescent="0.55000000000000004"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</row>
    <row r="10" spans="1:92" x14ac:dyDescent="0.55000000000000004"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</row>
    <row r="11" spans="1:92" x14ac:dyDescent="0.55000000000000004"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</row>
    <row r="12" spans="1:92" x14ac:dyDescent="0.55000000000000004"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</row>
    <row r="13" spans="1:92" x14ac:dyDescent="0.55000000000000004"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</row>
  </sheetData>
  <sheetProtection sheet="1" objects="1" scenarios="1"/>
  <phoneticPr fontId="1"/>
  <conditionalFormatting sqref="CN5">
    <cfRule type="containsText" dxfId="0" priority="1" operator="containsText" text="エラー">
      <formula>NOT(ISERROR(SEARCH("エラー",CN5)))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01FEB-F2EE-47E6-A124-ED07B6224D65}">
  <dimension ref="A1:EC5"/>
  <sheetViews>
    <sheetView workbookViewId="0"/>
  </sheetViews>
  <sheetFormatPr defaultRowHeight="18" x14ac:dyDescent="0.55000000000000004"/>
  <sheetData>
    <row r="1" spans="1:133" x14ac:dyDescent="0.55000000000000004">
      <c r="A1" s="2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</row>
    <row r="2" spans="1:133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</row>
    <row r="3" spans="1:133" ht="115.5" x14ac:dyDescent="0.55000000000000004">
      <c r="A3" s="4" t="s">
        <v>42</v>
      </c>
      <c r="B3" s="4"/>
      <c r="C3" s="4"/>
      <c r="D3" s="4"/>
      <c r="E3" s="17" t="s">
        <v>126</v>
      </c>
      <c r="F3" s="21" t="s">
        <v>152</v>
      </c>
      <c r="G3" s="4" t="s">
        <v>43</v>
      </c>
      <c r="H3" s="4"/>
      <c r="I3" s="4"/>
      <c r="J3" s="4"/>
      <c r="K3" s="17" t="s">
        <v>126</v>
      </c>
      <c r="L3" s="21" t="s">
        <v>152</v>
      </c>
      <c r="M3" s="4" t="s">
        <v>44</v>
      </c>
      <c r="N3" s="4"/>
      <c r="O3" s="17" t="s">
        <v>126</v>
      </c>
      <c r="P3" s="21" t="s">
        <v>152</v>
      </c>
      <c r="Q3" s="4" t="s">
        <v>45</v>
      </c>
      <c r="R3" s="4"/>
      <c r="S3" s="17" t="s">
        <v>126</v>
      </c>
      <c r="T3" s="21" t="s">
        <v>152</v>
      </c>
      <c r="U3" s="4" t="s">
        <v>46</v>
      </c>
      <c r="V3" s="4"/>
      <c r="W3" s="4"/>
      <c r="X3" s="4"/>
      <c r="Y3" s="4"/>
      <c r="Z3" s="4"/>
      <c r="AA3" s="4"/>
      <c r="AB3" s="17" t="s">
        <v>126</v>
      </c>
      <c r="AC3" s="21" t="s">
        <v>152</v>
      </c>
      <c r="AD3" s="4" t="s">
        <v>47</v>
      </c>
      <c r="AE3" s="4" t="s">
        <v>48</v>
      </c>
      <c r="AF3" s="4"/>
      <c r="AG3" s="17" t="s">
        <v>126</v>
      </c>
      <c r="AH3" s="21" t="s">
        <v>152</v>
      </c>
      <c r="AI3" s="4" t="s">
        <v>49</v>
      </c>
      <c r="AJ3" s="4"/>
      <c r="AK3" s="4"/>
      <c r="AL3" s="4"/>
      <c r="AM3" s="4"/>
      <c r="AN3" s="4"/>
      <c r="AO3" s="4"/>
      <c r="AP3" s="4"/>
      <c r="AQ3" s="17" t="s">
        <v>126</v>
      </c>
      <c r="AR3" s="21" t="s">
        <v>152</v>
      </c>
      <c r="AS3" s="4" t="s">
        <v>50</v>
      </c>
      <c r="AT3" s="4"/>
      <c r="AU3" s="17" t="s">
        <v>126</v>
      </c>
      <c r="AV3" s="21" t="s">
        <v>152</v>
      </c>
      <c r="AW3" s="4" t="s">
        <v>51</v>
      </c>
      <c r="AX3" s="4"/>
      <c r="AY3" s="17" t="s">
        <v>126</v>
      </c>
      <c r="AZ3" s="21" t="s">
        <v>152</v>
      </c>
      <c r="BA3" s="4" t="s">
        <v>52</v>
      </c>
      <c r="BB3" s="4" t="s">
        <v>53</v>
      </c>
      <c r="BC3" s="4" t="s">
        <v>54</v>
      </c>
      <c r="BD3" s="4" t="s">
        <v>55</v>
      </c>
      <c r="BE3" s="4" t="s">
        <v>56</v>
      </c>
      <c r="BF3" s="4" t="s">
        <v>57</v>
      </c>
      <c r="BG3" s="4" t="s">
        <v>58</v>
      </c>
      <c r="BH3" s="4" t="s">
        <v>59</v>
      </c>
      <c r="BI3" s="4" t="s">
        <v>60</v>
      </c>
      <c r="BJ3" s="4" t="s">
        <v>61</v>
      </c>
      <c r="BK3" s="4" t="s">
        <v>62</v>
      </c>
      <c r="BL3" s="4" t="s">
        <v>63</v>
      </c>
      <c r="BM3" s="4" t="s">
        <v>64</v>
      </c>
      <c r="BN3" s="4" t="s">
        <v>65</v>
      </c>
      <c r="BO3" s="4" t="s">
        <v>66</v>
      </c>
      <c r="BP3" s="4" t="s">
        <v>67</v>
      </c>
      <c r="BQ3" s="4" t="s">
        <v>68</v>
      </c>
      <c r="BR3" s="4" t="s">
        <v>69</v>
      </c>
      <c r="BS3" s="4" t="s">
        <v>70</v>
      </c>
      <c r="BT3" s="4" t="s">
        <v>71</v>
      </c>
      <c r="BU3" s="4" t="s">
        <v>72</v>
      </c>
      <c r="BV3" s="4" t="s">
        <v>73</v>
      </c>
      <c r="BW3" s="4" t="s">
        <v>74</v>
      </c>
      <c r="BX3" s="4" t="s">
        <v>75</v>
      </c>
      <c r="BY3" s="20" t="s">
        <v>76</v>
      </c>
      <c r="BZ3" s="20" t="s">
        <v>77</v>
      </c>
      <c r="CA3" s="20" t="s">
        <v>78</v>
      </c>
      <c r="CB3" s="20" t="s">
        <v>79</v>
      </c>
      <c r="CC3" s="20" t="s">
        <v>80</v>
      </c>
      <c r="CD3" s="20" t="s">
        <v>81</v>
      </c>
      <c r="CE3" s="20" t="s">
        <v>82</v>
      </c>
      <c r="CF3" s="20" t="s">
        <v>83</v>
      </c>
      <c r="CG3" s="20" t="s">
        <v>135</v>
      </c>
      <c r="CH3" s="20" t="s">
        <v>136</v>
      </c>
      <c r="CI3" s="20" t="s">
        <v>137</v>
      </c>
      <c r="CJ3" s="20" t="s">
        <v>138</v>
      </c>
      <c r="CK3" s="20" t="s">
        <v>139</v>
      </c>
      <c r="CL3" s="20" t="s">
        <v>140</v>
      </c>
      <c r="CM3" s="20" t="s">
        <v>141</v>
      </c>
      <c r="CN3" s="20" t="s">
        <v>142</v>
      </c>
      <c r="CO3" s="20" t="s">
        <v>84</v>
      </c>
      <c r="CP3" s="20" t="s">
        <v>85</v>
      </c>
      <c r="CQ3" s="20" t="s">
        <v>86</v>
      </c>
      <c r="CR3" s="20" t="s">
        <v>87</v>
      </c>
      <c r="CS3" s="20" t="s">
        <v>88</v>
      </c>
      <c r="CT3" s="20" t="s">
        <v>89</v>
      </c>
      <c r="CU3" s="20" t="s">
        <v>90</v>
      </c>
      <c r="CV3" s="20" t="s">
        <v>91</v>
      </c>
      <c r="CW3" s="20" t="s">
        <v>92</v>
      </c>
      <c r="CX3" s="20" t="s">
        <v>93</v>
      </c>
      <c r="CY3" s="20" t="s">
        <v>94</v>
      </c>
      <c r="CZ3" s="20" t="s">
        <v>95</v>
      </c>
      <c r="DA3" s="20" t="s">
        <v>96</v>
      </c>
      <c r="DB3" s="20" t="s">
        <v>97</v>
      </c>
      <c r="DC3" s="20" t="s">
        <v>98</v>
      </c>
      <c r="DD3" s="20" t="s">
        <v>99</v>
      </c>
      <c r="DE3" s="20" t="s">
        <v>100</v>
      </c>
      <c r="DF3" s="20" t="s">
        <v>101</v>
      </c>
      <c r="DG3" s="20" t="s">
        <v>102</v>
      </c>
      <c r="DH3" s="20" t="s">
        <v>103</v>
      </c>
      <c r="DI3" s="20" t="s">
        <v>104</v>
      </c>
      <c r="DJ3" s="20" t="s">
        <v>105</v>
      </c>
      <c r="DK3" s="20" t="s">
        <v>106</v>
      </c>
      <c r="DL3" s="20" t="s">
        <v>107</v>
      </c>
      <c r="DM3" s="20" t="s">
        <v>108</v>
      </c>
      <c r="DN3" s="20" t="s">
        <v>109</v>
      </c>
      <c r="DO3" s="20" t="s">
        <v>110</v>
      </c>
      <c r="DP3" s="20" t="s">
        <v>111</v>
      </c>
      <c r="DQ3" s="20" t="s">
        <v>112</v>
      </c>
      <c r="DR3" s="20" t="s">
        <v>113</v>
      </c>
      <c r="DS3" s="20" t="s">
        <v>114</v>
      </c>
      <c r="DT3" s="20" t="s">
        <v>115</v>
      </c>
      <c r="DU3" s="20" t="s">
        <v>143</v>
      </c>
      <c r="DV3" s="20" t="s">
        <v>144</v>
      </c>
      <c r="DW3" s="20" t="s">
        <v>145</v>
      </c>
      <c r="DX3" s="20" t="s">
        <v>146</v>
      </c>
      <c r="DY3" s="20" t="s">
        <v>147</v>
      </c>
      <c r="DZ3" s="20" t="s">
        <v>148</v>
      </c>
      <c r="EA3" s="20" t="s">
        <v>149</v>
      </c>
      <c r="EB3" s="20" t="s">
        <v>150</v>
      </c>
      <c r="EC3" s="21" t="s">
        <v>152</v>
      </c>
    </row>
    <row r="4" spans="1:133" ht="33" x14ac:dyDescent="0.55000000000000004">
      <c r="A4" s="6" t="s">
        <v>158</v>
      </c>
      <c r="B4" s="6" t="s">
        <v>159</v>
      </c>
      <c r="C4" s="6" t="s">
        <v>160</v>
      </c>
      <c r="D4" s="15" t="s">
        <v>161</v>
      </c>
      <c r="E4" s="16" t="s">
        <v>124</v>
      </c>
      <c r="F4" s="22"/>
      <c r="G4" s="6" t="s">
        <v>162</v>
      </c>
      <c r="H4" s="6" t="s">
        <v>163</v>
      </c>
      <c r="I4" s="6" t="s">
        <v>164</v>
      </c>
      <c r="J4" s="15" t="s">
        <v>165</v>
      </c>
      <c r="K4" s="16" t="s">
        <v>125</v>
      </c>
      <c r="L4" s="22"/>
      <c r="M4" s="6" t="s">
        <v>166</v>
      </c>
      <c r="N4" s="6" t="s">
        <v>167</v>
      </c>
      <c r="O4" s="16" t="s">
        <v>127</v>
      </c>
      <c r="P4" s="22"/>
      <c r="Q4" s="6" t="s">
        <v>168</v>
      </c>
      <c r="R4" s="6" t="s">
        <v>169</v>
      </c>
      <c r="S4" s="16" t="s">
        <v>128</v>
      </c>
      <c r="T4" s="22"/>
      <c r="U4" s="6" t="s">
        <v>170</v>
      </c>
      <c r="V4" s="6" t="s">
        <v>171</v>
      </c>
      <c r="W4" s="6" t="s">
        <v>172</v>
      </c>
      <c r="X4" s="6" t="s">
        <v>173</v>
      </c>
      <c r="Y4" s="6" t="s">
        <v>174</v>
      </c>
      <c r="Z4" s="6" t="s">
        <v>175</v>
      </c>
      <c r="AA4" s="6" t="s">
        <v>176</v>
      </c>
      <c r="AB4" s="16" t="s">
        <v>129</v>
      </c>
      <c r="AC4" s="22"/>
      <c r="AD4" s="6" t="s">
        <v>119</v>
      </c>
      <c r="AE4" s="6" t="s">
        <v>177</v>
      </c>
      <c r="AF4" s="6" t="s">
        <v>178</v>
      </c>
      <c r="AG4" s="16" t="s">
        <v>130</v>
      </c>
      <c r="AH4" s="22"/>
      <c r="AI4" s="15" t="s">
        <v>179</v>
      </c>
      <c r="AJ4" s="6" t="s">
        <v>180</v>
      </c>
      <c r="AK4" s="6" t="s">
        <v>181</v>
      </c>
      <c r="AL4" s="6" t="s">
        <v>182</v>
      </c>
      <c r="AM4" s="6" t="s">
        <v>183</v>
      </c>
      <c r="AN4" s="6" t="s">
        <v>184</v>
      </c>
      <c r="AO4" s="15" t="s">
        <v>185</v>
      </c>
      <c r="AP4" s="6" t="s">
        <v>186</v>
      </c>
      <c r="AQ4" s="18" t="s">
        <v>132</v>
      </c>
      <c r="AR4" s="22"/>
      <c r="AS4" s="6" t="s">
        <v>187</v>
      </c>
      <c r="AT4" s="6" t="s">
        <v>188</v>
      </c>
      <c r="AU4" s="18" t="s">
        <v>133</v>
      </c>
      <c r="AV4" s="22"/>
      <c r="AW4" s="6" t="s">
        <v>187</v>
      </c>
      <c r="AX4" s="6" t="s">
        <v>188</v>
      </c>
      <c r="AY4" s="18" t="s">
        <v>134</v>
      </c>
      <c r="AZ4" s="22"/>
      <c r="BA4" s="6" t="s">
        <v>119</v>
      </c>
      <c r="BB4" s="6" t="s">
        <v>119</v>
      </c>
      <c r="BC4" s="6" t="s">
        <v>119</v>
      </c>
      <c r="BD4" s="6" t="s">
        <v>119</v>
      </c>
      <c r="BE4" s="6" t="s">
        <v>119</v>
      </c>
      <c r="BF4" s="6" t="s">
        <v>119</v>
      </c>
      <c r="BG4" s="6" t="s">
        <v>119</v>
      </c>
      <c r="BH4" s="6" t="s">
        <v>119</v>
      </c>
      <c r="BI4" s="6" t="s">
        <v>119</v>
      </c>
      <c r="BJ4" s="6" t="s">
        <v>119</v>
      </c>
      <c r="BK4" s="6" t="s">
        <v>119</v>
      </c>
      <c r="BL4" s="6" t="s">
        <v>119</v>
      </c>
      <c r="BM4" s="6" t="s">
        <v>119</v>
      </c>
      <c r="BN4" s="6" t="s">
        <v>119</v>
      </c>
      <c r="BO4" s="6" t="s">
        <v>119</v>
      </c>
      <c r="BP4" s="6" t="s">
        <v>119</v>
      </c>
      <c r="BQ4" s="6" t="s">
        <v>119</v>
      </c>
      <c r="BR4" s="6" t="s">
        <v>119</v>
      </c>
      <c r="BS4" s="6" t="s">
        <v>119</v>
      </c>
      <c r="BT4" s="6" t="s">
        <v>119</v>
      </c>
      <c r="BU4" s="6" t="s">
        <v>119</v>
      </c>
      <c r="BV4" s="6" t="s">
        <v>119</v>
      </c>
      <c r="BW4" s="6" t="s">
        <v>119</v>
      </c>
      <c r="BX4" s="6" t="s">
        <v>119</v>
      </c>
      <c r="BY4" s="6" t="s">
        <v>119</v>
      </c>
      <c r="BZ4" s="6" t="s">
        <v>119</v>
      </c>
      <c r="CA4" s="6" t="s">
        <v>119</v>
      </c>
      <c r="CB4" s="6" t="s">
        <v>119</v>
      </c>
      <c r="CC4" s="6" t="s">
        <v>119</v>
      </c>
      <c r="CD4" s="6" t="s">
        <v>119</v>
      </c>
      <c r="CE4" s="6" t="s">
        <v>119</v>
      </c>
      <c r="CF4" s="6" t="s">
        <v>119</v>
      </c>
      <c r="CG4" s="6" t="s">
        <v>119</v>
      </c>
      <c r="CH4" s="6" t="s">
        <v>119</v>
      </c>
      <c r="CI4" s="6" t="s">
        <v>119</v>
      </c>
      <c r="CJ4" s="6" t="s">
        <v>119</v>
      </c>
      <c r="CK4" s="6" t="s">
        <v>119</v>
      </c>
      <c r="CL4" s="6" t="s">
        <v>119</v>
      </c>
      <c r="CM4" s="6" t="s">
        <v>119</v>
      </c>
      <c r="CN4" s="6" t="s">
        <v>119</v>
      </c>
      <c r="CO4" s="6" t="s">
        <v>119</v>
      </c>
      <c r="CP4" s="6" t="s">
        <v>119</v>
      </c>
      <c r="CQ4" s="6" t="s">
        <v>119</v>
      </c>
      <c r="CR4" s="6" t="s">
        <v>119</v>
      </c>
      <c r="CS4" s="6" t="s">
        <v>119</v>
      </c>
      <c r="CT4" s="6" t="s">
        <v>119</v>
      </c>
      <c r="CU4" s="6" t="s">
        <v>119</v>
      </c>
      <c r="CV4" s="6" t="s">
        <v>119</v>
      </c>
      <c r="CW4" s="6" t="s">
        <v>119</v>
      </c>
      <c r="CX4" s="6" t="s">
        <v>119</v>
      </c>
      <c r="CY4" s="6" t="s">
        <v>119</v>
      </c>
      <c r="CZ4" s="6" t="s">
        <v>119</v>
      </c>
      <c r="DA4" s="6" t="s">
        <v>119</v>
      </c>
      <c r="DB4" s="6" t="s">
        <v>119</v>
      </c>
      <c r="DC4" s="6" t="s">
        <v>119</v>
      </c>
      <c r="DD4" s="6" t="s">
        <v>119</v>
      </c>
      <c r="DE4" s="6" t="s">
        <v>119</v>
      </c>
      <c r="DF4" s="6" t="s">
        <v>119</v>
      </c>
      <c r="DG4" s="6" t="s">
        <v>119</v>
      </c>
      <c r="DH4" s="6" t="s">
        <v>119</v>
      </c>
      <c r="DI4" s="6" t="s">
        <v>119</v>
      </c>
      <c r="DJ4" s="6" t="s">
        <v>119</v>
      </c>
      <c r="DK4" s="6" t="s">
        <v>119</v>
      </c>
      <c r="DL4" s="6" t="s">
        <v>119</v>
      </c>
      <c r="DM4" s="6" t="s">
        <v>119</v>
      </c>
      <c r="DN4" s="6" t="s">
        <v>119</v>
      </c>
      <c r="DO4" s="6" t="s">
        <v>119</v>
      </c>
      <c r="DP4" s="6" t="s">
        <v>119</v>
      </c>
      <c r="DQ4" s="6" t="s">
        <v>119</v>
      </c>
      <c r="DR4" s="6" t="s">
        <v>119</v>
      </c>
      <c r="DS4" s="6" t="s">
        <v>119</v>
      </c>
      <c r="DT4" s="6" t="s">
        <v>119</v>
      </c>
      <c r="DU4" s="6" t="s">
        <v>119</v>
      </c>
      <c r="DV4" s="6" t="s">
        <v>119</v>
      </c>
      <c r="DW4" s="6" t="s">
        <v>119</v>
      </c>
      <c r="DX4" s="6" t="s">
        <v>119</v>
      </c>
      <c r="DY4" s="6" t="s">
        <v>119</v>
      </c>
      <c r="DZ4" s="6" t="s">
        <v>119</v>
      </c>
      <c r="EA4" s="6" t="s">
        <v>119</v>
      </c>
      <c r="EB4" s="6" t="s">
        <v>119</v>
      </c>
      <c r="EC4" s="22"/>
    </row>
    <row r="5" spans="1:133" s="1" customFormat="1" x14ac:dyDescent="0.55000000000000004">
      <c r="A5" s="7">
        <f>IF(調査票!C9="○",1,0)</f>
        <v>0</v>
      </c>
      <c r="B5" s="7">
        <f>IF(調査票!C10="○",2,0)</f>
        <v>0</v>
      </c>
      <c r="C5" s="7">
        <f>IF(調査票!C11="○",3,0)</f>
        <v>0</v>
      </c>
      <c r="D5" s="7">
        <f>IF(調査票!C12="○",4,0)</f>
        <v>0</v>
      </c>
      <c r="E5" s="7">
        <f>SUM(A5:D5)</f>
        <v>0</v>
      </c>
      <c r="F5" s="7">
        <f>IF(COUNTIF(A5:D5,"&gt;0")&gt;1,1,0)</f>
        <v>0</v>
      </c>
      <c r="G5" s="7">
        <f>IF(調査票!C16="○",1,0)</f>
        <v>0</v>
      </c>
      <c r="H5" s="7">
        <f>IF(調査票!C17="○",2,0)</f>
        <v>0</v>
      </c>
      <c r="I5" s="7">
        <f>IF(調査票!C18="○",3,0)</f>
        <v>0</v>
      </c>
      <c r="J5" s="7">
        <f>IF(調査票!C19="○",4,0)</f>
        <v>0</v>
      </c>
      <c r="K5" s="7">
        <f>SUM(G5:J5)</f>
        <v>0</v>
      </c>
      <c r="L5" s="7">
        <f>IF(COUNTIF(G5:J5,"&gt;0")&gt;1,1,0)</f>
        <v>0</v>
      </c>
      <c r="M5" s="7">
        <f>IF(調査票!I23="○",1,0)</f>
        <v>0</v>
      </c>
      <c r="N5" s="7">
        <f>IF(調査票!N23="○",2,0)</f>
        <v>0</v>
      </c>
      <c r="O5" s="7">
        <f>SUM(M5:N5)</f>
        <v>0</v>
      </c>
      <c r="P5" s="7">
        <f>IF(COUNTIF(M5:N5,"&gt;0")&gt;1,1,0)</f>
        <v>0</v>
      </c>
      <c r="Q5" s="7">
        <f>IF(調査票!I24="○",1,0)</f>
        <v>0</v>
      </c>
      <c r="R5" s="7">
        <f>IF(調査票!N24="○",2,0)</f>
        <v>0</v>
      </c>
      <c r="S5" s="7">
        <f>SUM(Q5:R5)</f>
        <v>0</v>
      </c>
      <c r="T5" s="7">
        <f>IF(COUNTIF(Q5:R5,"&gt;0")&gt;1,1,0)</f>
        <v>0</v>
      </c>
      <c r="U5" s="7">
        <f>IF(調査票!I25="○",1,0)</f>
        <v>0</v>
      </c>
      <c r="V5" s="7">
        <f>IF(調査票!L25="○",2,0)</f>
        <v>0</v>
      </c>
      <c r="W5" s="7">
        <f>IF(調査票!O25="○",3,0)</f>
        <v>0</v>
      </c>
      <c r="X5" s="7">
        <f>IF(調査票!I26="○",4,0)</f>
        <v>0</v>
      </c>
      <c r="Y5" s="7">
        <f>IF(調査票!L26="○",5,0)</f>
        <v>0</v>
      </c>
      <c r="Z5" s="7">
        <f>IF(調査票!O26="○",6,0)</f>
        <v>0</v>
      </c>
      <c r="AA5" s="7">
        <f>IF(調査票!I27="○",7,0)</f>
        <v>0</v>
      </c>
      <c r="AB5" s="7">
        <f>SUM(U5:AA5)</f>
        <v>0</v>
      </c>
      <c r="AC5" s="7">
        <f>IF(COUNTIF(U5:AA5,"&gt;0")&gt;1,1,0)</f>
        <v>0</v>
      </c>
      <c r="AD5" s="7">
        <f>調査票!K28</f>
        <v>0</v>
      </c>
      <c r="AE5" s="7">
        <f>IF(調査票!I29="○",1,0)</f>
        <v>0</v>
      </c>
      <c r="AF5" s="7">
        <f>IF(調査票!I30="○",2,0)</f>
        <v>0</v>
      </c>
      <c r="AG5" s="7">
        <f>SUM(AE5:AF5)</f>
        <v>0</v>
      </c>
      <c r="AH5" s="7">
        <f>IF(COUNTIF(AE5:AF5,"&gt;0")&gt;1,1,0)</f>
        <v>0</v>
      </c>
      <c r="AI5" s="7">
        <f>IF(調査票!C34="○",1,0)</f>
        <v>0</v>
      </c>
      <c r="AJ5" s="7">
        <f>IF(調査票!C35="○",2,0)</f>
        <v>0</v>
      </c>
      <c r="AK5" s="7">
        <f>IF(調査票!C36="○",3,0)</f>
        <v>0</v>
      </c>
      <c r="AL5" s="7">
        <f>IF(調査票!C37="○",4,0)</f>
        <v>0</v>
      </c>
      <c r="AM5" s="7">
        <f>IF(調査票!C38="○",5,0)</f>
        <v>0</v>
      </c>
      <c r="AN5" s="7">
        <f>IF(調査票!C39="○",6,0)</f>
        <v>0</v>
      </c>
      <c r="AO5" s="7">
        <f>IF(調査票!C40="○",7,0)</f>
        <v>0</v>
      </c>
      <c r="AP5" s="7">
        <f>IF(調査票!C41="○",8,0)</f>
        <v>0</v>
      </c>
      <c r="AQ5" s="7">
        <f>SUM(AI5:AP5)</f>
        <v>0</v>
      </c>
      <c r="AR5" s="7">
        <f>IF(COUNTIF(AI5:AP5,"&gt;0")&gt;1,1,0)</f>
        <v>0</v>
      </c>
      <c r="AS5" s="7">
        <f>IF(調査票!G46="○",1,0)</f>
        <v>0</v>
      </c>
      <c r="AT5" s="7">
        <f>IF(調査票!G47="○",2,0)</f>
        <v>0</v>
      </c>
      <c r="AU5" s="7">
        <f>SUM(AS5:AT5)</f>
        <v>0</v>
      </c>
      <c r="AV5" s="7">
        <f>IF(COUNTIF(AS5:AT5,"&gt;0")&gt;1,1,0)</f>
        <v>0</v>
      </c>
      <c r="AW5" s="7">
        <f>IF(調査票!G48="○",1,0)</f>
        <v>0</v>
      </c>
      <c r="AX5" s="7">
        <f>IF(調査票!G49="○",2,0)</f>
        <v>0</v>
      </c>
      <c r="AY5" s="7">
        <f>SUM(AW5:AX5)</f>
        <v>0</v>
      </c>
      <c r="AZ5" s="7">
        <f>IF(COUNTIF(AW5:AX5,"&gt;0")&gt;1,1,0)</f>
        <v>0</v>
      </c>
      <c r="BA5" s="7" t="e">
        <f>調査票!#REF!</f>
        <v>#REF!</v>
      </c>
      <c r="BB5" s="7" t="e">
        <f>調査票!#REF!</f>
        <v>#REF!</v>
      </c>
      <c r="BC5" s="7" t="e">
        <f>調査票!#REF!</f>
        <v>#REF!</v>
      </c>
      <c r="BD5" s="7" t="e">
        <f>調査票!#REF!</f>
        <v>#REF!</v>
      </c>
      <c r="BE5" s="7" t="e">
        <f>調査票!#REF!</f>
        <v>#REF!</v>
      </c>
      <c r="BF5" s="7" t="e">
        <f>調査票!#REF!</f>
        <v>#REF!</v>
      </c>
      <c r="BG5" s="7" t="e">
        <f>調査票!#REF!</f>
        <v>#REF!</v>
      </c>
      <c r="BH5" s="7" t="e">
        <f>調査票!#REF!</f>
        <v>#REF!</v>
      </c>
      <c r="BI5" s="7" t="e">
        <f>調査票!#REF!</f>
        <v>#REF!</v>
      </c>
      <c r="BJ5" s="7" t="e">
        <f>調査票!#REF!</f>
        <v>#REF!</v>
      </c>
      <c r="BK5" s="7" t="e">
        <f>調査票!#REF!</f>
        <v>#REF!</v>
      </c>
      <c r="BL5" s="7" t="e">
        <f>調査票!#REF!</f>
        <v>#REF!</v>
      </c>
      <c r="BM5" s="7" t="e">
        <f>調査票!#REF!</f>
        <v>#REF!</v>
      </c>
      <c r="BN5" s="7" t="e">
        <f>調査票!#REF!</f>
        <v>#REF!</v>
      </c>
      <c r="BO5" s="7" t="e">
        <f>調査票!#REF!</f>
        <v>#REF!</v>
      </c>
      <c r="BP5" s="7" t="e">
        <f>調査票!#REF!</f>
        <v>#REF!</v>
      </c>
      <c r="BQ5" s="7" t="e">
        <f>調査票!#REF!</f>
        <v>#REF!</v>
      </c>
      <c r="BR5" s="7" t="e">
        <f>調査票!#REF!</f>
        <v>#REF!</v>
      </c>
      <c r="BS5" s="7" t="e">
        <f>調査票!#REF!</f>
        <v>#REF!</v>
      </c>
      <c r="BT5" s="7" t="e">
        <f>調査票!#REF!</f>
        <v>#REF!</v>
      </c>
      <c r="BU5" s="7" t="e">
        <f>調査票!#REF!</f>
        <v>#REF!</v>
      </c>
      <c r="BV5" s="7" t="e">
        <f>調査票!#REF!</f>
        <v>#REF!</v>
      </c>
      <c r="BW5" s="7" t="e">
        <f>調査票!#REF!</f>
        <v>#REF!</v>
      </c>
      <c r="BX5" s="7" t="e">
        <f>調査票!#REF!</f>
        <v>#REF!</v>
      </c>
      <c r="BY5" s="7" t="e">
        <f>調査票!#REF!</f>
        <v>#REF!</v>
      </c>
      <c r="BZ5" s="7" t="e">
        <f>調査票!#REF!</f>
        <v>#REF!</v>
      </c>
      <c r="CA5" s="7" t="e">
        <f>調査票!#REF!</f>
        <v>#REF!</v>
      </c>
      <c r="CB5" s="7" t="e">
        <f>調査票!#REF!</f>
        <v>#REF!</v>
      </c>
      <c r="CC5" s="7" t="e">
        <f>調査票!#REF!</f>
        <v>#REF!</v>
      </c>
      <c r="CD5" s="7" t="e">
        <f>調査票!#REF!</f>
        <v>#REF!</v>
      </c>
      <c r="CE5" s="7" t="e">
        <f>調査票!#REF!</f>
        <v>#REF!</v>
      </c>
      <c r="CF5" s="7" t="e">
        <f>調査票!#REF!</f>
        <v>#REF!</v>
      </c>
      <c r="CG5" s="7" t="e">
        <f>調査票!#REF!</f>
        <v>#REF!</v>
      </c>
      <c r="CH5" s="7" t="e">
        <f>調査票!#REF!</f>
        <v>#REF!</v>
      </c>
      <c r="CI5" s="7" t="e">
        <f>調査票!#REF!</f>
        <v>#REF!</v>
      </c>
      <c r="CJ5" s="7" t="e">
        <f>調査票!#REF!</f>
        <v>#REF!</v>
      </c>
      <c r="CK5" s="7" t="e">
        <f>調査票!#REF!</f>
        <v>#REF!</v>
      </c>
      <c r="CL5" s="7" t="e">
        <f>調査票!#REF!</f>
        <v>#REF!</v>
      </c>
      <c r="CM5" s="7" t="e">
        <f>調査票!#REF!</f>
        <v>#REF!</v>
      </c>
      <c r="CN5" s="7" t="e">
        <f>調査票!#REF!</f>
        <v>#REF!</v>
      </c>
      <c r="CO5" s="7" t="e">
        <f>調査票!#REF!</f>
        <v>#REF!</v>
      </c>
      <c r="CP5" s="7" t="e">
        <f>調査票!#REF!</f>
        <v>#REF!</v>
      </c>
      <c r="CQ5" s="7" t="e">
        <f>調査票!#REF!</f>
        <v>#REF!</v>
      </c>
      <c r="CR5" s="7" t="e">
        <f>調査票!#REF!</f>
        <v>#REF!</v>
      </c>
      <c r="CS5" s="7" t="e">
        <f>調査票!#REF!</f>
        <v>#REF!</v>
      </c>
      <c r="CT5" s="7" t="e">
        <f>調査票!#REF!</f>
        <v>#REF!</v>
      </c>
      <c r="CU5" s="7" t="e">
        <f>調査票!#REF!</f>
        <v>#REF!</v>
      </c>
      <c r="CV5" s="7" t="e">
        <f>調査票!#REF!</f>
        <v>#REF!</v>
      </c>
      <c r="CW5" s="7" t="e">
        <f>調査票!#REF!</f>
        <v>#REF!</v>
      </c>
      <c r="CX5" s="7" t="e">
        <f>調査票!#REF!</f>
        <v>#REF!</v>
      </c>
      <c r="CY5" s="7" t="e">
        <f>調査票!#REF!</f>
        <v>#REF!</v>
      </c>
      <c r="CZ5" s="7" t="e">
        <f>調査票!#REF!</f>
        <v>#REF!</v>
      </c>
      <c r="DA5" s="7" t="e">
        <f>調査票!#REF!</f>
        <v>#REF!</v>
      </c>
      <c r="DB5" s="7" t="e">
        <f>調査票!#REF!</f>
        <v>#REF!</v>
      </c>
      <c r="DC5" s="7" t="e">
        <f>調査票!#REF!</f>
        <v>#REF!</v>
      </c>
      <c r="DD5" s="7" t="e">
        <f>調査票!#REF!</f>
        <v>#REF!</v>
      </c>
      <c r="DE5" s="7" t="e">
        <f>調査票!#REF!</f>
        <v>#REF!</v>
      </c>
      <c r="DF5" s="7" t="e">
        <f>調査票!#REF!</f>
        <v>#REF!</v>
      </c>
      <c r="DG5" s="7" t="e">
        <f>調査票!#REF!</f>
        <v>#REF!</v>
      </c>
      <c r="DH5" s="7" t="e">
        <f>調査票!#REF!</f>
        <v>#REF!</v>
      </c>
      <c r="DI5" s="7" t="e">
        <f>調査票!#REF!</f>
        <v>#REF!</v>
      </c>
      <c r="DJ5" s="7" t="e">
        <f>調査票!#REF!</f>
        <v>#REF!</v>
      </c>
      <c r="DK5" s="7" t="e">
        <f>調査票!#REF!</f>
        <v>#REF!</v>
      </c>
      <c r="DL5" s="7" t="e">
        <f>調査票!#REF!</f>
        <v>#REF!</v>
      </c>
      <c r="DM5" s="7" t="e">
        <f>調査票!#REF!</f>
        <v>#REF!</v>
      </c>
      <c r="DN5" s="7" t="e">
        <f>調査票!#REF!</f>
        <v>#REF!</v>
      </c>
      <c r="DO5" s="7" t="e">
        <f>調査票!#REF!</f>
        <v>#REF!</v>
      </c>
      <c r="DP5" s="7" t="e">
        <f>調査票!#REF!</f>
        <v>#REF!</v>
      </c>
      <c r="DQ5" s="7" t="e">
        <f>調査票!#REF!</f>
        <v>#REF!</v>
      </c>
      <c r="DR5" s="7" t="e">
        <f>調査票!#REF!</f>
        <v>#REF!</v>
      </c>
      <c r="DS5" s="7" t="e">
        <f>調査票!#REF!</f>
        <v>#REF!</v>
      </c>
      <c r="DT5" s="7" t="e">
        <f>調査票!#REF!</f>
        <v>#REF!</v>
      </c>
      <c r="DU5" s="7" t="e">
        <f>調査票!#REF!</f>
        <v>#REF!</v>
      </c>
      <c r="DV5" s="7" t="e">
        <f>調査票!#REF!</f>
        <v>#REF!</v>
      </c>
      <c r="DW5" s="7" t="e">
        <f>調査票!#REF!</f>
        <v>#REF!</v>
      </c>
      <c r="DX5" s="7" t="e">
        <f>調査票!#REF!</f>
        <v>#REF!</v>
      </c>
      <c r="DY5" s="7" t="e">
        <f>調査票!#REF!</f>
        <v>#REF!</v>
      </c>
      <c r="DZ5" s="7" t="e">
        <f>調査票!#REF!</f>
        <v>#REF!</v>
      </c>
      <c r="EA5" s="7" t="e">
        <f>調査票!#REF!</f>
        <v>#REF!</v>
      </c>
      <c r="EB5" s="7" t="e">
        <f>調査票!#REF!</f>
        <v>#REF!</v>
      </c>
      <c r="EC5" s="7" t="e">
        <f>IF(SUM(BH5,BP5,BX5,CF5,CN5,DD5,DL5,DT5,EB5)/60&gt;AD5,1,0)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2024-04-22T02:21:54Z</dcterms:created>
  <dcterms:modified xsi:type="dcterms:W3CDTF">2025-12-01T07:09:10Z</dcterms:modified>
</cp:coreProperties>
</file>