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BFFBAFFB-C870-4080-80CE-C044FAA6716A}" xr6:coauthVersionLast="47" xr6:coauthVersionMax="47" xr10:uidLastSave="{00000000-0000-0000-0000-000000000000}"/>
  <workbookProtection workbookAlgorithmName="SHA-512" workbookHashValue="9hM7rs5PI6bezS8lHLGrjccUlb+3RY3ZngXl848iNftYe3Vmi+qfgRRkMo9WWVMnxwbD2haPX8i3ina3ZNivMQ==" workbookSaltValue="ejW9BDT7dhDHVC9DAQCevQ==" workbookSpinCount="100000" lockStructure="1"/>
  <bookViews>
    <workbookView xWindow="-110" yWindow="-110" windowWidth="19420" windowHeight="11500" xr2:uid="{2DF971C2-EB90-41CD-89C7-827771DC9BBA}"/>
  </bookViews>
  <sheets>
    <sheet name="調査票（Q1～Q4）" sheetId="9" r:id="rId1"/>
    <sheet name="調査票（Q5）" sheetId="5" r:id="rId2"/>
    <sheet name="集計_施設系Q1～Q4" sheetId="10" r:id="rId3"/>
    <sheet name="集計_施設系Q5" sheetId="11" r:id="rId4"/>
    <sheet name="転記作業用" sheetId="13" state="hidden" r:id="rId5"/>
  </sheets>
  <definedNames>
    <definedName name="_xlnm.Print_Area" localSheetId="1">'調査票（Q5）'!$A$1:$BC$48</definedName>
    <definedName name="回答方法2" localSheetId="1">'調査票（Q5）'!$BF$8:$BF$16</definedName>
    <definedName name="記入例1" localSheetId="1">'調査票（Q5）'!$BG$8:$BG$9</definedName>
    <definedName name="設問3" localSheetId="1">'調査票（Q5）'!$BF$8:$BF$10</definedName>
    <definedName name="設問4" localSheetId="1">'調査票（Q5）'!$BF$8:$BF$10</definedName>
    <definedName name="設問5" localSheetId="1">'調査票（Q5）'!$BF$8:$BF$10</definedName>
    <definedName name="設問6" localSheetId="1">'調査票（Q5）'!$BF$8:$BF$10</definedName>
    <definedName name="設問7" localSheetId="1">'調査票（Q5）'!$BF$8:$BF$10</definedName>
    <definedName name="設問8" localSheetId="1">'調査票（Q5）'!$BF$8:$BF$10</definedName>
    <definedName name="選択肢5" localSheetId="1">'調査票（Q5）'!$BF$8:$BF$12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BD10" i="5"/>
  <c r="BD11" i="5"/>
  <c r="BD12" i="5"/>
  <c r="BD13" i="5"/>
  <c r="BD14" i="5"/>
  <c r="BD15" i="5"/>
  <c r="BD16" i="5"/>
  <c r="BD17" i="5"/>
  <c r="BD18" i="5"/>
  <c r="BD19" i="5"/>
  <c r="BD20" i="5"/>
  <c r="BD21" i="5"/>
  <c r="BD22" i="5"/>
  <c r="BD23" i="5"/>
  <c r="BD24" i="5"/>
  <c r="BD27" i="5"/>
  <c r="BD28" i="5"/>
  <c r="BD29" i="5"/>
  <c r="BD30" i="5"/>
  <c r="BD31" i="5"/>
  <c r="BD32" i="5"/>
  <c r="BD33" i="5"/>
  <c r="BD34" i="5"/>
  <c r="BD35" i="5"/>
  <c r="BD36" i="5"/>
  <c r="BD37" i="5"/>
  <c r="BD38" i="5"/>
  <c r="BD39" i="5"/>
  <c r="BD40" i="5"/>
  <c r="BD41" i="5"/>
  <c r="BD42" i="5"/>
  <c r="BD43" i="5"/>
  <c r="BD44" i="5"/>
  <c r="BD45" i="5"/>
  <c r="BD46" i="5"/>
  <c r="BD47" i="5"/>
  <c r="BD48" i="5"/>
  <c r="BE9" i="5"/>
  <c r="BD9" i="5" s="1"/>
  <c r="BE10" i="5"/>
  <c r="BE11" i="5"/>
  <c r="BE12" i="5"/>
  <c r="BE13" i="5"/>
  <c r="BE14" i="5"/>
  <c r="BE15" i="5"/>
  <c r="BE16" i="5"/>
  <c r="BE17" i="5"/>
  <c r="BE18" i="5"/>
  <c r="BE19" i="5"/>
  <c r="BE20" i="5"/>
  <c r="BE21" i="5"/>
  <c r="BE22" i="5"/>
  <c r="BE23" i="5"/>
  <c r="BE24" i="5"/>
  <c r="BE25" i="5"/>
  <c r="BD25" i="5" s="1"/>
  <c r="BE26" i="5"/>
  <c r="BD26" i="5" s="1"/>
  <c r="BE27" i="5"/>
  <c r="BE28" i="5"/>
  <c r="BE29" i="5"/>
  <c r="BE30" i="5"/>
  <c r="BE31" i="5"/>
  <c r="BE32" i="5"/>
  <c r="BE33" i="5"/>
  <c r="BE34" i="5"/>
  <c r="BE35" i="5"/>
  <c r="BE36" i="5"/>
  <c r="BE37" i="5"/>
  <c r="BE38" i="5"/>
  <c r="BE39" i="5"/>
  <c r="BE40" i="5"/>
  <c r="BE41" i="5"/>
  <c r="BE42" i="5"/>
  <c r="BE43" i="5"/>
  <c r="BE44" i="5"/>
  <c r="BE45" i="5"/>
  <c r="BE46" i="5"/>
  <c r="BE47" i="5"/>
  <c r="BE48" i="5"/>
  <c r="BE8" i="5"/>
  <c r="BD8" i="5" s="1"/>
  <c r="A67" i="9" l="1"/>
  <c r="H68" i="9" s="1"/>
  <c r="A58" i="9"/>
  <c r="H60" i="9" s="1"/>
  <c r="K6" i="11" l="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5" i="11"/>
  <c r="M6" i="10"/>
  <c r="E6" i="10"/>
  <c r="D6" i="10"/>
  <c r="C6" i="10"/>
  <c r="D6" i="11" l="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5" i="11"/>
  <c r="Y6" i="13"/>
  <c r="X6" i="13"/>
  <c r="T6" i="10"/>
  <c r="S6" i="10"/>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5" i="11"/>
  <c r="R6" i="10"/>
  <c r="Q6" i="10"/>
  <c r="P6" i="10"/>
  <c r="O6" i="10"/>
  <c r="N6" i="10"/>
  <c r="A31" i="11" l="1"/>
  <c r="A23" i="11"/>
  <c r="A15" i="11"/>
  <c r="A7" i="11"/>
  <c r="A6" i="11"/>
  <c r="A34" i="11"/>
  <c r="A24" i="11"/>
  <c r="A28" i="11"/>
  <c r="A40" i="11"/>
  <c r="A14" i="11"/>
  <c r="A38" i="11"/>
  <c r="A32" i="11"/>
  <c r="A30" i="11"/>
  <c r="A22" i="11"/>
  <c r="A8" i="11"/>
  <c r="A39" i="11"/>
  <c r="A20" i="11"/>
  <c r="A16" i="11"/>
  <c r="A12" i="11"/>
  <c r="A10" i="11"/>
  <c r="A35" i="11"/>
  <c r="A27" i="11"/>
  <c r="A26" i="11"/>
  <c r="A19" i="11"/>
  <c r="A18" i="11"/>
  <c r="A43" i="11"/>
  <c r="A11" i="11"/>
  <c r="A42" i="11"/>
  <c r="A41" i="11"/>
  <c r="A17" i="11"/>
  <c r="A9" i="11"/>
  <c r="A44" i="11"/>
  <c r="A33" i="11"/>
  <c r="A36" i="11"/>
  <c r="A25" i="11"/>
  <c r="A45" i="11"/>
  <c r="A37" i="11"/>
  <c r="A29" i="11"/>
  <c r="A21" i="11"/>
  <c r="A13" i="11"/>
  <c r="A5" i="11"/>
  <c r="I6" i="13"/>
  <c r="H6" i="13"/>
  <c r="B6" i="13"/>
  <c r="A6" i="13"/>
  <c r="W6" i="13"/>
  <c r="V6" i="13"/>
  <c r="U6" i="13"/>
  <c r="T6" i="13"/>
  <c r="S6" i="13"/>
  <c r="R6" i="13"/>
  <c r="Q6" i="13"/>
  <c r="P6" i="13"/>
  <c r="O6" i="13"/>
  <c r="N6" i="13"/>
  <c r="G6" i="13"/>
  <c r="F6" i="13"/>
  <c r="E6" i="13"/>
  <c r="K6" i="13" l="1"/>
  <c r="D6" i="13"/>
  <c r="J6" i="13"/>
  <c r="F6" i="10" s="1"/>
  <c r="C6" i="13"/>
  <c r="B11" i="11" s="1"/>
  <c r="B32" i="11" l="1"/>
  <c r="B31" i="11"/>
  <c r="B45" i="11"/>
  <c r="B29" i="11"/>
  <c r="B13" i="11"/>
  <c r="B42" i="11"/>
  <c r="B28" i="11"/>
  <c r="B16" i="11"/>
  <c r="B20" i="11"/>
  <c r="B35" i="11"/>
  <c r="B19" i="11"/>
  <c r="B10" i="11"/>
  <c r="B25" i="11"/>
  <c r="B24" i="11"/>
  <c r="B38" i="11"/>
  <c r="B34" i="11"/>
  <c r="B30" i="11"/>
  <c r="B18" i="11"/>
  <c r="B14" i="11"/>
  <c r="B17" i="11"/>
  <c r="B33" i="11"/>
  <c r="B6" i="10"/>
  <c r="B12" i="11"/>
  <c r="B44" i="11"/>
  <c r="B43" i="11"/>
  <c r="B27" i="11"/>
  <c r="B15" i="11"/>
  <c r="B26" i="11"/>
  <c r="B41" i="11"/>
  <c r="B9" i="11"/>
  <c r="B40" i="11"/>
  <c r="B8" i="11"/>
  <c r="B39" i="11"/>
  <c r="B7" i="11"/>
  <c r="B23" i="11"/>
  <c r="B22" i="11"/>
  <c r="B6" i="11"/>
  <c r="B37" i="11"/>
  <c r="B21" i="11"/>
  <c r="B36" i="11"/>
  <c r="B5" i="11"/>
  <c r="K6" i="10"/>
  <c r="J6" i="10"/>
  <c r="I6" i="10"/>
  <c r="G6" i="10"/>
  <c r="L6" i="10"/>
  <c r="H6" i="10"/>
  <c r="U6" i="10"/>
  <c r="H39" i="9"/>
  <c r="E39" i="9"/>
  <c r="A29" i="9"/>
  <c r="D30" i="9" s="1"/>
  <c r="A6" i="9"/>
  <c r="C15" i="9" s="1"/>
  <c r="M6" i="13" l="1"/>
  <c r="L6" i="13"/>
  <c r="M31" i="9"/>
</calcChain>
</file>

<file path=xl/sharedStrings.xml><?xml version="1.0" encoding="utf-8"?>
<sst xmlns="http://schemas.openxmlformats.org/spreadsheetml/2006/main" count="779" uniqueCount="165">
  <si>
    <t>１．施設・居住系サービス</t>
    <rPh sb="2" eb="4">
      <t>シセツ</t>
    </rPh>
    <rPh sb="5" eb="8">
      <t>キョジュウケイ</t>
    </rPh>
    <phoneticPr fontId="5"/>
  </si>
  <si>
    <t>２．通所系サービス</t>
    <rPh sb="2" eb="5">
      <t>ツウショケイ</t>
    </rPh>
    <phoneticPr fontId="5"/>
  </si>
  <si>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5"/>
  </si>
  <si>
    <t>人</t>
    <rPh sb="0" eb="1">
      <t>ニン</t>
    </rPh>
    <phoneticPr fontId="5"/>
  </si>
  <si>
    <t>採用者数</t>
    <rPh sb="0" eb="3">
      <t>サイヨウシャ</t>
    </rPh>
    <rPh sb="3" eb="4">
      <t>スウ</t>
    </rPh>
    <phoneticPr fontId="5"/>
  </si>
  <si>
    <t>離職者数</t>
    <rPh sb="0" eb="3">
      <t>リショクシャ</t>
    </rPh>
    <rPh sb="3" eb="4">
      <t>スウ</t>
    </rPh>
    <phoneticPr fontId="5"/>
  </si>
  <si>
    <t>介護人材実態調査　【事業所票】　施設・通所系</t>
    <rPh sb="0" eb="2">
      <t>カイゴ</t>
    </rPh>
    <rPh sb="2" eb="4">
      <t>ジンザイ</t>
    </rPh>
    <rPh sb="4" eb="6">
      <t>ジッタイ</t>
    </rPh>
    <rPh sb="6" eb="8">
      <t>チョウサ</t>
    </rPh>
    <rPh sb="10" eb="13">
      <t>ジギョウショ</t>
    </rPh>
    <rPh sb="13" eb="14">
      <t>ヒョウ</t>
    </rPh>
    <rPh sb="16" eb="18">
      <t>シセツ</t>
    </rPh>
    <rPh sb="19" eb="21">
      <t>ツウショ</t>
    </rPh>
    <rPh sb="21" eb="22">
      <t>ケイ</t>
    </rPh>
    <phoneticPr fontId="1"/>
  </si>
  <si>
    <t>合計</t>
    <rPh sb="0" eb="2">
      <t>ゴウケイ</t>
    </rPh>
    <phoneticPr fontId="5"/>
  </si>
  <si>
    <t>問５　貴施設等に所属している介護職員全員（非常勤含む。ボランティアの方を除く）について、お答えください。</t>
    <rPh sb="0" eb="1">
      <t>トイ</t>
    </rPh>
    <rPh sb="3" eb="4">
      <t>キ</t>
    </rPh>
    <rPh sb="4" eb="6">
      <t>シセツ</t>
    </rPh>
    <rPh sb="6" eb="7">
      <t>トウ</t>
    </rPh>
    <rPh sb="8" eb="10">
      <t>ショゾク</t>
    </rPh>
    <rPh sb="14" eb="16">
      <t>カイゴ</t>
    </rPh>
    <rPh sb="16" eb="18">
      <t>ショクイン</t>
    </rPh>
    <rPh sb="18" eb="20">
      <t>ゼンイン</t>
    </rPh>
    <rPh sb="21" eb="24">
      <t>ヒジョウキン</t>
    </rPh>
    <rPh sb="24" eb="25">
      <t>フク</t>
    </rPh>
    <rPh sb="34" eb="35">
      <t>ホウ</t>
    </rPh>
    <rPh sb="36" eb="37">
      <t>ノゾ</t>
    </rPh>
    <rPh sb="45" eb="46">
      <t>コタ</t>
    </rPh>
    <phoneticPr fontId="5"/>
  </si>
  <si>
    <t>回答方法</t>
    <rPh sb="0" eb="4">
      <t>カイトウホウホウ</t>
    </rPh>
    <phoneticPr fontId="1"/>
  </si>
  <si>
    <t>設問</t>
    <rPh sb="0" eb="2">
      <t>セツモン</t>
    </rPh>
    <phoneticPr fontId="1"/>
  </si>
  <si>
    <t>選択肢</t>
    <rPh sb="0" eb="3">
      <t>センタクシ</t>
    </rPh>
    <phoneticPr fontId="1"/>
  </si>
  <si>
    <t>※番号１つ記載</t>
    <rPh sb="1" eb="3">
      <t>バンゴウ</t>
    </rPh>
    <rPh sb="5" eb="7">
      <t>キサイ</t>
    </rPh>
    <phoneticPr fontId="1"/>
  </si>
  <si>
    <t>※数値を記入</t>
    <rPh sb="1" eb="3">
      <t>スウチ</t>
    </rPh>
    <rPh sb="4" eb="6">
      <t>キニュウ</t>
    </rPh>
    <phoneticPr fontId="1"/>
  </si>
  <si>
    <t>(1)資格の取得、研修の修了の状況</t>
    <rPh sb="3" eb="5">
      <t>シカク</t>
    </rPh>
    <rPh sb="6" eb="8">
      <t>シュトク</t>
    </rPh>
    <rPh sb="9" eb="11">
      <t>ケンシュウ</t>
    </rPh>
    <rPh sb="12" eb="14">
      <t>シュウリョウ</t>
    </rPh>
    <rPh sb="15" eb="17">
      <t>ジョウキョウ</t>
    </rPh>
    <phoneticPr fontId="1"/>
  </si>
  <si>
    <t>(2)雇用形態</t>
    <rPh sb="3" eb="7">
      <t>コヨウケイタイ</t>
    </rPh>
    <phoneticPr fontId="1"/>
  </si>
  <si>
    <t>(3)性別</t>
    <rPh sb="3" eb="5">
      <t>セイベツ</t>
    </rPh>
    <phoneticPr fontId="1"/>
  </si>
  <si>
    <t>(4)年齢</t>
    <rPh sb="3" eb="5">
      <t>ネンレイ</t>
    </rPh>
    <phoneticPr fontId="1"/>
  </si>
  <si>
    <t>(6)現在の施設等での勤務年数</t>
    <rPh sb="3" eb="5">
      <t>ゲンザイ</t>
    </rPh>
    <rPh sb="6" eb="8">
      <t>シセツ</t>
    </rPh>
    <rPh sb="8" eb="9">
      <t>トウ</t>
    </rPh>
    <rPh sb="11" eb="15">
      <t>キンムネンスウ</t>
    </rPh>
    <phoneticPr fontId="1"/>
  </si>
  <si>
    <t>(7)現在の施設等に勤務する直前の職場
※地域密着型を含む</t>
    <rPh sb="3" eb="5">
      <t>ゲンザイ</t>
    </rPh>
    <rPh sb="6" eb="8">
      <t>シセツ</t>
    </rPh>
    <rPh sb="8" eb="9">
      <t>トウ</t>
    </rPh>
    <rPh sb="10" eb="12">
      <t>キンム</t>
    </rPh>
    <rPh sb="14" eb="16">
      <t>チョクゼン</t>
    </rPh>
    <rPh sb="17" eb="19">
      <t>ショクバ</t>
    </rPh>
    <rPh sb="21" eb="23">
      <t>チイキ</t>
    </rPh>
    <rPh sb="23" eb="26">
      <t>ミッチャクガタ</t>
    </rPh>
    <rPh sb="27" eb="28">
      <t>フク</t>
    </rPh>
    <phoneticPr fontId="1"/>
  </si>
  <si>
    <t>(8)直前の職場について</t>
    <rPh sb="3" eb="5">
      <t>チョクゼン</t>
    </rPh>
    <rPh sb="6" eb="8">
      <t>ショクバ</t>
    </rPh>
    <phoneticPr fontId="1"/>
  </si>
  <si>
    <t>1.男性
2.女性</t>
    <phoneticPr fontId="1"/>
  </si>
  <si>
    <t>1.20歳
未満
2.20代
3.30代
4.40代
5.50代
6.60代
7.70代
　以上
8.不明</t>
    <phoneticPr fontId="1"/>
  </si>
  <si>
    <t>記入例</t>
    <rPh sb="0" eb="3">
      <t>キニュウレイ</t>
    </rPh>
    <phoneticPr fontId="1"/>
  </si>
  <si>
    <t>01</t>
    <phoneticPr fontId="1"/>
  </si>
  <si>
    <t>02</t>
    <phoneticPr fontId="1"/>
  </si>
  <si>
    <t>03</t>
  </si>
  <si>
    <t>04</t>
  </si>
  <si>
    <t>05</t>
  </si>
  <si>
    <t>06</t>
  </si>
  <si>
    <t>07</t>
  </si>
  <si>
    <t>08</t>
  </si>
  <si>
    <t>09</t>
  </si>
  <si>
    <t>10</t>
  </si>
  <si>
    <t>41</t>
    <phoneticPr fontId="1"/>
  </si>
  <si>
    <t>時間</t>
    <rPh sb="0" eb="2">
      <t>ジカン</t>
    </rPh>
    <phoneticPr fontId="1"/>
  </si>
  <si>
    <t>の中に、ご回答ください。</t>
    <rPh sb="5" eb="7">
      <t>カイトウ</t>
    </rPh>
    <phoneticPr fontId="5"/>
  </si>
  <si>
    <t>問２　貴事業所（問１で〇をつけたサービス種別の事業所）に所属する介護職員について、お伺いします。</t>
    <rPh sb="0" eb="1">
      <t>トイ</t>
    </rPh>
    <rPh sb="3" eb="4">
      <t>キ</t>
    </rPh>
    <rPh sb="4" eb="7">
      <t>ジギョウショ</t>
    </rPh>
    <rPh sb="8" eb="9">
      <t>トイ</t>
    </rPh>
    <rPh sb="20" eb="22">
      <t>シュベツ</t>
    </rPh>
    <rPh sb="23" eb="26">
      <t>ジギョウショ</t>
    </rPh>
    <rPh sb="28" eb="30">
      <t>ショゾク</t>
    </rPh>
    <rPh sb="32" eb="36">
      <t>カイゴショクイン</t>
    </rPh>
    <rPh sb="42" eb="43">
      <t>ウカガ</t>
    </rPh>
    <phoneticPr fontId="1"/>
  </si>
  <si>
    <t>問２-２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1"/>
  </si>
  <si>
    <t>２．いいえ　⇒問３へ</t>
    <rPh sb="7" eb="8">
      <t>トイ</t>
    </rPh>
    <phoneticPr fontId="5"/>
  </si>
  <si>
    <t>※「外国人」には、EPA・技能実習・在留資格「介護」、特定技能により勤務している人数をご記入ください。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キニュウ</t>
    </rPh>
    <phoneticPr fontId="5"/>
  </si>
  <si>
    <t>介護職員の総数</t>
    <rPh sb="0" eb="4">
      <t>カイゴショクイン</t>
    </rPh>
    <rPh sb="5" eb="7">
      <t>ソウスウ</t>
    </rPh>
    <phoneticPr fontId="5"/>
  </si>
  <si>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5"/>
  </si>
  <si>
    <t>1.常勤職員
2.非常勤職員</t>
    <rPh sb="2" eb="4">
      <t>ジョウキン</t>
    </rPh>
    <rPh sb="9" eb="12">
      <t>ヒジョウキン</t>
    </rPh>
    <phoneticPr fontId="1"/>
  </si>
  <si>
    <t>設問No.→</t>
    <rPh sb="0" eb="2">
      <t>セツモン</t>
    </rPh>
    <phoneticPr fontId="1"/>
  </si>
  <si>
    <t>サンプルNo.</t>
  </si>
  <si>
    <t>Q1 ｻｰﾋﾞｽ種別</t>
  </si>
  <si>
    <t>Q2-3-1 採用者数</t>
    <rPh sb="7" eb="10">
      <t>サイヨウシャ</t>
    </rPh>
    <rPh sb="10" eb="11">
      <t>スウ</t>
    </rPh>
    <phoneticPr fontId="1"/>
  </si>
  <si>
    <t>Q2-3-2 離職者数</t>
    <rPh sb="7" eb="10">
      <t>リショクシャ</t>
    </rPh>
    <rPh sb="10" eb="11">
      <t>スウ</t>
    </rPh>
    <phoneticPr fontId="1"/>
  </si>
  <si>
    <t>SA</t>
  </si>
  <si>
    <t>NA</t>
  </si>
  <si>
    <t>SA</t>
    <phoneticPr fontId="1"/>
  </si>
  <si>
    <t>FA</t>
    <phoneticPr fontId="1"/>
  </si>
  <si>
    <t>Q1 ｻｰﾋﾞｽ種別（再掲）</t>
    <rPh sb="11" eb="13">
      <t>サイケイ</t>
    </rPh>
    <phoneticPr fontId="1"/>
  </si>
  <si>
    <t>SA</t>
    <phoneticPr fontId="20"/>
  </si>
  <si>
    <t>Q2-4-1 採用者数_常勤職員</t>
    <rPh sb="7" eb="10">
      <t>サイヨウシャ</t>
    </rPh>
    <rPh sb="10" eb="11">
      <t>スウ</t>
    </rPh>
    <rPh sb="12" eb="14">
      <t>ジョウキン</t>
    </rPh>
    <rPh sb="14" eb="16">
      <t>ショクイン</t>
    </rPh>
    <phoneticPr fontId="1"/>
  </si>
  <si>
    <t>Q2-4-1 採用者数_非常勤職員</t>
    <rPh sb="7" eb="10">
      <t>サイヨウシャ</t>
    </rPh>
    <rPh sb="10" eb="11">
      <t>スウ</t>
    </rPh>
    <rPh sb="12" eb="13">
      <t>ヒ</t>
    </rPh>
    <rPh sb="15" eb="17">
      <t>ショクイン</t>
    </rPh>
    <phoneticPr fontId="1"/>
  </si>
  <si>
    <t>Q2-4-1 離職者数_常勤職員</t>
    <rPh sb="7" eb="10">
      <t>リショクシャ</t>
    </rPh>
    <rPh sb="10" eb="11">
      <t>スウ</t>
    </rPh>
    <rPh sb="12" eb="14">
      <t>ジョウキン</t>
    </rPh>
    <rPh sb="14" eb="16">
      <t>ショクイン</t>
    </rPh>
    <phoneticPr fontId="1"/>
  </si>
  <si>
    <t>Q2-4-1 離職者数_非常勤職員</t>
    <rPh sb="7" eb="10">
      <t>リショクシャ</t>
    </rPh>
    <rPh sb="10" eb="11">
      <t>スウ</t>
    </rPh>
    <rPh sb="12" eb="13">
      <t>ヒ</t>
    </rPh>
    <rPh sb="15" eb="17">
      <t>ショクイン</t>
    </rPh>
    <phoneticPr fontId="1"/>
  </si>
  <si>
    <t>Q2-2 開設からの年数</t>
    <rPh sb="5" eb="7">
      <t>カイセツ</t>
    </rPh>
    <rPh sb="10" eb="12">
      <t>ネンスウ</t>
    </rPh>
    <phoneticPr fontId="1"/>
  </si>
  <si>
    <t>常勤職員</t>
    <rPh sb="0" eb="2">
      <t>ジョウキン</t>
    </rPh>
    <rPh sb="2" eb="4">
      <t>ショクイン</t>
    </rPh>
    <phoneticPr fontId="5"/>
  </si>
  <si>
    <t>非常勤職員</t>
    <rPh sb="0" eb="3">
      <t>ヒジョウキン</t>
    </rPh>
    <rPh sb="3" eb="5">
      <t>ショクイン</t>
    </rPh>
    <phoneticPr fontId="5"/>
  </si>
  <si>
    <t>貴事業所についてご記入ください。</t>
    <rPh sb="0" eb="1">
      <t>キ</t>
    </rPh>
    <rPh sb="1" eb="4">
      <t>ジギョウショ</t>
    </rPh>
    <rPh sb="9" eb="11">
      <t>キニュウ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</si>
  <si>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</si>
  <si>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</si>
  <si>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</si>
  <si>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</si>
  <si>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問４　人材確保に関して市町村に期待するサポートがあれば、ご回答ください。（自由記述）</t>
    <rPh sb="0" eb="1">
      <t>トイ</t>
    </rPh>
    <rPh sb="3" eb="7">
      <t>ジンザイカクホ</t>
    </rPh>
    <rPh sb="8" eb="9">
      <t>カン</t>
    </rPh>
    <rPh sb="11" eb="14">
      <t>シチョウソン</t>
    </rPh>
    <rPh sb="15" eb="17">
      <t>キタイ</t>
    </rPh>
    <rPh sb="29" eb="31">
      <t>カイトウ</t>
    </rPh>
    <rPh sb="37" eb="41">
      <t>ジユウキジュツ</t>
    </rPh>
    <phoneticPr fontId="5"/>
  </si>
  <si>
    <t>問３　採用や人材定着に関する課題をご回答ください。（自由記述）</t>
    <rPh sb="0" eb="1">
      <t>トイ</t>
    </rPh>
    <rPh sb="3" eb="5">
      <t>サイヨウ</t>
    </rPh>
    <rPh sb="6" eb="8">
      <t>ジンザイ</t>
    </rPh>
    <rPh sb="8" eb="10">
      <t>テイチャク</t>
    </rPh>
    <rPh sb="11" eb="12">
      <t>カン</t>
    </rPh>
    <rPh sb="14" eb="16">
      <t>カダイ</t>
    </rPh>
    <rPh sb="18" eb="20">
      <t>カイトウ</t>
    </rPh>
    <rPh sb="26" eb="30">
      <t>ジユウキジュツ</t>
    </rPh>
    <phoneticPr fontId="5"/>
  </si>
  <si>
    <t>Q5-1 事業所名</t>
    <rPh sb="5" eb="9">
      <t>ジギョウショメイ</t>
    </rPh>
    <phoneticPr fontId="1"/>
  </si>
  <si>
    <t>Q5-2 担当者名</t>
    <rPh sb="5" eb="8">
      <t>タントウシャ</t>
    </rPh>
    <rPh sb="8" eb="9">
      <t>メイ</t>
    </rPh>
    <phoneticPr fontId="1"/>
  </si>
  <si>
    <t>Q5-3 電話番号</t>
    <rPh sb="5" eb="9">
      <t>デンワバンゴウ</t>
    </rPh>
    <phoneticPr fontId="1"/>
  </si>
  <si>
    <t>Q5-4 Eメールアドレス</t>
    <phoneticPr fontId="1"/>
  </si>
  <si>
    <t>Q4 自由回答２</t>
    <rPh sb="3" eb="7">
      <t>ジユウカイトウ</t>
    </rPh>
    <phoneticPr fontId="1"/>
  </si>
  <si>
    <t>Q3 自由回答１</t>
    <rPh sb="3" eb="7">
      <t>ジユウカイトウ</t>
    </rPh>
    <phoneticPr fontId="1"/>
  </si>
  <si>
    <t>※ 残業時間を含む。休憩時間は除く。
※週の始まりは事業所ごとに任意の曜日で構いません。</t>
    <phoneticPr fontId="1"/>
  </si>
  <si>
    <t>１．はい　　⇒問2-3へ</t>
    <rPh sb="7" eb="8">
      <t>トイ</t>
    </rPh>
    <phoneticPr fontId="5"/>
  </si>
  <si>
    <t>種別</t>
    <rPh sb="0" eb="2">
      <t>シュベツ</t>
    </rPh>
    <phoneticPr fontId="1"/>
  </si>
  <si>
    <t>集計用</t>
    <rPh sb="0" eb="3">
      <t>シュウケイヨウ</t>
    </rPh>
    <phoneticPr fontId="1"/>
  </si>
  <si>
    <t>年数</t>
    <rPh sb="0" eb="2">
      <t>ネンスウ</t>
    </rPh>
    <phoneticPr fontId="1"/>
  </si>
  <si>
    <t>Q2-1-1 介護職員数</t>
    <rPh sb="7" eb="9">
      <t>カイゴ</t>
    </rPh>
    <phoneticPr fontId="1"/>
  </si>
  <si>
    <t>Q2-1-2　外国人職員数</t>
    <rPh sb="7" eb="10">
      <t>ガイコクジン</t>
    </rPh>
    <rPh sb="10" eb="12">
      <t>ショクイン</t>
    </rPh>
    <rPh sb="12" eb="13">
      <t>スウ</t>
    </rPh>
    <phoneticPr fontId="1"/>
  </si>
  <si>
    <t>Q2-1-2 派遣職員数</t>
    <rPh sb="7" eb="11">
      <t>ハケンショクイン</t>
    </rPh>
    <rPh sb="11" eb="12">
      <t>スウ</t>
    </rPh>
    <phoneticPr fontId="1"/>
  </si>
  <si>
    <t>Q5-1 資格の取得､研修の修了の状況</t>
    <phoneticPr fontId="1"/>
  </si>
  <si>
    <t>Q5-2 雇用形態</t>
    <phoneticPr fontId="1"/>
  </si>
  <si>
    <t>Q5-3 性別</t>
    <phoneticPr fontId="1"/>
  </si>
  <si>
    <t>Q5-4 年齢</t>
    <phoneticPr fontId="1"/>
  </si>
  <si>
    <t>Q5-5 過去1週間の勤務時間</t>
    <phoneticPr fontId="1"/>
  </si>
  <si>
    <t>Q5-6 現在の事業所での勤務年数</t>
    <phoneticPr fontId="1"/>
  </si>
  <si>
    <t>Q5-7 現在の施設等に勤務する直前の職場</t>
    <phoneticPr fontId="1"/>
  </si>
  <si>
    <t>Q5-8-1 直前の職場_場所</t>
    <phoneticPr fontId="1"/>
  </si>
  <si>
    <t>Q5-8-2 直前の職場_法人</t>
    <phoneticPr fontId="1"/>
  </si>
  <si>
    <t>転記作業用</t>
    <rPh sb="0" eb="5">
      <t>テンキサギョウヨウ</t>
    </rPh>
    <phoneticPr fontId="1"/>
  </si>
  <si>
    <t>エラー</t>
    <phoneticPr fontId="1"/>
  </si>
  <si>
    <t>1.現在の施設等と、同一の市区町村内
2.現在の施設等と、別の市区町村内
3.不明</t>
    <rPh sb="41" eb="43">
      <t>フメイ</t>
    </rPh>
    <phoneticPr fontId="1"/>
  </si>
  <si>
    <t>1.現在の施設等と、同一の法人・グループ
2.現在の施設等と、別の法人・グループ
3.不明</t>
    <rPh sb="45" eb="47">
      <t>フメイ</t>
    </rPh>
    <phoneticPr fontId="1"/>
  </si>
  <si>
    <r>
      <t>（通所介護</t>
    </r>
    <r>
      <rPr>
        <sz val="8"/>
        <color theme="1"/>
        <rFont val="游ゴシック"/>
        <family val="3"/>
        <charset val="128"/>
        <scheme val="minor"/>
      </rPr>
      <t>（地域密着型含む）</t>
    </r>
    <r>
      <rPr>
        <sz val="9"/>
        <color theme="1"/>
        <rFont val="游ゴシック"/>
        <family val="3"/>
        <charset val="128"/>
        <scheme val="minor"/>
      </rPr>
      <t>、通所リハビリテーション、認知症対応型通所介護、通所型サービス</t>
    </r>
    <r>
      <rPr>
        <sz val="8"/>
        <color theme="1"/>
        <rFont val="游ゴシック"/>
        <family val="3"/>
        <charset val="128"/>
        <scheme val="minor"/>
      </rPr>
      <t>（総合事業）</t>
    </r>
    <r>
      <rPr>
        <sz val="9"/>
        <color theme="1"/>
        <rFont val="游ゴシック"/>
        <family val="3"/>
        <charset val="128"/>
        <scheme val="minor"/>
      </rPr>
      <t>）</t>
    </r>
    <rPh sb="1" eb="5">
      <t>ツウショカイゴ</t>
    </rPh>
    <rPh sb="6" eb="12">
      <t>チイキミッチャクガタフク</t>
    </rPh>
    <rPh sb="15" eb="17">
      <t>ツウショ</t>
    </rPh>
    <rPh sb="27" eb="37">
      <t>ニンチショウタイオウガタツウショカイゴ</t>
    </rPh>
    <rPh sb="38" eb="41">
      <t>ツウショガタ</t>
    </rPh>
    <rPh sb="46" eb="50">
      <t>ソウゴウジギョウ</t>
    </rPh>
    <phoneticPr fontId="5"/>
  </si>
  <si>
    <r>
      <t>（特別養護老人ホーム</t>
    </r>
    <r>
      <rPr>
        <sz val="8"/>
        <color theme="1"/>
        <rFont val="游ゴシック"/>
        <family val="3"/>
        <charset val="128"/>
        <scheme val="minor"/>
      </rPr>
      <t>（地域密着型含む）</t>
    </r>
    <r>
      <rPr>
        <sz val="9"/>
        <color theme="1"/>
        <rFont val="游ゴシック"/>
        <family val="2"/>
        <charset val="128"/>
        <scheme val="minor"/>
      </rPr>
      <t>、介護老人保健施設、介護医療院、ショートステイ、グループホーム、特定施設</t>
    </r>
    <r>
      <rPr>
        <sz val="8"/>
        <color theme="1"/>
        <rFont val="游ゴシック"/>
        <family val="3"/>
        <charset val="128"/>
        <scheme val="minor"/>
      </rPr>
      <t>（地域密着型含む）</t>
    </r>
    <r>
      <rPr>
        <sz val="9"/>
        <color theme="1"/>
        <rFont val="游ゴシック"/>
        <family val="2"/>
        <charset val="128"/>
        <scheme val="minor"/>
      </rPr>
      <t>、住宅型有料老人ホーム、サービス付き高齢者向け住宅、軽費老人ホーム）</t>
    </r>
    <rPh sb="1" eb="7">
      <t>トクベツヨウゴロウジン</t>
    </rPh>
    <rPh sb="11" eb="15">
      <t>チイキミッチャク</t>
    </rPh>
    <rPh sb="15" eb="16">
      <t>ガタ</t>
    </rPh>
    <rPh sb="16" eb="17">
      <t>フク</t>
    </rPh>
    <rPh sb="20" eb="24">
      <t>カイゴロウジン</t>
    </rPh>
    <rPh sb="24" eb="28">
      <t>ホケンシセツ</t>
    </rPh>
    <rPh sb="29" eb="34">
      <t>カイゴイリョウイン</t>
    </rPh>
    <rPh sb="51" eb="53">
      <t>トクテイ</t>
    </rPh>
    <rPh sb="53" eb="55">
      <t>シセツ</t>
    </rPh>
    <rPh sb="56" eb="61">
      <t>チイキミッチャクガタ</t>
    </rPh>
    <rPh sb="61" eb="62">
      <t>フク</t>
    </rPh>
    <rPh sb="65" eb="70">
      <t>ジュウタクガタユウリョウ</t>
    </rPh>
    <rPh sb="70" eb="72">
      <t>ロウジン</t>
    </rPh>
    <rPh sb="80" eb="81">
      <t>ツ</t>
    </rPh>
    <rPh sb="82" eb="85">
      <t>コウレイシャ</t>
    </rPh>
    <rPh sb="85" eb="86">
      <t>ム</t>
    </rPh>
    <rPh sb="87" eb="89">
      <t>ジュウタク</t>
    </rPh>
    <rPh sb="90" eb="94">
      <t>ケイヒロウジン</t>
    </rPh>
    <phoneticPr fontId="5"/>
  </si>
  <si>
    <t>NA</t>
    <phoneticPr fontId="1"/>
  </si>
  <si>
    <t>Q2-1-2　常勤職員数</t>
    <rPh sb="7" eb="9">
      <t>ジョウキン</t>
    </rPh>
    <rPh sb="9" eb="11">
      <t>ショクイン</t>
    </rPh>
    <rPh sb="11" eb="12">
      <t>スウ</t>
    </rPh>
    <phoneticPr fontId="1"/>
  </si>
  <si>
    <t>外国人職員数</t>
    <rPh sb="0" eb="6">
      <t>ガイコクジンショクインスウ</t>
    </rPh>
    <phoneticPr fontId="1"/>
  </si>
  <si>
    <t>人</t>
    <rPh sb="0" eb="1">
      <t>ニン</t>
    </rPh>
    <phoneticPr fontId="1"/>
  </si>
  <si>
    <t>派遣職員数</t>
    <rPh sb="0" eb="5">
      <t>ハケンショクインスウ</t>
    </rPh>
    <phoneticPr fontId="1"/>
  </si>
  <si>
    <t>左記のうち常勤職員</t>
    <rPh sb="0" eb="2">
      <t>サキ</t>
    </rPh>
    <rPh sb="5" eb="7">
      <t>ジョウキン</t>
    </rPh>
    <rPh sb="7" eb="9">
      <t>ショクイン</t>
    </rPh>
    <phoneticPr fontId="5"/>
  </si>
  <si>
    <t>左記のうち非常勤職員</t>
    <rPh sb="0" eb="2">
      <t>サキ</t>
    </rPh>
    <rPh sb="5" eb="8">
      <t>ヒジョウキン</t>
    </rPh>
    <rPh sb="8" eb="10">
      <t>ショクイン</t>
    </rPh>
    <phoneticPr fontId="5"/>
  </si>
  <si>
    <t>1. 介護福祉士
（認定介護福祉士含む）
2.介護福祉士実務者研修修了
　または
　(旧)介護職員基礎研修修了
または
(旧)ヘルパー１級
3.介護職員初任者研修修了、
　または
(旧)ヘルパー2級
4.上記のいずれも該当しない</t>
    <rPh sb="3" eb="8">
      <t>カイゴフクシシ</t>
    </rPh>
    <rPh sb="10" eb="17">
      <t>ニンテイカイゴフクシシ</t>
    </rPh>
    <rPh sb="17" eb="18">
      <t>フク</t>
    </rPh>
    <rPh sb="25" eb="28">
      <t>フクシシ</t>
    </rPh>
    <phoneticPr fontId="1"/>
  </si>
  <si>
    <r>
      <rPr>
        <b/>
        <u/>
        <sz val="9"/>
        <rFont val="游ゴシック"/>
        <family val="3"/>
        <charset val="128"/>
        <scheme val="minor"/>
      </rPr>
      <t>※本調査票の送付先（郵便・メール等の宛名となっている事業所）で行うサービス</t>
    </r>
    <r>
      <rPr>
        <sz val="9"/>
        <rFont val="游ゴシック"/>
        <family val="3"/>
        <charset val="128"/>
        <scheme val="minor"/>
      </rPr>
      <t>について、ご回答ください。</t>
    </r>
    <rPh sb="1" eb="2">
      <t>ホン</t>
    </rPh>
    <rPh sb="2" eb="5">
      <t>チョウサヒョウ</t>
    </rPh>
    <rPh sb="6" eb="9">
      <t>ソウフサキ</t>
    </rPh>
    <rPh sb="10" eb="12">
      <t>ユウビン</t>
    </rPh>
    <rPh sb="16" eb="17">
      <t>トウ</t>
    </rPh>
    <rPh sb="18" eb="20">
      <t>アテナ</t>
    </rPh>
    <rPh sb="26" eb="29">
      <t>ジギョウショ</t>
    </rPh>
    <rPh sb="31" eb="32">
      <t>オコナ</t>
    </rPh>
    <rPh sb="43" eb="45">
      <t>カイトウ</t>
    </rPh>
    <phoneticPr fontId="5"/>
  </si>
  <si>
    <r>
      <t>問１　該当するサービス種別（介護予防を含む）を、ご回答ください。</t>
    </r>
    <r>
      <rPr>
        <b/>
        <u/>
        <sz val="10"/>
        <rFont val="游ゴシック"/>
        <family val="3"/>
        <charset val="128"/>
        <scheme val="minor"/>
      </rPr>
      <t>（１つに○）</t>
    </r>
    <rPh sb="0" eb="1">
      <t>トイ</t>
    </rPh>
    <rPh sb="3" eb="5">
      <t>ガイトウ</t>
    </rPh>
    <rPh sb="11" eb="13">
      <t>シュベツ</t>
    </rPh>
    <rPh sb="14" eb="18">
      <t>カイゴヨボウ</t>
    </rPh>
    <rPh sb="19" eb="20">
      <t>フク</t>
    </rPh>
    <rPh sb="25" eb="27">
      <t>カイトウ</t>
    </rPh>
    <phoneticPr fontId="1"/>
  </si>
  <si>
    <r>
      <t>問２-１　介護職員の人数を、ご記入ください。</t>
    </r>
    <r>
      <rPr>
        <b/>
        <u/>
        <sz val="10"/>
        <rFont val="游ゴシック"/>
        <family val="3"/>
        <charset val="128"/>
        <scheme val="minor"/>
      </rPr>
      <t>（数値を記入）</t>
    </r>
    <rPh sb="0" eb="1">
      <t>トイ</t>
    </rPh>
    <rPh sb="5" eb="9">
      <t>カイゴショクイン</t>
    </rPh>
    <rPh sb="10" eb="12">
      <t>ニンズウ</t>
    </rPh>
    <rPh sb="15" eb="17">
      <t>キニュウ</t>
    </rPh>
    <rPh sb="23" eb="25">
      <t>スウチ</t>
    </rPh>
    <rPh sb="26" eb="28">
      <t>キニュウ</t>
    </rPh>
    <phoneticPr fontId="5"/>
  </si>
  <si>
    <t>Q2-1-3 非常勤職員数</t>
    <rPh sb="7" eb="10">
      <t>ヒジョウキン</t>
    </rPh>
    <rPh sb="10" eb="12">
      <t>ショクイン</t>
    </rPh>
    <rPh sb="12" eb="13">
      <t>スウ</t>
    </rPh>
    <phoneticPr fontId="1"/>
  </si>
  <si>
    <t>Q2-1-4　外国人職員数</t>
    <rPh sb="7" eb="10">
      <t>ガイコクジン</t>
    </rPh>
    <rPh sb="10" eb="12">
      <t>ショクイン</t>
    </rPh>
    <rPh sb="12" eb="13">
      <t>スウ</t>
    </rPh>
    <phoneticPr fontId="1"/>
  </si>
  <si>
    <t>Q2-1-5 派遣職員数</t>
    <rPh sb="7" eb="11">
      <t>ハケンショクイン</t>
    </rPh>
    <rPh sb="11" eb="12">
      <t>スウ</t>
    </rPh>
    <phoneticPr fontId="1"/>
  </si>
  <si>
    <t>1施設・居住</t>
    <rPh sb="1" eb="3">
      <t>シセツ</t>
    </rPh>
    <rPh sb="4" eb="6">
      <t>キョジュウ</t>
    </rPh>
    <phoneticPr fontId="1"/>
  </si>
  <si>
    <t>2通所</t>
    <rPh sb="1" eb="3">
      <t>ツウショ</t>
    </rPh>
    <phoneticPr fontId="1"/>
  </si>
  <si>
    <t>1. 1年以上</t>
    <rPh sb="4" eb="7">
      <t>ネンイジョウ</t>
    </rPh>
    <phoneticPr fontId="1"/>
  </si>
  <si>
    <t>2. 1年未満</t>
    <rPh sb="4" eb="7">
      <t>ネンミマン</t>
    </rPh>
    <phoneticPr fontId="1"/>
  </si>
  <si>
    <t>自動表示</t>
    <rPh sb="0" eb="4">
      <t>ジドウヒョウジ</t>
    </rPh>
    <phoneticPr fontId="1"/>
  </si>
  <si>
    <t>続いて、調査票（Q5）の設問（問５）にお進みください。</t>
    <rPh sb="0" eb="1">
      <t>ツヅ</t>
    </rPh>
    <rPh sb="4" eb="7">
      <t>チョウサヒョウ</t>
    </rPh>
    <rPh sb="12" eb="14">
      <t>セツモン</t>
    </rPh>
    <rPh sb="15" eb="16">
      <t>トイ</t>
    </rPh>
    <rPh sb="20" eb="21">
      <t>スス</t>
    </rPh>
    <phoneticPr fontId="5"/>
  </si>
  <si>
    <t>※令和７年11月１日現在の状況について、</t>
    <rPh sb="1" eb="3">
      <t>レイワ</t>
    </rPh>
    <rPh sb="4" eb="5">
      <t>ネン</t>
    </rPh>
    <rPh sb="7" eb="8">
      <t>ガツ</t>
    </rPh>
    <rPh sb="9" eb="10">
      <t>ニチ</t>
    </rPh>
    <rPh sb="10" eb="12">
      <t>ゲンザイ</t>
    </rPh>
    <rPh sb="13" eb="15">
      <t>ジョウキョウ</t>
    </rPh>
    <phoneticPr fontId="1"/>
  </si>
  <si>
    <t>問２-３　令和７年11月１日時点で、開設から１年以上を経過している事業所にお伺いします。</t>
    <rPh sb="0" eb="1">
      <t>トイ</t>
    </rPh>
    <rPh sb="5" eb="7">
      <t>レイワ</t>
    </rPh>
    <rPh sb="8" eb="9">
      <t>ネン</t>
    </rPh>
    <rPh sb="11" eb="12">
      <t>ガツ</t>
    </rPh>
    <rPh sb="13" eb="14">
      <t>ニチ</t>
    </rPh>
    <rPh sb="14" eb="16">
      <t>ジテン</t>
    </rPh>
    <rPh sb="18" eb="20">
      <t>カイセツ</t>
    </rPh>
    <rPh sb="23" eb="24">
      <t>ネン</t>
    </rPh>
    <rPh sb="24" eb="26">
      <t>イジョウ</t>
    </rPh>
    <rPh sb="27" eb="29">
      <t>ケイカ</t>
    </rPh>
    <rPh sb="33" eb="36">
      <t>ジギョウショ</t>
    </rPh>
    <rPh sb="38" eb="39">
      <t>ウカガ</t>
    </rPh>
    <phoneticPr fontId="5"/>
  </si>
  <si>
    <t>　　　　　算定していない場合は、その理由を記入してください。</t>
    <phoneticPr fontId="5"/>
  </si>
  <si>
    <t>１．介護職員等処遇改善加算（Ⅰ）</t>
    <rPh sb="2" eb="4">
      <t>カイゴ</t>
    </rPh>
    <rPh sb="4" eb="6">
      <t>ショクイン</t>
    </rPh>
    <rPh sb="6" eb="7">
      <t>トウ</t>
    </rPh>
    <rPh sb="7" eb="9">
      <t>ショグウ</t>
    </rPh>
    <rPh sb="9" eb="11">
      <t>カイゼン</t>
    </rPh>
    <rPh sb="11" eb="13">
      <t>カサン</t>
    </rPh>
    <phoneticPr fontId="5"/>
  </si>
  <si>
    <t>２．介護職員等処遇改善加算（Ⅱ）</t>
    <rPh sb="2" eb="4">
      <t>カイゴ</t>
    </rPh>
    <rPh sb="4" eb="6">
      <t>ショクイン</t>
    </rPh>
    <rPh sb="6" eb="7">
      <t>トウ</t>
    </rPh>
    <rPh sb="7" eb="9">
      <t>ショグウ</t>
    </rPh>
    <rPh sb="9" eb="11">
      <t>カイゼン</t>
    </rPh>
    <rPh sb="11" eb="13">
      <t>カサン</t>
    </rPh>
    <phoneticPr fontId="5"/>
  </si>
  <si>
    <t>３．介護職員等処遇改善加算（Ⅲ）</t>
    <rPh sb="2" eb="4">
      <t>カイゴ</t>
    </rPh>
    <rPh sb="4" eb="6">
      <t>ショクイン</t>
    </rPh>
    <rPh sb="6" eb="7">
      <t>トウ</t>
    </rPh>
    <rPh sb="7" eb="9">
      <t>ショグウ</t>
    </rPh>
    <rPh sb="9" eb="11">
      <t>カイゼン</t>
    </rPh>
    <rPh sb="11" eb="13">
      <t>カサン</t>
    </rPh>
    <phoneticPr fontId="5"/>
  </si>
  <si>
    <t>４．介護職員等処遇改善加算（Ⅳ）</t>
    <phoneticPr fontId="5"/>
  </si>
  <si>
    <t>５．算定していない</t>
    <rPh sb="2" eb="4">
      <t>サンテイ</t>
    </rPh>
    <phoneticPr fontId="5"/>
  </si>
  <si>
    <t>１．０回</t>
    <rPh sb="3" eb="4">
      <t>カイ</t>
    </rPh>
    <phoneticPr fontId="5"/>
  </si>
  <si>
    <t>２．１回</t>
    <rPh sb="3" eb="4">
      <t>カイ</t>
    </rPh>
    <phoneticPr fontId="5"/>
  </si>
  <si>
    <t>３．２回</t>
    <rPh sb="3" eb="4">
      <t>カイ</t>
    </rPh>
    <phoneticPr fontId="5"/>
  </si>
  <si>
    <t>４．３回</t>
    <rPh sb="3" eb="4">
      <t>カイ</t>
    </rPh>
    <phoneticPr fontId="5"/>
  </si>
  <si>
    <t>５．４回</t>
    <rPh sb="3" eb="4">
      <t>カイ</t>
    </rPh>
    <phoneticPr fontId="5"/>
  </si>
  <si>
    <t>６．５回以上</t>
    <rPh sb="3" eb="4">
      <t>カイ</t>
    </rPh>
    <rPh sb="4" eb="6">
      <t>イジョウ</t>
    </rPh>
    <phoneticPr fontId="5"/>
  </si>
  <si>
    <t>　　算定していない場合は、その理由</t>
    <rPh sb="2" eb="4">
      <t>サンテイ</t>
    </rPh>
    <rPh sb="9" eb="11">
      <t>バアイ</t>
    </rPh>
    <rPh sb="15" eb="17">
      <t>リユウ</t>
    </rPh>
    <phoneticPr fontId="5"/>
  </si>
  <si>
    <t>(9)介護業界を選択した理由</t>
    <rPh sb="3" eb="5">
      <t>カイゴ</t>
    </rPh>
    <rPh sb="5" eb="7">
      <t>ギョウカイ</t>
    </rPh>
    <rPh sb="8" eb="10">
      <t>センタク</t>
    </rPh>
    <rPh sb="12" eb="14">
      <t>リユウ</t>
    </rPh>
    <phoneticPr fontId="1"/>
  </si>
  <si>
    <t xml:space="preserve">1.20万円未満
2.20万円以上～25万円未満
3.25万円以上～30万円未満
4.30万円以上～35万円未満
5.35万円以上
</t>
    <rPh sb="5" eb="6">
      <t>エン</t>
    </rPh>
    <rPh sb="6" eb="8">
      <t>ミマン</t>
    </rPh>
    <rPh sb="14" eb="17">
      <t>エンイジョウ</t>
    </rPh>
    <rPh sb="20" eb="22">
      <t>マンエン</t>
    </rPh>
    <rPh sb="22" eb="24">
      <t>ミマン</t>
    </rPh>
    <rPh sb="30" eb="33">
      <t>エンイジョウ</t>
    </rPh>
    <rPh sb="36" eb="38">
      <t>マンエン</t>
    </rPh>
    <rPh sb="38" eb="40">
      <t>ミマン</t>
    </rPh>
    <rPh sb="46" eb="49">
      <t>エンイジョウ</t>
    </rPh>
    <rPh sb="52" eb="54">
      <t>マンエン</t>
    </rPh>
    <rPh sb="54" eb="56">
      <t>ミマン</t>
    </rPh>
    <rPh sb="62" eb="63">
      <t>エン</t>
    </rPh>
    <rPh sb="63" eb="65">
      <t>イジョウ</t>
    </rPh>
    <phoneticPr fontId="1"/>
  </si>
  <si>
    <t>(11)現在の事業所に勤務する以前の職場がある方に伺います。以前の施設等を辞めた理由をご回答ください。（複数選択可）</t>
    <rPh sb="4" eb="6">
      <t>ゲンザイ</t>
    </rPh>
    <rPh sb="7" eb="10">
      <t>ジギョウショ</t>
    </rPh>
    <rPh sb="11" eb="13">
      <t>キンム</t>
    </rPh>
    <rPh sb="15" eb="17">
      <t>イゼン</t>
    </rPh>
    <rPh sb="18" eb="20">
      <t>ショクバ</t>
    </rPh>
    <rPh sb="23" eb="24">
      <t>カタ</t>
    </rPh>
    <rPh sb="25" eb="26">
      <t>ウカガ</t>
    </rPh>
    <phoneticPr fontId="1"/>
  </si>
  <si>
    <t>(12)利用者（家族を含む）からの言動に関してご回答ください。</t>
    <rPh sb="4" eb="7">
      <t>リヨウシャ</t>
    </rPh>
    <rPh sb="8" eb="10">
      <t>カゾク</t>
    </rPh>
    <rPh sb="11" eb="12">
      <t>フク</t>
    </rPh>
    <rPh sb="17" eb="19">
      <t>ゲンドウ</t>
    </rPh>
    <rPh sb="20" eb="21">
      <t>カン</t>
    </rPh>
    <rPh sb="24" eb="26">
      <t>カイトウ</t>
    </rPh>
    <phoneticPr fontId="1"/>
  </si>
  <si>
    <t>※番号１つ記載</t>
    <phoneticPr fontId="1"/>
  </si>
  <si>
    <t>1.現在の職場が初めての勤務先⇒【(9)へ】
2.介護以外の職場　⇒【(9)へ】
3.特養、老健、療養型・介護医療院、ｼｮｰﾄｽﾃｲ、グループホーム、特定施設
4.訪問介護・入浴、夜間対応型
5.小多機、看多機、定期巡回ｻｰﾋﾞｽ
6.通所介護、通所リハ、認知症デイ
7.住宅型有料、サ高住（特定施設以外）
8.その他の介護サービス
　⇒【「3.」～「8.」の場合は(8)へ】
9.不明　⇒【(9)へ】</t>
    <rPh sb="191" eb="193">
      <t>フメイ</t>
    </rPh>
    <phoneticPr fontId="1"/>
  </si>
  <si>
    <t>2.</t>
    <phoneticPr fontId="1"/>
  </si>
  <si>
    <t>1.</t>
    <phoneticPr fontId="1"/>
  </si>
  <si>
    <t>3.</t>
    <phoneticPr fontId="1"/>
  </si>
  <si>
    <t>4.</t>
    <phoneticPr fontId="1"/>
  </si>
  <si>
    <t>5.</t>
    <phoneticPr fontId="1"/>
  </si>
  <si>
    <t>6.</t>
    <phoneticPr fontId="1"/>
  </si>
  <si>
    <t>○○のため</t>
    <phoneticPr fontId="1"/>
  </si>
  <si>
    <t>1.ハラスメントと思われる行為を受けたことがある
2.ない</t>
    <phoneticPr fontId="1"/>
  </si>
  <si>
    <t>(13)（12）で「ある」と回答した場合にご回答ください。あなたは、その時、どのような行動をとりましたか。（複数選択可）</t>
    <phoneticPr fontId="1"/>
  </si>
  <si>
    <t>○</t>
    <phoneticPr fontId="1"/>
  </si>
  <si>
    <t>○○をした</t>
    <phoneticPr fontId="1"/>
  </si>
  <si>
    <r>
      <t>(5)過去</t>
    </r>
    <r>
      <rPr>
        <b/>
        <u/>
        <sz val="10"/>
        <rFont val="游ゴシック"/>
        <family val="3"/>
        <charset val="128"/>
        <scheme val="minor"/>
      </rPr>
      <t>１週間</t>
    </r>
    <r>
      <rPr>
        <sz val="10"/>
        <rFont val="游ゴシック"/>
        <family val="3"/>
        <charset val="128"/>
        <scheme val="minor"/>
      </rPr>
      <t>の勤務時間</t>
    </r>
    <rPh sb="3" eb="5">
      <t>カコ</t>
    </rPh>
    <rPh sb="6" eb="8">
      <t>シュウカン</t>
    </rPh>
    <rPh sb="9" eb="13">
      <t>キンムジカン</t>
    </rPh>
    <phoneticPr fontId="1"/>
  </si>
  <si>
    <r>
      <t xml:space="preserve">1. </t>
    </r>
    <r>
      <rPr>
        <u/>
        <sz val="10"/>
        <rFont val="游ゴシック"/>
        <family val="3"/>
        <charset val="128"/>
        <scheme val="minor"/>
      </rPr>
      <t>1年以上</t>
    </r>
    <r>
      <rPr>
        <sz val="10"/>
        <rFont val="游ゴシック"/>
        <family val="3"/>
        <charset val="128"/>
        <scheme val="minor"/>
      </rPr>
      <t xml:space="preserve">
⇒【(9)へ】
2. </t>
    </r>
    <r>
      <rPr>
        <u/>
        <sz val="10"/>
        <rFont val="游ゴシック"/>
        <family val="3"/>
        <charset val="128"/>
        <scheme val="minor"/>
      </rPr>
      <t>1年未満</t>
    </r>
    <r>
      <rPr>
        <sz val="10"/>
        <rFont val="游ゴシック"/>
        <family val="3"/>
        <charset val="128"/>
        <scheme val="minor"/>
      </rPr>
      <t xml:space="preserve">
⇒【(7)へ】</t>
    </r>
    <phoneticPr fontId="1"/>
  </si>
  <si>
    <t>1.人間関係の悩み
2.給与や労働条件への不満
3.業務内容への不満
4.身体的な負担
5.ライフスタイルの変化
6.その他（具体的な内容をご回答ください。）</t>
    <rPh sb="63" eb="66">
      <t>グタイテキ</t>
    </rPh>
    <rPh sb="67" eb="69">
      <t>ナイヨウ</t>
    </rPh>
    <rPh sb="71" eb="73">
      <t>カイトウ</t>
    </rPh>
    <phoneticPr fontId="1"/>
  </si>
  <si>
    <t>（「ある」と回答した場合）
具体的な内容をご回答ください。</t>
    <phoneticPr fontId="1"/>
  </si>
  <si>
    <t>1.相手にハラスメントと思われると伝えた
2.上司・同僚・相談窓口等に相談した
3.弁護士等に法律相談を行った
4.契約を解除した
5.何もしなかった
6.その他（具体的な内容をご回答ください。）</t>
    <phoneticPr fontId="1"/>
  </si>
  <si>
    <t>1.福祉業界に興味があったため
2.やりがいがあるため
3.資格をいかす（取得する）ことができる・スキルアップのため
4.給料が高かったため
5.他の選択肢がなかったため
6.その他</t>
    <rPh sb="30" eb="32">
      <t>シカク</t>
    </rPh>
    <rPh sb="37" eb="39">
      <t>シュトク</t>
    </rPh>
    <rPh sb="61" eb="63">
      <t>キュウリョウ</t>
    </rPh>
    <rPh sb="64" eb="65">
      <t>タカ</t>
    </rPh>
    <rPh sb="73" eb="74">
      <t>ホカ</t>
    </rPh>
    <rPh sb="75" eb="78">
      <t>センタクシ</t>
    </rPh>
    <rPh sb="90" eb="91">
      <t>タ</t>
    </rPh>
    <phoneticPr fontId="1"/>
  </si>
  <si>
    <t>（「6.その他」と回答した場合）
具体的な内容をご回答ください。</t>
    <phoneticPr fontId="1"/>
  </si>
  <si>
    <t>身体的暴力、暴言</t>
    <rPh sb="0" eb="3">
      <t>シンタイテキ</t>
    </rPh>
    <rPh sb="3" eb="5">
      <t>ボウリョク</t>
    </rPh>
    <rPh sb="6" eb="8">
      <t>ボウゲン</t>
    </rPh>
    <phoneticPr fontId="1"/>
  </si>
  <si>
    <t>※内容を記載</t>
    <rPh sb="1" eb="3">
      <t>ナイヨウ</t>
    </rPh>
    <rPh sb="4" eb="6">
      <t>キサイ</t>
    </rPh>
    <phoneticPr fontId="1"/>
  </si>
  <si>
    <t>※○を記載</t>
    <phoneticPr fontId="1"/>
  </si>
  <si>
    <r>
      <t>過去１年間（令和６年11月１日～令和７年10月31日）の介護職員の採用者数と離職者数を、常勤・非常勤別にご記入ください。外国人人材も含めてご回答ください。</t>
    </r>
    <r>
      <rPr>
        <b/>
        <u/>
        <sz val="10"/>
        <rFont val="游ゴシック"/>
        <family val="3"/>
        <charset val="128"/>
        <scheme val="minor"/>
      </rPr>
      <t>（数値を記入）</t>
    </r>
    <rPh sb="6" eb="8">
      <t>レイワ</t>
    </rPh>
    <rPh sb="16" eb="18">
      <t>レイワ</t>
    </rPh>
    <rPh sb="44" eb="46">
      <t>ジョウキン</t>
    </rPh>
    <rPh sb="47" eb="50">
      <t>ヒジョウキン</t>
    </rPh>
    <rPh sb="50" eb="51">
      <t>ベツ</t>
    </rPh>
    <rPh sb="60" eb="63">
      <t>ガイコクジン</t>
    </rPh>
    <rPh sb="63" eb="65">
      <t>ジンザイ</t>
    </rPh>
    <rPh sb="66" eb="67">
      <t>フク</t>
    </rPh>
    <rPh sb="70" eb="72">
      <t>カイトウ</t>
    </rPh>
    <phoneticPr fontId="5"/>
  </si>
  <si>
    <t>問４－２　１年に自主研修をどのくらいやっているかをご回答ください。</t>
    <rPh sb="0" eb="1">
      <t>トイ</t>
    </rPh>
    <rPh sb="26" eb="28">
      <t>カイトウ</t>
    </rPh>
    <phoneticPr fontId="5"/>
  </si>
  <si>
    <t>問５については、介護職員へ聞き取りを行っていただき管理者の方が回答をとりまとめてください。</t>
    <rPh sb="0" eb="1">
      <t>トイ</t>
    </rPh>
    <rPh sb="8" eb="12">
      <t>カイゴショクイン</t>
    </rPh>
    <rPh sb="13" eb="14">
      <t>キ</t>
    </rPh>
    <rPh sb="15" eb="16">
      <t>ト</t>
    </rPh>
    <rPh sb="18" eb="19">
      <t>オコナ</t>
    </rPh>
    <rPh sb="25" eb="28">
      <t>カンリシャ</t>
    </rPh>
    <rPh sb="29" eb="30">
      <t>カタ</t>
    </rPh>
    <rPh sb="31" eb="33">
      <t>カイトウ</t>
    </rPh>
    <phoneticPr fontId="5"/>
  </si>
  <si>
    <t>(10)介護職の月額給料（手取り）がどのくらいかをご回答ください。</t>
    <rPh sb="4" eb="7">
      <t>カイゴショク</t>
    </rPh>
    <rPh sb="8" eb="10">
      <t>ゲツガク</t>
    </rPh>
    <rPh sb="10" eb="12">
      <t>キュウリョウ</t>
    </rPh>
    <rPh sb="13" eb="15">
      <t>テド</t>
    </rPh>
    <rPh sb="26" eb="28">
      <t>カイトウ</t>
    </rPh>
    <phoneticPr fontId="1"/>
  </si>
  <si>
    <t>問４－１　介護職員等処遇改善加算を算定している場合は、区分をご回答ください。</t>
    <rPh sb="0" eb="1">
      <t>トイ</t>
    </rPh>
    <rPh sb="31" eb="33">
      <t>カイトウ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</si>
</sst>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b/>
      <u/>
      <sz val="10"/>
      <color theme="1"/>
      <name val="游ゴシック"/>
      <family val="3"/>
      <charset val="128"/>
      <scheme val="minor"/>
    </font>
    <font>
      <b/>
      <sz val="11"/>
      <color theme="0"/>
      <name val="游ゴシック"/>
      <family val="3"/>
      <charset val="128"/>
      <scheme val="minor"/>
    </font>
    <font>
      <sz val="9"/>
      <name val="游ゴシック"/>
      <family val="3"/>
      <charset val="128"/>
      <scheme val="minor"/>
    </font>
    <font>
      <b/>
      <u/>
      <sz val="9"/>
      <name val="游ゴシック"/>
      <family val="3"/>
      <charset val="128"/>
      <scheme val="minor"/>
    </font>
    <font>
      <u/>
      <sz val="10"/>
      <name val="游ゴシック"/>
      <family val="3"/>
      <charset val="128"/>
      <scheme val="minor"/>
    </font>
    <font>
      <sz val="11"/>
      <color rgb="FFFF0000"/>
      <name val="游ゴシック"/>
      <family val="2"/>
      <charset val="128"/>
      <scheme val="minor"/>
    </font>
    <font>
      <sz val="10"/>
      <color rgb="FFFF0000"/>
      <name val="游ゴシック"/>
      <family val="3"/>
      <charset val="128"/>
      <scheme val="minor"/>
    </font>
    <font>
      <sz val="6"/>
      <name val="ＭＳ 明朝"/>
      <family val="1"/>
      <charset val="128"/>
    </font>
    <font>
      <sz val="11"/>
      <color theme="0"/>
      <name val="游ゴシック"/>
      <family val="2"/>
      <charset val="128"/>
      <scheme val="minor"/>
    </font>
    <font>
      <sz val="9"/>
      <color theme="0"/>
      <name val="游ゴシック"/>
      <family val="2"/>
      <charset val="128"/>
      <scheme val="minor"/>
    </font>
    <font>
      <b/>
      <sz val="10"/>
      <color rgb="FFFF0000"/>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b/>
      <u/>
      <sz val="10"/>
      <name val="游ゴシック"/>
      <family val="3"/>
      <charset val="128"/>
      <scheme val="minor"/>
    </font>
    <font>
      <sz val="11"/>
      <name val="游ゴシック"/>
      <family val="2"/>
      <charset val="128"/>
      <scheme val="minor"/>
    </font>
    <font>
      <sz val="11"/>
      <color theme="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diagonal/>
    </border>
  </borders>
  <cellStyleXfs count="1">
    <xf numFmtId="0" fontId="0" fillId="0" borderId="0">
      <alignment vertical="center"/>
    </xf>
  </cellStyleXfs>
  <cellXfs count="144">
    <xf numFmtId="0" fontId="0" fillId="0" borderId="0" xfId="0">
      <alignment vertical="center"/>
    </xf>
    <xf numFmtId="0" fontId="0" fillId="3" borderId="0" xfId="0" applyFill="1">
      <alignment vertical="center"/>
    </xf>
    <xf numFmtId="0" fontId="14" fillId="4" borderId="1" xfId="0" applyFont="1" applyFill="1" applyBorder="1" applyAlignment="1">
      <alignment horizontal="center" vertical="center"/>
    </xf>
    <xf numFmtId="0" fontId="18"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19" fillId="0" borderId="0" xfId="0" applyFont="1" applyAlignment="1" applyProtection="1">
      <alignment vertical="center" wrapText="1"/>
      <protection locked="0"/>
    </xf>
    <xf numFmtId="0" fontId="0" fillId="2" borderId="0" xfId="0" applyFill="1">
      <alignment vertical="center"/>
    </xf>
    <xf numFmtId="0" fontId="9" fillId="3" borderId="0" xfId="0" applyFont="1" applyFill="1">
      <alignment vertical="center"/>
    </xf>
    <xf numFmtId="0" fontId="4"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6" fillId="3" borderId="0" xfId="0" applyFont="1" applyFill="1">
      <alignment vertical="center"/>
    </xf>
    <xf numFmtId="0" fontId="15" fillId="3" borderId="0" xfId="0" applyFont="1" applyFill="1" applyAlignment="1">
      <alignment vertical="center"/>
    </xf>
    <xf numFmtId="0" fontId="10" fillId="3" borderId="0" xfId="0" applyFont="1" applyFill="1" applyAlignment="1">
      <alignment vertical="center" wrapText="1"/>
    </xf>
    <xf numFmtId="0" fontId="3" fillId="3" borderId="0" xfId="0" applyFont="1" applyFill="1">
      <alignment vertical="center"/>
    </xf>
    <xf numFmtId="0" fontId="21" fillId="3" borderId="0" xfId="0" applyFont="1" applyFill="1">
      <alignment vertical="center"/>
    </xf>
    <xf numFmtId="0" fontId="0" fillId="3" borderId="0" xfId="0" applyFill="1" applyBorder="1">
      <alignment vertical="center"/>
    </xf>
    <xf numFmtId="0" fontId="10" fillId="3" borderId="0" xfId="0" applyFont="1" applyFill="1">
      <alignment vertical="center"/>
    </xf>
    <xf numFmtId="0" fontId="7" fillId="3" borderId="0" xfId="0" applyFont="1" applyFill="1" applyAlignment="1">
      <alignment vertical="center"/>
    </xf>
    <xf numFmtId="0" fontId="23" fillId="3" borderId="0" xfId="0" applyFont="1" applyFill="1">
      <alignment vertical="center"/>
    </xf>
    <xf numFmtId="0" fontId="24" fillId="3" borderId="0" xfId="0" applyFont="1" applyFill="1">
      <alignment vertical="center"/>
    </xf>
    <xf numFmtId="0" fontId="22" fillId="3" borderId="0" xfId="0" applyFont="1" applyFill="1" applyAlignment="1">
      <alignment vertical="center" wrapText="1"/>
    </xf>
    <xf numFmtId="0" fontId="11" fillId="3" borderId="0" xfId="0" applyFont="1" applyFill="1">
      <alignment vertical="center"/>
    </xf>
    <xf numFmtId="0" fontId="9" fillId="3" borderId="0" xfId="0" applyFont="1" applyFill="1" applyAlignment="1">
      <alignment vertical="center"/>
    </xf>
    <xf numFmtId="0" fontId="4" fillId="3" borderId="5" xfId="0" applyFont="1" applyFill="1" applyBorder="1" applyAlignment="1">
      <alignment vertical="center"/>
    </xf>
    <xf numFmtId="49" fontId="4" fillId="3" borderId="1" xfId="0" applyNumberFormat="1" applyFont="1" applyFill="1" applyBorder="1">
      <alignment vertical="center"/>
    </xf>
    <xf numFmtId="0" fontId="0" fillId="3" borderId="0" xfId="0" applyFill="1" applyAlignment="1"/>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xf>
    <xf numFmtId="0" fontId="8" fillId="0" borderId="1" xfId="0" applyFont="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xf>
    <xf numFmtId="0" fontId="3" fillId="0" borderId="0" xfId="0" applyFont="1">
      <alignmen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15" fillId="3" borderId="0" xfId="0" applyFont="1" applyFill="1" applyBorder="1" applyAlignment="1">
      <alignment horizontal="right" vertical="center"/>
    </xf>
    <xf numFmtId="0" fontId="3" fillId="3" borderId="0" xfId="0" applyFont="1" applyFill="1" applyBorder="1">
      <alignment vertical="center"/>
    </xf>
    <xf numFmtId="0" fontId="0" fillId="3" borderId="0" xfId="0" applyFill="1" applyBorder="1" applyAlignment="1">
      <alignment horizontal="center" vertical="center"/>
    </xf>
    <xf numFmtId="0" fontId="4" fillId="3" borderId="0" xfId="0" applyFont="1" applyFill="1" applyBorder="1" applyAlignment="1">
      <alignment horizontal="left" vertical="center"/>
    </xf>
    <xf numFmtId="0" fontId="12" fillId="6" borderId="4" xfId="0" applyFont="1" applyFill="1" applyBorder="1" applyAlignment="1">
      <alignment horizontal="center" vertical="center"/>
    </xf>
    <xf numFmtId="0" fontId="4" fillId="6" borderId="5" xfId="0" applyFont="1" applyFill="1" applyBorder="1" applyAlignment="1">
      <alignment vertical="center"/>
    </xf>
    <xf numFmtId="0" fontId="11" fillId="3" borderId="0" xfId="0" applyFont="1" applyFill="1" applyProtection="1">
      <alignment vertical="center"/>
      <protection locked="0"/>
    </xf>
    <xf numFmtId="0" fontId="11" fillId="3" borderId="0" xfId="0" applyFont="1" applyFill="1" applyAlignment="1" applyProtection="1">
      <alignment vertical="center"/>
      <protection locked="0"/>
    </xf>
    <xf numFmtId="0" fontId="12" fillId="3" borderId="4" xfId="0" applyFont="1" applyFill="1" applyBorder="1" applyAlignment="1" applyProtection="1">
      <alignment horizontal="center" vertical="center"/>
      <protection locked="0"/>
    </xf>
    <xf numFmtId="0" fontId="4" fillId="2" borderId="15" xfId="0" applyFont="1" applyFill="1" applyBorder="1">
      <alignment vertical="center"/>
    </xf>
    <xf numFmtId="0" fontId="12" fillId="2" borderId="15"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5" xfId="0" applyFont="1" applyFill="1" applyBorder="1">
      <alignment vertical="center"/>
    </xf>
    <xf numFmtId="0" fontId="13" fillId="3" borderId="0" xfId="0" applyFont="1" applyFill="1">
      <alignment vertical="center"/>
    </xf>
    <xf numFmtId="0" fontId="12" fillId="2" borderId="15"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6" borderId="1" xfId="0" applyFont="1" applyFill="1" applyBorder="1" applyAlignment="1">
      <alignment horizontal="center" vertical="center"/>
    </xf>
    <xf numFmtId="0" fontId="27" fillId="3" borderId="0" xfId="0" applyFont="1" applyFill="1">
      <alignment vertical="center"/>
    </xf>
    <xf numFmtId="0" fontId="9" fillId="3" borderId="1" xfId="0" applyFont="1" applyFill="1" applyBorder="1" applyAlignment="1">
      <alignment horizontal="center" vertical="center"/>
    </xf>
    <xf numFmtId="0" fontId="12" fillId="6" borderId="21" xfId="0" applyFont="1" applyFill="1" applyBorder="1" applyAlignment="1">
      <alignment horizontal="center" vertical="center"/>
    </xf>
    <xf numFmtId="0" fontId="12" fillId="3" borderId="21" xfId="0" applyFont="1" applyFill="1" applyBorder="1" applyAlignment="1" applyProtection="1">
      <alignment horizontal="center" vertical="center"/>
      <protection locked="0"/>
    </xf>
    <xf numFmtId="0" fontId="12" fillId="6" borderId="22" xfId="0" applyFont="1" applyFill="1" applyBorder="1" applyAlignment="1">
      <alignment horizontal="center" vertical="center"/>
    </xf>
    <xf numFmtId="0" fontId="12" fillId="3" borderId="22" xfId="0" applyFont="1" applyFill="1" applyBorder="1" applyAlignment="1" applyProtection="1">
      <alignment horizontal="center" vertical="center"/>
      <protection locked="0"/>
    </xf>
    <xf numFmtId="49" fontId="28" fillId="6" borderId="4" xfId="0" applyNumberFormat="1" applyFont="1" applyFill="1" applyBorder="1" applyAlignment="1" applyProtection="1">
      <alignment horizontal="center" vertical="center"/>
      <protection locked="0"/>
    </xf>
    <xf numFmtId="0" fontId="8" fillId="3" borderId="1" xfId="0" applyFont="1" applyFill="1" applyBorder="1" applyAlignment="1">
      <alignment vertical="top" wrapText="1"/>
    </xf>
    <xf numFmtId="0" fontId="8" fillId="3" borderId="4" xfId="0" applyFont="1" applyFill="1" applyBorder="1" applyAlignment="1">
      <alignment vertical="top" wrapText="1"/>
    </xf>
    <xf numFmtId="0" fontId="8" fillId="3" borderId="21" xfId="0" applyFont="1" applyFill="1" applyBorder="1" applyAlignment="1">
      <alignment vertical="top" wrapText="1"/>
    </xf>
    <xf numFmtId="0" fontId="8" fillId="3" borderId="21" xfId="0" applyFont="1" applyFill="1" applyBorder="1" applyAlignment="1">
      <alignment horizontal="left" vertical="top" wrapText="1"/>
    </xf>
    <xf numFmtId="0" fontId="7" fillId="0" borderId="0" xfId="0" applyFont="1" applyAlignment="1">
      <alignment horizontal="left"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176" fontId="0" fillId="0" borderId="15" xfId="0" applyNumberFormat="1" applyFill="1" applyBorder="1" applyAlignment="1">
      <alignment horizontal="center" vertical="center"/>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1" fillId="2" borderId="15" xfId="0" applyFont="1" applyFill="1" applyBorder="1" applyAlignment="1" applyProtection="1">
      <alignment horizontal="left" vertical="top"/>
      <protection locked="0"/>
    </xf>
    <xf numFmtId="0" fontId="2" fillId="6" borderId="0" xfId="0" applyFont="1" applyFill="1" applyAlignment="1">
      <alignment horizontal="center" vertical="center"/>
    </xf>
    <xf numFmtId="0" fontId="10" fillId="3" borderId="0" xfId="0" applyFont="1" applyFill="1" applyAlignment="1">
      <alignment horizontal="left" vertical="center" wrapText="1"/>
    </xf>
    <xf numFmtId="0" fontId="9" fillId="3" borderId="0" xfId="0" applyFont="1" applyFill="1" applyAlignment="1">
      <alignment horizontal="left" vertical="center"/>
    </xf>
    <xf numFmtId="0" fontId="0" fillId="3" borderId="0" xfId="0" applyFill="1" applyAlignment="1">
      <alignment horizontal="left" vertical="center"/>
    </xf>
    <xf numFmtId="0" fontId="15" fillId="3" borderId="1" xfId="0" applyFont="1" applyFill="1" applyBorder="1" applyAlignment="1">
      <alignment horizontal="center" vertical="center"/>
    </xf>
    <xf numFmtId="0" fontId="15" fillId="3" borderId="11" xfId="0" applyFont="1" applyFill="1" applyBorder="1" applyAlignment="1">
      <alignment horizontal="center" vertical="center"/>
    </xf>
    <xf numFmtId="0" fontId="12" fillId="2" borderId="15" xfId="0" applyFont="1" applyFill="1" applyBorder="1" applyAlignment="1" applyProtection="1">
      <alignment horizontal="center" vertical="center"/>
      <protection locked="0"/>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0" xfId="0" applyFont="1" applyFill="1" applyAlignment="1" applyProtection="1">
      <alignment vertical="center" shrinkToFit="1"/>
      <protection locked="0"/>
    </xf>
    <xf numFmtId="0" fontId="9" fillId="3" borderId="23" xfId="0" applyFont="1" applyFill="1" applyBorder="1" applyAlignment="1" applyProtection="1">
      <alignment vertical="center" shrinkToFit="1"/>
      <protection locked="0"/>
    </xf>
    <xf numFmtId="0" fontId="7" fillId="0" borderId="0" xfId="0" applyFont="1" applyFill="1" applyAlignment="1">
      <alignment horizontal="left" vertical="center"/>
    </xf>
    <xf numFmtId="0" fontId="8" fillId="3" borderId="2" xfId="0" applyFont="1" applyFill="1" applyBorder="1" applyAlignment="1">
      <alignment horizontal="center" vertical="center"/>
    </xf>
    <xf numFmtId="0" fontId="8" fillId="3" borderId="16" xfId="0" applyFont="1" applyFill="1" applyBorder="1" applyAlignment="1">
      <alignment horizontal="center" vertical="center"/>
    </xf>
    <xf numFmtId="0" fontId="15" fillId="3" borderId="1" xfId="0" applyFont="1" applyFill="1" applyBorder="1" applyAlignment="1">
      <alignment horizontal="right" vertical="center"/>
    </xf>
    <xf numFmtId="0" fontId="15" fillId="3" borderId="11" xfId="0" applyFont="1" applyFill="1" applyBorder="1" applyAlignment="1">
      <alignment horizontal="right" vertical="center"/>
    </xf>
    <xf numFmtId="0" fontId="7" fillId="3" borderId="0" xfId="0" applyFont="1" applyFill="1" applyAlignment="1" applyProtection="1">
      <alignment horizontal="left" vertical="center" wrapText="1"/>
      <protection locked="0"/>
    </xf>
    <xf numFmtId="0" fontId="3" fillId="3" borderId="6" xfId="0" applyFont="1" applyFill="1" applyBorder="1" applyAlignment="1">
      <alignment horizontal="center" vertical="center"/>
    </xf>
    <xf numFmtId="0" fontId="4"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1" xfId="0" applyFont="1"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49" fontId="12" fillId="2" borderId="15" xfId="0" applyNumberFormat="1" applyFont="1" applyFill="1" applyBorder="1" applyAlignment="1" applyProtection="1">
      <alignment horizontal="center" vertical="center"/>
      <protection locked="0"/>
    </xf>
    <xf numFmtId="0" fontId="8" fillId="3" borderId="7" xfId="0" applyFont="1" applyFill="1" applyBorder="1" applyAlignment="1">
      <alignment vertical="center" wrapText="1"/>
    </xf>
    <xf numFmtId="0" fontId="8" fillId="3" borderId="13"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wrapText="1"/>
    </xf>
    <xf numFmtId="0" fontId="8" fillId="3" borderId="11" xfId="0" applyFont="1" applyFill="1" applyBorder="1" applyAlignment="1">
      <alignment vertical="top" wrapText="1"/>
    </xf>
    <xf numFmtId="0" fontId="8" fillId="3" borderId="12" xfId="0" applyFont="1" applyFill="1" applyBorder="1" applyAlignment="1">
      <alignment vertical="top" wrapText="1"/>
    </xf>
    <xf numFmtId="0" fontId="8" fillId="3" borderId="5" xfId="0" applyFont="1" applyFill="1" applyBorder="1" applyAlignment="1">
      <alignment vertical="top"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vertical="top" wrapText="1"/>
    </xf>
    <xf numFmtId="0" fontId="8" fillId="3" borderId="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9" fillId="3" borderId="1" xfId="0" applyFont="1" applyFill="1" applyBorder="1" applyAlignment="1">
      <alignment horizontal="center" vertical="center"/>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8" fillId="3" borderId="1" xfId="0" applyFont="1" applyFill="1" applyBorder="1" applyAlignment="1">
      <alignment horizontal="center" vertical="center" wrapText="1"/>
    </xf>
    <xf numFmtId="0" fontId="8" fillId="3" borderId="4" xfId="0" applyFont="1" applyFill="1" applyBorder="1" applyAlignment="1">
      <alignment horizontal="left" vertical="top" wrapText="1"/>
    </xf>
    <xf numFmtId="0" fontId="8" fillId="3" borderId="22" xfId="0" applyFont="1" applyFill="1" applyBorder="1" applyAlignment="1">
      <alignment horizontal="left" vertical="top" wrapText="1"/>
    </xf>
    <xf numFmtId="0" fontId="1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6" borderId="1"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22" xfId="0" applyFont="1" applyFill="1"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cellXfs>
  <cellStyles count="1">
    <cellStyle name="標準" xfId="0" builtinId="0"/>
  </cellStyles>
  <dxfs count="13">
    <dxf>
      <font>
        <color rgb="FF9C0006"/>
      </font>
      <fill>
        <patternFill>
          <bgColor rgb="FFFFC7CE"/>
        </patternFill>
      </fill>
    </dxf>
    <dxf>
      <fill>
        <patternFill>
          <bgColor theme="1" tint="0.499984740745262"/>
        </patternFill>
      </fill>
    </dxf>
    <dxf>
      <font>
        <b/>
        <i val="0"/>
        <color rgb="FFFF0000"/>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3AFB9-D274-4ABC-9B11-EA49B40F5754}">
  <dimension ref="A1:N83"/>
  <sheetViews>
    <sheetView tabSelected="1" view="pageBreakPreview" topLeftCell="A43" zoomScaleNormal="80" zoomScaleSheetLayoutView="100" workbookViewId="0">
      <selection activeCell="B59" sqref="B59"/>
    </sheetView>
  </sheetViews>
  <sheetFormatPr defaultColWidth="9" defaultRowHeight="18" x14ac:dyDescent="0.55000000000000004"/>
  <cols>
    <col min="1" max="1" width="1.1640625" style="1" customWidth="1"/>
    <col min="2" max="2" width="1.08203125" style="1" customWidth="1"/>
    <col min="3" max="6" width="7.1640625" style="1" customWidth="1"/>
    <col min="7" max="7" width="7.6640625" style="1" customWidth="1"/>
    <col min="8" max="9" width="8.6640625" style="1" customWidth="1"/>
    <col min="10" max="11" width="7.1640625" style="1" customWidth="1"/>
    <col min="12" max="12" width="6.6640625" style="1" customWidth="1"/>
    <col min="13" max="13" width="9.1640625" style="1" customWidth="1"/>
    <col min="14" max="14" width="2" style="1" customWidth="1"/>
    <col min="15" max="15" width="5.1640625" style="1" customWidth="1"/>
    <col min="16" max="16384" width="9" style="1"/>
  </cols>
  <sheetData>
    <row r="1" spans="1:14" ht="5.4" customHeight="1" x14ac:dyDescent="0.55000000000000004"/>
    <row r="2" spans="1:14" ht="18" customHeight="1" x14ac:dyDescent="0.55000000000000004">
      <c r="B2" s="80" t="s">
        <v>6</v>
      </c>
      <c r="C2" s="80"/>
      <c r="D2" s="80"/>
      <c r="E2" s="80"/>
      <c r="F2" s="80"/>
      <c r="G2" s="80"/>
      <c r="H2" s="80"/>
      <c r="I2" s="80"/>
      <c r="J2" s="80"/>
      <c r="K2" s="80"/>
      <c r="L2" s="80"/>
      <c r="M2" s="80"/>
    </row>
    <row r="3" spans="1:14" ht="5.4" customHeight="1" thickBot="1" x14ac:dyDescent="0.6"/>
    <row r="4" spans="1:14" ht="18.5" thickBot="1" x14ac:dyDescent="0.6">
      <c r="C4" s="93" t="s">
        <v>118</v>
      </c>
      <c r="D4" s="93"/>
      <c r="E4" s="93"/>
      <c r="F4" s="94"/>
      <c r="G4" s="50"/>
      <c r="H4" s="11" t="s">
        <v>36</v>
      </c>
      <c r="I4" s="12"/>
      <c r="J4" s="12"/>
      <c r="K4" s="12"/>
    </row>
    <row r="5" spans="1:14" ht="6.65" customHeight="1" x14ac:dyDescent="0.55000000000000004">
      <c r="B5" s="12"/>
      <c r="C5" s="12"/>
      <c r="D5" s="12"/>
      <c r="E5" s="12"/>
      <c r="F5" s="12"/>
      <c r="G5" s="12"/>
      <c r="H5" s="12"/>
      <c r="I5" s="12"/>
      <c r="J5" s="12"/>
      <c r="K5" s="12"/>
    </row>
    <row r="6" spans="1:14" x14ac:dyDescent="0.55000000000000004">
      <c r="A6" s="1">
        <f>COUNTIF(C10,"○")+COUNTIF(C13,"○")</f>
        <v>0</v>
      </c>
      <c r="B6" s="13" t="s">
        <v>107</v>
      </c>
      <c r="C6" s="13"/>
      <c r="D6" s="13"/>
      <c r="E6" s="13"/>
      <c r="F6" s="13"/>
      <c r="G6" s="13"/>
      <c r="H6" s="14"/>
      <c r="I6" s="14"/>
      <c r="J6" s="14"/>
      <c r="K6" s="12"/>
      <c r="L6" s="15"/>
    </row>
    <row r="7" spans="1:14" ht="9" customHeight="1" x14ac:dyDescent="0.55000000000000004">
      <c r="B7" s="12"/>
      <c r="C7" s="12"/>
      <c r="D7" s="12"/>
      <c r="E7" s="12"/>
      <c r="F7" s="12"/>
      <c r="G7" s="12"/>
      <c r="H7" s="12"/>
      <c r="I7" s="12"/>
      <c r="J7" s="12"/>
      <c r="K7" s="12"/>
    </row>
    <row r="8" spans="1:14" ht="18" customHeight="1" x14ac:dyDescent="0.55000000000000004">
      <c r="B8" s="12"/>
      <c r="C8" s="16" t="s">
        <v>106</v>
      </c>
      <c r="D8" s="17"/>
      <c r="E8" s="17"/>
      <c r="F8" s="17"/>
      <c r="G8" s="17"/>
      <c r="H8" s="17"/>
      <c r="I8" s="17"/>
      <c r="J8" s="17"/>
      <c r="K8" s="17"/>
      <c r="L8" s="17"/>
      <c r="M8" s="17"/>
    </row>
    <row r="9" spans="1:14" ht="9" customHeight="1" thickBot="1" x14ac:dyDescent="0.6">
      <c r="B9" s="12"/>
    </row>
    <row r="10" spans="1:14" ht="18.5" thickBot="1" x14ac:dyDescent="0.6">
      <c r="B10" s="12"/>
      <c r="C10" s="51"/>
      <c r="D10" s="18" t="s">
        <v>0</v>
      </c>
    </row>
    <row r="11" spans="1:14" ht="18" customHeight="1" x14ac:dyDescent="0.55000000000000004">
      <c r="B11" s="12"/>
      <c r="D11" s="81" t="s">
        <v>97</v>
      </c>
      <c r="E11" s="81"/>
      <c r="F11" s="81"/>
      <c r="G11" s="81"/>
      <c r="H11" s="81"/>
      <c r="I11" s="81"/>
      <c r="J11" s="81"/>
      <c r="K11" s="81"/>
      <c r="L11" s="81"/>
      <c r="M11" s="81"/>
    </row>
    <row r="12" spans="1:14" ht="29" customHeight="1" thickBot="1" x14ac:dyDescent="0.6">
      <c r="B12" s="12"/>
      <c r="D12" s="81"/>
      <c r="E12" s="81"/>
      <c r="F12" s="81"/>
      <c r="G12" s="81"/>
      <c r="H12" s="81"/>
      <c r="I12" s="81"/>
      <c r="J12" s="81"/>
      <c r="K12" s="81"/>
      <c r="L12" s="81"/>
      <c r="M12" s="81"/>
    </row>
    <row r="13" spans="1:14" ht="18.5" thickBot="1" x14ac:dyDescent="0.6">
      <c r="B13" s="12"/>
      <c r="C13" s="51"/>
      <c r="D13" s="18" t="s">
        <v>1</v>
      </c>
      <c r="K13" s="20"/>
    </row>
    <row r="14" spans="1:14" x14ac:dyDescent="0.55000000000000004">
      <c r="B14" s="12"/>
      <c r="D14" s="82" t="s">
        <v>96</v>
      </c>
      <c r="E14" s="82"/>
      <c r="F14" s="82"/>
      <c r="G14" s="82"/>
      <c r="H14" s="82"/>
      <c r="I14" s="82"/>
      <c r="J14" s="82"/>
      <c r="K14" s="82"/>
      <c r="L14" s="82"/>
      <c r="M14" s="82"/>
      <c r="N14" s="82"/>
    </row>
    <row r="15" spans="1:14" x14ac:dyDescent="0.55000000000000004">
      <c r="B15" s="12"/>
      <c r="C15" s="83" t="str">
        <f>IF(A6&gt;1,"問１は１つのみ選択してください。","")</f>
        <v/>
      </c>
      <c r="D15" s="83"/>
      <c r="E15" s="83"/>
      <c r="F15" s="83"/>
      <c r="G15" s="83"/>
      <c r="K15" s="20"/>
      <c r="M15" s="19"/>
    </row>
    <row r="16" spans="1:14" ht="18" customHeight="1" x14ac:dyDescent="0.55000000000000004">
      <c r="B16" s="13" t="s">
        <v>37</v>
      </c>
    </row>
    <row r="17" spans="1:14" ht="18" customHeight="1" x14ac:dyDescent="0.55000000000000004">
      <c r="C17" s="21" t="s">
        <v>2</v>
      </c>
    </row>
    <row r="18" spans="1:14" ht="12" customHeight="1" x14ac:dyDescent="0.55000000000000004"/>
    <row r="19" spans="1:14" x14ac:dyDescent="0.55000000000000004">
      <c r="B19" s="22"/>
      <c r="C19" s="13" t="s">
        <v>108</v>
      </c>
      <c r="D19" s="12"/>
      <c r="E19" s="12"/>
      <c r="F19" s="12"/>
      <c r="G19" s="12"/>
      <c r="H19" s="12"/>
      <c r="I19" s="12"/>
      <c r="J19" s="12"/>
      <c r="K19" s="12"/>
    </row>
    <row r="20" spans="1:14" ht="9" customHeight="1" x14ac:dyDescent="0.55000000000000004">
      <c r="B20" s="12"/>
      <c r="C20" s="22"/>
      <c r="D20" s="12"/>
      <c r="E20" s="12"/>
      <c r="F20" s="12"/>
      <c r="G20" s="12"/>
      <c r="H20" s="12"/>
      <c r="I20" s="12"/>
      <c r="J20" s="12"/>
      <c r="K20" s="12"/>
    </row>
    <row r="21" spans="1:14" ht="16.25" customHeight="1" x14ac:dyDescent="0.55000000000000004">
      <c r="B21" s="12"/>
      <c r="C21" s="38" t="s">
        <v>42</v>
      </c>
      <c r="D21" s="12"/>
      <c r="E21" s="12"/>
      <c r="F21" s="12"/>
      <c r="G21" s="12"/>
      <c r="H21" s="12"/>
      <c r="I21" s="12"/>
      <c r="J21" s="12"/>
      <c r="K21" s="12"/>
    </row>
    <row r="22" spans="1:14" ht="16.25" customHeight="1" x14ac:dyDescent="0.55000000000000004">
      <c r="B22" s="12"/>
      <c r="C22" s="38" t="s">
        <v>40</v>
      </c>
      <c r="D22" s="12"/>
      <c r="E22" s="12"/>
      <c r="F22" s="12"/>
      <c r="G22" s="12"/>
      <c r="H22" s="12"/>
      <c r="I22" s="12"/>
      <c r="J22" s="12"/>
      <c r="K22" s="12"/>
    </row>
    <row r="23" spans="1:14" ht="9" customHeight="1" thickBot="1" x14ac:dyDescent="0.6">
      <c r="B23" s="12"/>
      <c r="C23" s="22"/>
      <c r="D23" s="12"/>
      <c r="E23" s="12"/>
      <c r="F23" s="12"/>
      <c r="G23" s="12"/>
      <c r="H23" s="12"/>
      <c r="I23" s="12"/>
      <c r="J23" s="12"/>
      <c r="K23" s="12"/>
    </row>
    <row r="24" spans="1:14" ht="18.5" thickBot="1" x14ac:dyDescent="0.6">
      <c r="B24" s="12"/>
      <c r="C24" s="87" t="s">
        <v>41</v>
      </c>
      <c r="D24" s="88"/>
      <c r="E24" s="86">
        <f>J24+J25</f>
        <v>0</v>
      </c>
      <c r="F24" s="86"/>
      <c r="G24" s="91" t="s">
        <v>3</v>
      </c>
      <c r="H24" s="84" t="s">
        <v>103</v>
      </c>
      <c r="I24" s="85"/>
      <c r="J24" s="86"/>
      <c r="K24" s="86"/>
      <c r="L24" s="53" t="s">
        <v>3</v>
      </c>
    </row>
    <row r="25" spans="1:14" ht="18.5" thickBot="1" x14ac:dyDescent="0.6">
      <c r="B25" s="12"/>
      <c r="C25" s="89"/>
      <c r="D25" s="90"/>
      <c r="E25" s="86"/>
      <c r="F25" s="86"/>
      <c r="G25" s="92"/>
      <c r="H25" s="98" t="s">
        <v>104</v>
      </c>
      <c r="I25" s="99"/>
      <c r="J25" s="86"/>
      <c r="K25" s="86"/>
      <c r="L25" s="53" t="s">
        <v>3</v>
      </c>
    </row>
    <row r="26" spans="1:14" ht="12" customHeight="1" thickBot="1" x14ac:dyDescent="0.6">
      <c r="B26" s="12"/>
      <c r="C26" s="39"/>
      <c r="D26" s="39"/>
      <c r="E26" s="43"/>
      <c r="F26" s="43"/>
      <c r="G26" s="40"/>
      <c r="H26" s="41"/>
      <c r="I26" s="41"/>
      <c r="J26" s="43"/>
      <c r="K26" s="43"/>
      <c r="L26" s="42"/>
    </row>
    <row r="27" spans="1:14" ht="36" customHeight="1" thickBot="1" x14ac:dyDescent="0.6">
      <c r="B27" s="12"/>
      <c r="C27" s="103" t="s">
        <v>100</v>
      </c>
      <c r="D27" s="104"/>
      <c r="E27" s="86"/>
      <c r="F27" s="86"/>
      <c r="G27" s="52" t="s">
        <v>101</v>
      </c>
      <c r="H27" s="103" t="s">
        <v>102</v>
      </c>
      <c r="I27" s="104"/>
      <c r="J27" s="86"/>
      <c r="K27" s="86"/>
      <c r="L27" s="53" t="s">
        <v>101</v>
      </c>
    </row>
    <row r="28" spans="1:14" ht="15" customHeight="1" thickBot="1" x14ac:dyDescent="0.6"/>
    <row r="29" spans="1:14" ht="18.5" thickBot="1" x14ac:dyDescent="0.6">
      <c r="A29" s="1">
        <f>COUNTIF(J29:J30,"○")</f>
        <v>0</v>
      </c>
      <c r="C29" s="13" t="s">
        <v>38</v>
      </c>
      <c r="D29" s="24"/>
      <c r="E29" s="24"/>
      <c r="F29" s="24"/>
      <c r="G29" s="24"/>
      <c r="H29" s="24"/>
      <c r="J29" s="51"/>
      <c r="K29" s="14" t="s">
        <v>76</v>
      </c>
      <c r="L29" s="14"/>
      <c r="M29" s="15"/>
      <c r="N29" s="25"/>
    </row>
    <row r="30" spans="1:14" ht="18.5" thickBot="1" x14ac:dyDescent="0.6">
      <c r="C30" s="23"/>
      <c r="D30" s="95" t="str">
        <f>IF(A29&gt;1,"問2-2は１つ"&amp;CHAR(10)&amp;"選択してください。","（1つに○）")</f>
        <v>（1つに○）</v>
      </c>
      <c r="E30" s="95"/>
      <c r="F30" s="95"/>
      <c r="G30" s="95"/>
      <c r="H30" s="24"/>
      <c r="J30" s="51"/>
      <c r="K30" s="14" t="s">
        <v>39</v>
      </c>
      <c r="L30" s="14"/>
      <c r="M30" s="15"/>
      <c r="N30" s="25"/>
    </row>
    <row r="31" spans="1:14" x14ac:dyDescent="0.55000000000000004">
      <c r="C31" s="26"/>
      <c r="M31" s="19">
        <f>SUM(N29:N30)</f>
        <v>0</v>
      </c>
    </row>
    <row r="32" spans="1:14" x14ac:dyDescent="0.55000000000000004">
      <c r="C32" s="48" t="s">
        <v>119</v>
      </c>
    </row>
    <row r="33" spans="2:13" ht="18" customHeight="1" x14ac:dyDescent="0.55000000000000004">
      <c r="D33" s="100" t="s">
        <v>160</v>
      </c>
      <c r="E33" s="100"/>
      <c r="F33" s="100"/>
      <c r="G33" s="100"/>
      <c r="H33" s="100"/>
      <c r="I33" s="100"/>
      <c r="J33" s="100"/>
      <c r="K33" s="100"/>
      <c r="L33" s="100"/>
      <c r="M33" s="100"/>
    </row>
    <row r="34" spans="2:13" ht="18" customHeight="1" x14ac:dyDescent="0.55000000000000004">
      <c r="D34" s="100"/>
      <c r="E34" s="100"/>
      <c r="F34" s="100"/>
      <c r="G34" s="100"/>
      <c r="H34" s="100"/>
      <c r="I34" s="100"/>
      <c r="J34" s="100"/>
      <c r="K34" s="100"/>
      <c r="L34" s="100"/>
      <c r="M34" s="100"/>
    </row>
    <row r="35" spans="2:13" ht="9" customHeight="1" x14ac:dyDescent="0.55000000000000004"/>
    <row r="36" spans="2:13" ht="18" customHeight="1" thickBot="1" x14ac:dyDescent="0.6">
      <c r="E36" s="101" t="s">
        <v>4</v>
      </c>
      <c r="F36" s="102"/>
      <c r="G36" s="102"/>
      <c r="H36" s="102" t="s">
        <v>5</v>
      </c>
      <c r="I36" s="102"/>
      <c r="J36" s="102"/>
    </row>
    <row r="37" spans="2:13" ht="18" customHeight="1" thickBot="1" x14ac:dyDescent="0.6">
      <c r="C37" s="103" t="s">
        <v>60</v>
      </c>
      <c r="D37" s="104"/>
      <c r="E37" s="86"/>
      <c r="F37" s="86"/>
      <c r="G37" s="86"/>
      <c r="H37" s="86"/>
      <c r="I37" s="86"/>
      <c r="J37" s="86"/>
    </row>
    <row r="38" spans="2:13" ht="18" customHeight="1" thickBot="1" x14ac:dyDescent="0.6">
      <c r="C38" s="96" t="s">
        <v>61</v>
      </c>
      <c r="D38" s="97"/>
      <c r="E38" s="86"/>
      <c r="F38" s="86"/>
      <c r="G38" s="86"/>
      <c r="H38" s="86"/>
      <c r="I38" s="86"/>
      <c r="J38" s="86"/>
    </row>
    <row r="39" spans="2:13" ht="18" customHeight="1" thickTop="1" thickBot="1" x14ac:dyDescent="0.6">
      <c r="C39" s="73" t="s">
        <v>7</v>
      </c>
      <c r="D39" s="74"/>
      <c r="E39" s="75">
        <f>SUM(E37:G38)</f>
        <v>0</v>
      </c>
      <c r="F39" s="75"/>
      <c r="G39" s="75"/>
      <c r="H39" s="75">
        <f>SUM(H37:J38)</f>
        <v>0</v>
      </c>
      <c r="I39" s="75"/>
      <c r="J39" s="75"/>
    </row>
    <row r="40" spans="2:13" ht="9" customHeight="1" x14ac:dyDescent="0.55000000000000004"/>
    <row r="41" spans="2:13" x14ac:dyDescent="0.55000000000000004">
      <c r="B41" s="47" t="s">
        <v>68</v>
      </c>
      <c r="C41" s="22"/>
      <c r="D41" s="12"/>
      <c r="E41" s="12"/>
      <c r="F41" s="12"/>
      <c r="G41" s="12"/>
      <c r="H41" s="12"/>
      <c r="I41" s="12"/>
      <c r="J41" s="12"/>
      <c r="K41" s="12"/>
    </row>
    <row r="42" spans="2:13" ht="9" customHeight="1" thickBot="1" x14ac:dyDescent="0.6">
      <c r="B42" s="12"/>
      <c r="C42" s="11"/>
      <c r="D42" s="12"/>
      <c r="E42" s="12"/>
      <c r="F42" s="12"/>
      <c r="G42" s="12"/>
      <c r="H42" s="12"/>
      <c r="I42" s="12"/>
      <c r="J42" s="12"/>
      <c r="K42" s="12"/>
    </row>
    <row r="43" spans="2:13" ht="18.5" thickBot="1" x14ac:dyDescent="0.6">
      <c r="C43" s="79"/>
      <c r="D43" s="79"/>
      <c r="E43" s="79"/>
      <c r="F43" s="79"/>
      <c r="G43" s="79"/>
      <c r="H43" s="79"/>
      <c r="I43" s="79"/>
      <c r="J43" s="79"/>
      <c r="K43" s="79"/>
      <c r="L43" s="79"/>
    </row>
    <row r="44" spans="2:13" ht="18.5" thickBot="1" x14ac:dyDescent="0.6">
      <c r="C44" s="79"/>
      <c r="D44" s="79"/>
      <c r="E44" s="79"/>
      <c r="F44" s="79"/>
      <c r="G44" s="79"/>
      <c r="H44" s="79"/>
      <c r="I44" s="79"/>
      <c r="J44" s="79"/>
      <c r="K44" s="79"/>
      <c r="L44" s="79"/>
    </row>
    <row r="45" spans="2:13" ht="18.5" thickBot="1" x14ac:dyDescent="0.6">
      <c r="B45" s="12"/>
      <c r="C45" s="79"/>
      <c r="D45" s="79"/>
      <c r="E45" s="79"/>
      <c r="F45" s="79"/>
      <c r="G45" s="79"/>
      <c r="H45" s="79"/>
      <c r="I45" s="79"/>
      <c r="J45" s="79"/>
      <c r="K45" s="79"/>
      <c r="L45" s="79"/>
    </row>
    <row r="46" spans="2:13" ht="18.5" thickBot="1" x14ac:dyDescent="0.6">
      <c r="B46" s="12"/>
      <c r="C46" s="79"/>
      <c r="D46" s="79"/>
      <c r="E46" s="79"/>
      <c r="F46" s="79"/>
      <c r="G46" s="79"/>
      <c r="H46" s="79"/>
      <c r="I46" s="79"/>
      <c r="J46" s="79"/>
      <c r="K46" s="79"/>
      <c r="L46" s="79"/>
    </row>
    <row r="47" spans="2:13" x14ac:dyDescent="0.55000000000000004">
      <c r="B47" s="12"/>
      <c r="C47" s="44"/>
      <c r="D47" s="44"/>
      <c r="E47" s="44"/>
      <c r="F47" s="44"/>
      <c r="G47" s="44"/>
      <c r="H47" s="44"/>
      <c r="I47" s="44"/>
      <c r="J47" s="44"/>
      <c r="K47" s="44"/>
      <c r="L47" s="44"/>
    </row>
    <row r="48" spans="2:13" x14ac:dyDescent="0.55000000000000004">
      <c r="B48" s="12"/>
      <c r="C48" s="44"/>
      <c r="D48" s="44"/>
      <c r="E48" s="44"/>
      <c r="F48" s="44"/>
      <c r="G48" s="44"/>
      <c r="H48" s="44"/>
      <c r="I48" s="44"/>
      <c r="J48" s="44"/>
      <c r="K48" s="44"/>
      <c r="L48" s="44"/>
    </row>
    <row r="49" spans="1:12" ht="8.4" customHeight="1" x14ac:dyDescent="0.55000000000000004">
      <c r="B49" s="12"/>
    </row>
    <row r="50" spans="1:12" ht="15.65" customHeight="1" x14ac:dyDescent="0.55000000000000004">
      <c r="B50" s="47" t="s">
        <v>67</v>
      </c>
    </row>
    <row r="51" spans="1:12" ht="6" customHeight="1" thickBot="1" x14ac:dyDescent="0.6"/>
    <row r="52" spans="1:12" ht="18.5" thickBot="1" x14ac:dyDescent="0.6">
      <c r="C52" s="79"/>
      <c r="D52" s="79"/>
      <c r="E52" s="79"/>
      <c r="F52" s="79"/>
      <c r="G52" s="79"/>
      <c r="H52" s="79"/>
      <c r="I52" s="79"/>
      <c r="J52" s="79"/>
      <c r="K52" s="79"/>
      <c r="L52" s="79"/>
    </row>
    <row r="53" spans="1:12" ht="18.5" thickBot="1" x14ac:dyDescent="0.6">
      <c r="C53" s="79"/>
      <c r="D53" s="79"/>
      <c r="E53" s="79"/>
      <c r="F53" s="79"/>
      <c r="G53" s="79"/>
      <c r="H53" s="79"/>
      <c r="I53" s="79"/>
      <c r="J53" s="79"/>
      <c r="K53" s="79"/>
      <c r="L53" s="79"/>
    </row>
    <row r="54" spans="1:12" ht="18.5" thickBot="1" x14ac:dyDescent="0.6">
      <c r="C54" s="79"/>
      <c r="D54" s="79"/>
      <c r="E54" s="79"/>
      <c r="F54" s="79"/>
      <c r="G54" s="79"/>
      <c r="H54" s="79"/>
      <c r="I54" s="79"/>
      <c r="J54" s="79"/>
      <c r="K54" s="79"/>
      <c r="L54" s="79"/>
    </row>
    <row r="55" spans="1:12" ht="18.5" thickBot="1" x14ac:dyDescent="0.6">
      <c r="C55" s="79"/>
      <c r="D55" s="79"/>
      <c r="E55" s="79"/>
      <c r="F55" s="79"/>
      <c r="G55" s="79"/>
      <c r="H55" s="79"/>
      <c r="I55" s="79"/>
      <c r="J55" s="79"/>
      <c r="K55" s="79"/>
      <c r="L55" s="79"/>
    </row>
    <row r="56" spans="1:12" ht="6.65" customHeight="1" x14ac:dyDescent="0.55000000000000004"/>
    <row r="58" spans="1:12" x14ac:dyDescent="0.55000000000000004">
      <c r="A58" s="1">
        <f>COUNTIF(C60:C64,"○")</f>
        <v>0</v>
      </c>
      <c r="B58" s="47" t="s">
        <v>164</v>
      </c>
      <c r="K58" s="61"/>
    </row>
    <row r="59" spans="1:12" ht="18.5" thickBot="1" x14ac:dyDescent="0.6">
      <c r="B59" s="47" t="s">
        <v>120</v>
      </c>
    </row>
    <row r="60" spans="1:12" ht="18.5" thickBot="1" x14ac:dyDescent="0.6">
      <c r="B60" s="47"/>
      <c r="C60" s="55"/>
      <c r="D60" s="14" t="s">
        <v>121</v>
      </c>
      <c r="E60" s="14"/>
      <c r="F60" s="15"/>
      <c r="H60" s="72" t="str">
        <f>IF(A58&gt;1,"問4-1は１つ"&amp;CHAR(10)&amp;"選択してください。","（1つに○）")</f>
        <v>（1つに○）</v>
      </c>
      <c r="I60" s="72"/>
      <c r="J60" s="72"/>
      <c r="K60" s="72"/>
    </row>
    <row r="61" spans="1:12" ht="18.5" thickBot="1" x14ac:dyDescent="0.6">
      <c r="B61" s="47"/>
      <c r="C61" s="55"/>
      <c r="D61" s="14" t="s">
        <v>122</v>
      </c>
      <c r="E61" s="14"/>
      <c r="F61" s="15"/>
    </row>
    <row r="62" spans="1:12" ht="18.5" thickBot="1" x14ac:dyDescent="0.6">
      <c r="B62" s="47"/>
      <c r="C62" s="55"/>
      <c r="D62" s="14" t="s">
        <v>123</v>
      </c>
      <c r="E62" s="14"/>
      <c r="F62" s="15"/>
    </row>
    <row r="63" spans="1:12" ht="18.5" thickBot="1" x14ac:dyDescent="0.6">
      <c r="B63" s="47"/>
      <c r="C63" s="55"/>
      <c r="D63" s="14" t="s">
        <v>124</v>
      </c>
      <c r="E63" s="14"/>
      <c r="F63" s="15"/>
    </row>
    <row r="64" spans="1:12" ht="18.5" thickBot="1" x14ac:dyDescent="0.6">
      <c r="B64" s="47"/>
      <c r="C64" s="55"/>
      <c r="D64" s="14" t="s">
        <v>125</v>
      </c>
      <c r="E64" s="14"/>
      <c r="F64" s="15"/>
    </row>
    <row r="65" spans="1:14" ht="18.5" thickBot="1" x14ac:dyDescent="0.6">
      <c r="B65" s="47"/>
      <c r="D65" s="14" t="s">
        <v>132</v>
      </c>
      <c r="H65" s="76"/>
      <c r="I65" s="77"/>
      <c r="J65" s="77"/>
      <c r="K65" s="77"/>
      <c r="L65" s="77"/>
      <c r="M65" s="78"/>
      <c r="N65" s="56"/>
    </row>
    <row r="66" spans="1:14" x14ac:dyDescent="0.55000000000000004">
      <c r="B66" s="47"/>
    </row>
    <row r="67" spans="1:14" ht="18.5" thickBot="1" x14ac:dyDescent="0.6">
      <c r="A67" s="1">
        <f>COUNTIF(C68:F70,"○")</f>
        <v>0</v>
      </c>
      <c r="B67" s="47" t="s">
        <v>161</v>
      </c>
    </row>
    <row r="68" spans="1:14" ht="18.5" thickBot="1" x14ac:dyDescent="0.6">
      <c r="B68" s="47"/>
      <c r="C68" s="55"/>
      <c r="D68" s="14" t="s">
        <v>126</v>
      </c>
      <c r="E68" s="14"/>
      <c r="F68" s="55"/>
      <c r="G68" s="14" t="s">
        <v>129</v>
      </c>
      <c r="H68" s="72" t="str">
        <f>IF(A67&gt;1,"問4-2は１つ"&amp;CHAR(10)&amp;"選択してください。","（1つに○）")</f>
        <v>（1つに○）</v>
      </c>
      <c r="I68" s="72"/>
      <c r="J68" s="72"/>
      <c r="K68" s="72"/>
    </row>
    <row r="69" spans="1:14" ht="18.5" thickBot="1" x14ac:dyDescent="0.6">
      <c r="B69" s="47"/>
      <c r="C69" s="55"/>
      <c r="D69" s="14" t="s">
        <v>127</v>
      </c>
      <c r="E69" s="14"/>
      <c r="F69" s="55"/>
      <c r="G69" s="14" t="s">
        <v>130</v>
      </c>
    </row>
    <row r="70" spans="1:14" ht="18.5" thickBot="1" x14ac:dyDescent="0.6">
      <c r="B70" s="47"/>
      <c r="C70" s="55"/>
      <c r="D70" s="14" t="s">
        <v>128</v>
      </c>
      <c r="E70" s="14"/>
      <c r="F70" s="55"/>
      <c r="G70" s="14" t="s">
        <v>131</v>
      </c>
    </row>
    <row r="71" spans="1:14" x14ac:dyDescent="0.55000000000000004">
      <c r="B71" s="47"/>
    </row>
    <row r="72" spans="1:14" ht="18.5" thickBot="1" x14ac:dyDescent="0.6">
      <c r="C72" s="1" t="s">
        <v>62</v>
      </c>
    </row>
    <row r="73" spans="1:14" ht="18.5" thickBot="1" x14ac:dyDescent="0.6">
      <c r="C73" s="105" t="s">
        <v>63</v>
      </c>
      <c r="D73" s="106"/>
      <c r="E73" s="106"/>
      <c r="F73" s="86"/>
      <c r="G73" s="86"/>
      <c r="H73" s="86"/>
      <c r="I73" s="86"/>
      <c r="J73" s="86"/>
      <c r="K73" s="86"/>
      <c r="L73" s="86"/>
    </row>
    <row r="74" spans="1:14" ht="18.5" thickBot="1" x14ac:dyDescent="0.6">
      <c r="C74" s="105" t="s">
        <v>64</v>
      </c>
      <c r="D74" s="106"/>
      <c r="E74" s="106"/>
      <c r="F74" s="86"/>
      <c r="G74" s="86"/>
      <c r="H74" s="86"/>
      <c r="I74" s="86"/>
      <c r="J74" s="86"/>
      <c r="K74" s="86"/>
      <c r="L74" s="86"/>
    </row>
    <row r="75" spans="1:14" ht="18.5" thickBot="1" x14ac:dyDescent="0.6">
      <c r="C75" s="105" t="s">
        <v>65</v>
      </c>
      <c r="D75" s="106"/>
      <c r="E75" s="106"/>
      <c r="F75" s="107"/>
      <c r="G75" s="107"/>
      <c r="H75" s="107"/>
      <c r="I75" s="107"/>
      <c r="J75" s="107"/>
      <c r="K75" s="107"/>
      <c r="L75" s="107"/>
    </row>
    <row r="76" spans="1:14" ht="18.5" thickBot="1" x14ac:dyDescent="0.6">
      <c r="C76" s="105" t="s">
        <v>66</v>
      </c>
      <c r="D76" s="106"/>
      <c r="E76" s="106"/>
      <c r="F76" s="86"/>
      <c r="G76" s="86"/>
      <c r="H76" s="86"/>
      <c r="I76" s="86"/>
      <c r="J76" s="86"/>
      <c r="K76" s="86"/>
      <c r="L76" s="86"/>
    </row>
    <row r="78" spans="1:14" ht="18" customHeight="1" x14ac:dyDescent="0.55000000000000004">
      <c r="C78" s="54" t="s">
        <v>117</v>
      </c>
    </row>
    <row r="79" spans="1:14" x14ac:dyDescent="0.55000000000000004">
      <c r="C79" s="13" t="s">
        <v>162</v>
      </c>
    </row>
    <row r="81" spans="3:13" ht="18" customHeight="1" x14ac:dyDescent="0.55000000000000004"/>
    <row r="83" spans="3:13" x14ac:dyDescent="0.55000000000000004">
      <c r="C83" s="12"/>
      <c r="L83" s="27"/>
      <c r="M83" s="27"/>
    </row>
  </sheetData>
  <sheetProtection formatCells="0" formatRows="0"/>
  <mergeCells count="42">
    <mergeCell ref="C76:E76"/>
    <mergeCell ref="F76:L76"/>
    <mergeCell ref="C73:E73"/>
    <mergeCell ref="F73:L73"/>
    <mergeCell ref="C74:E74"/>
    <mergeCell ref="F74:L74"/>
    <mergeCell ref="C75:E75"/>
    <mergeCell ref="F75:L75"/>
    <mergeCell ref="J27:K27"/>
    <mergeCell ref="D30:G30"/>
    <mergeCell ref="C38:D38"/>
    <mergeCell ref="H25:I25"/>
    <mergeCell ref="J25:K25"/>
    <mergeCell ref="E38:G38"/>
    <mergeCell ref="H38:J38"/>
    <mergeCell ref="D33:M34"/>
    <mergeCell ref="E36:G36"/>
    <mergeCell ref="H36:J36"/>
    <mergeCell ref="C37:D37"/>
    <mergeCell ref="E37:G37"/>
    <mergeCell ref="H37:J37"/>
    <mergeCell ref="C27:D27"/>
    <mergeCell ref="E27:F27"/>
    <mergeCell ref="H27:I27"/>
    <mergeCell ref="B2:M2"/>
    <mergeCell ref="D11:M12"/>
    <mergeCell ref="D14:N14"/>
    <mergeCell ref="C15:G15"/>
    <mergeCell ref="H24:I24"/>
    <mergeCell ref="J24:K24"/>
    <mergeCell ref="C24:D25"/>
    <mergeCell ref="E24:F25"/>
    <mergeCell ref="G24:G25"/>
    <mergeCell ref="C4:F4"/>
    <mergeCell ref="H68:K68"/>
    <mergeCell ref="C39:D39"/>
    <mergeCell ref="E39:G39"/>
    <mergeCell ref="H39:J39"/>
    <mergeCell ref="H65:M65"/>
    <mergeCell ref="C43:L46"/>
    <mergeCell ref="C52:L55"/>
    <mergeCell ref="H60:K60"/>
  </mergeCells>
  <phoneticPr fontId="5"/>
  <conditionalFormatting sqref="C15:G15">
    <cfRule type="containsText" dxfId="12" priority="18" operator="containsText" text="選択してください">
      <formula>NOT(ISERROR(SEARCH("選択してください",C15)))</formula>
    </cfRule>
  </conditionalFormatting>
  <conditionalFormatting sqref="D30">
    <cfRule type="containsText" dxfId="11" priority="17" operator="containsText" text="選択してください">
      <formula>NOT(ISERROR(SEARCH("選択してください",D30)))</formula>
    </cfRule>
  </conditionalFormatting>
  <conditionalFormatting sqref="E37:J39">
    <cfRule type="expression" dxfId="10" priority="16">
      <formula>$J$30="○"</formula>
    </cfRule>
  </conditionalFormatting>
  <conditionalFormatting sqref="H60">
    <cfRule type="containsText" dxfId="9" priority="2" operator="containsText" text="選択してください">
      <formula>NOT(ISERROR(SEARCH("選択してください",H60)))</formula>
    </cfRule>
  </conditionalFormatting>
  <conditionalFormatting sqref="H68">
    <cfRule type="containsText" dxfId="8" priority="1" operator="containsText" text="選択してください">
      <formula>NOT(ISERROR(SEARCH("選択してください",H68)))</formula>
    </cfRule>
  </conditionalFormatting>
  <dataValidations count="4">
    <dataValidation type="list" allowBlank="1" showInputMessage="1" showErrorMessage="1" sqref="C13 C10 J29:J30 C60:C64 C68:C70 F68:F70" xr:uid="{414B6085-6CDC-4C6E-BAE2-5652539957F9}">
      <formula1>"　,○"</formula1>
    </dataValidation>
    <dataValidation type="whole" allowBlank="1" showInputMessage="1" showErrorMessage="1" sqref="J26:K26" xr:uid="{B1554E05-C85D-4AA4-B343-85762C9B6715}">
      <formula1>0</formula1>
      <formula2>9999999999</formula2>
    </dataValidation>
    <dataValidation type="whole" allowBlank="1" showInputMessage="1" showErrorMessage="1" error="数値のみ記入してください。" sqref="E24:F25 J24:K25 J27:K27 E37:J38" xr:uid="{85D5B65F-3560-461B-82F1-949F23977899}">
      <formula1>0</formula1>
      <formula2>9999999999</formula2>
    </dataValidation>
    <dataValidation type="whole" allowBlank="1" showInputMessage="1" showErrorMessage="1" error="数値のみ記入してください。" sqref="E27:F27" xr:uid="{C433D1EF-B6A8-4F1D-9E05-68C00D48F7DC}">
      <formula1>0</formula1>
      <formula2>99999</formula2>
    </dataValidation>
  </dataValidations>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4B93-0571-48F8-9525-26C7C16D8AC4}">
  <sheetPr>
    <pageSetUpPr fitToPage="1"/>
  </sheetPr>
  <dimension ref="A1:BG48"/>
  <sheetViews>
    <sheetView zoomScale="80" zoomScaleNormal="80" zoomScaleSheetLayoutView="80" workbookViewId="0">
      <selection activeCell="Z4" sqref="Z4:AA5"/>
    </sheetView>
  </sheetViews>
  <sheetFormatPr defaultColWidth="9" defaultRowHeight="18" x14ac:dyDescent="0.55000000000000004"/>
  <cols>
    <col min="1" max="1" width="7.6640625" style="1" customWidth="1"/>
    <col min="2" max="7" width="6.1640625" style="1" customWidth="1"/>
    <col min="8" max="8" width="7.1640625" style="1" customWidth="1"/>
    <col min="9" max="9" width="6.1640625" style="1" customWidth="1"/>
    <col min="10" max="10" width="5.1640625" style="1" customWidth="1"/>
    <col min="11" max="23" width="6.1640625" style="1" customWidth="1"/>
    <col min="24" max="24" width="9" style="1"/>
    <col min="25" max="25" width="20.4140625" style="1" customWidth="1"/>
    <col min="26" max="27" width="9" style="1"/>
    <col min="28" max="39" width="3.9140625" style="1" customWidth="1"/>
    <col min="40" max="40" width="20.4140625" style="1" customWidth="1"/>
    <col min="41" max="41" width="17.83203125" style="1" customWidth="1"/>
    <col min="42" max="42" width="26.33203125" style="1" customWidth="1"/>
    <col min="43" max="43" width="4" style="1" customWidth="1"/>
    <col min="44" max="54" width="3.9140625" style="1" customWidth="1"/>
    <col min="55" max="55" width="20.4140625" style="1" customWidth="1"/>
    <col min="56" max="56" width="56.33203125" style="1" customWidth="1"/>
    <col min="57" max="59" width="0" style="1" hidden="1" customWidth="1"/>
    <col min="60" max="16384" width="9" style="1"/>
  </cols>
  <sheetData>
    <row r="1" spans="1:59" x14ac:dyDescent="0.55000000000000004">
      <c r="A1" s="26" t="s">
        <v>8</v>
      </c>
      <c r="B1" s="12"/>
      <c r="C1" s="12"/>
      <c r="D1" s="12"/>
      <c r="E1" s="12"/>
      <c r="F1" s="12"/>
      <c r="G1" s="12"/>
      <c r="H1" s="12"/>
      <c r="I1" s="12"/>
      <c r="J1" s="12"/>
      <c r="K1" s="12"/>
      <c r="L1" s="12"/>
      <c r="M1" s="12"/>
      <c r="N1" s="12"/>
      <c r="O1" s="12"/>
      <c r="P1" s="12"/>
      <c r="Q1" s="12"/>
      <c r="R1" s="12"/>
      <c r="S1" s="12"/>
      <c r="T1" s="12"/>
      <c r="U1" s="12"/>
    </row>
    <row r="2" spans="1:59" x14ac:dyDescent="0.55000000000000004">
      <c r="A2" s="12"/>
      <c r="B2" s="12"/>
      <c r="C2" s="12"/>
      <c r="D2" s="12"/>
      <c r="E2" s="12"/>
      <c r="F2" s="12"/>
      <c r="G2" s="12"/>
      <c r="H2" s="12"/>
      <c r="I2" s="12"/>
      <c r="J2" s="12"/>
      <c r="K2" s="12"/>
      <c r="L2" s="12"/>
      <c r="M2" s="12"/>
      <c r="N2" s="12"/>
      <c r="O2" s="12"/>
      <c r="P2" s="12"/>
      <c r="Q2" s="12"/>
      <c r="R2" s="12"/>
      <c r="S2" s="12"/>
      <c r="T2" s="12"/>
      <c r="U2" s="12"/>
    </row>
    <row r="3" spans="1:59" x14ac:dyDescent="0.55000000000000004">
      <c r="A3" s="58" t="s">
        <v>9</v>
      </c>
      <c r="B3" s="127" t="s">
        <v>12</v>
      </c>
      <c r="C3" s="127"/>
      <c r="D3" s="127"/>
      <c r="E3" s="127"/>
      <c r="F3" s="127"/>
      <c r="G3" s="127"/>
      <c r="H3" s="127"/>
      <c r="I3" s="127" t="s">
        <v>13</v>
      </c>
      <c r="J3" s="127"/>
      <c r="K3" s="127" t="s">
        <v>12</v>
      </c>
      <c r="L3" s="127"/>
      <c r="M3" s="127"/>
      <c r="N3" s="127"/>
      <c r="O3" s="127"/>
      <c r="P3" s="127"/>
      <c r="Q3" s="127"/>
      <c r="R3" s="127"/>
      <c r="S3" s="127"/>
      <c r="T3" s="127"/>
      <c r="U3" s="127"/>
      <c r="V3" s="127" t="s">
        <v>12</v>
      </c>
      <c r="W3" s="127"/>
      <c r="X3" s="127"/>
      <c r="Y3" s="62" t="s">
        <v>158</v>
      </c>
      <c r="Z3" s="127" t="s">
        <v>137</v>
      </c>
      <c r="AA3" s="127"/>
      <c r="AB3" s="117" t="s">
        <v>159</v>
      </c>
      <c r="AC3" s="118"/>
      <c r="AD3" s="118"/>
      <c r="AE3" s="118"/>
      <c r="AF3" s="118"/>
      <c r="AG3" s="118"/>
      <c r="AH3" s="118"/>
      <c r="AI3" s="118"/>
      <c r="AJ3" s="118"/>
      <c r="AK3" s="118"/>
      <c r="AL3" s="118"/>
      <c r="AM3" s="118"/>
      <c r="AN3" s="118"/>
      <c r="AO3" s="62" t="s">
        <v>137</v>
      </c>
      <c r="AP3" s="62" t="s">
        <v>158</v>
      </c>
      <c r="AQ3" s="127" t="s">
        <v>159</v>
      </c>
      <c r="AR3" s="127"/>
      <c r="AS3" s="127"/>
      <c r="AT3" s="127"/>
      <c r="AU3" s="127"/>
      <c r="AV3" s="127"/>
      <c r="AW3" s="127"/>
      <c r="AX3" s="127"/>
      <c r="AY3" s="127"/>
      <c r="AZ3" s="127"/>
      <c r="BA3" s="127"/>
      <c r="BB3" s="127"/>
      <c r="BC3" s="127"/>
    </row>
    <row r="4" spans="1:59" ht="36" customHeight="1" x14ac:dyDescent="0.55000000000000004">
      <c r="A4" s="103" t="s">
        <v>10</v>
      </c>
      <c r="B4" s="130" t="s">
        <v>14</v>
      </c>
      <c r="C4" s="130"/>
      <c r="D4" s="130"/>
      <c r="E4" s="103" t="s">
        <v>15</v>
      </c>
      <c r="F4" s="103"/>
      <c r="G4" s="103" t="s">
        <v>16</v>
      </c>
      <c r="H4" s="103" t="s">
        <v>17</v>
      </c>
      <c r="I4" s="130" t="s">
        <v>150</v>
      </c>
      <c r="J4" s="130"/>
      <c r="K4" s="133" t="s">
        <v>18</v>
      </c>
      <c r="L4" s="133"/>
      <c r="M4" s="130" t="s">
        <v>19</v>
      </c>
      <c r="N4" s="130"/>
      <c r="O4" s="130"/>
      <c r="P4" s="130"/>
      <c r="Q4" s="130"/>
      <c r="R4" s="103" t="s">
        <v>20</v>
      </c>
      <c r="S4" s="103"/>
      <c r="T4" s="103"/>
      <c r="U4" s="103"/>
      <c r="V4" s="121" t="s">
        <v>133</v>
      </c>
      <c r="W4" s="122"/>
      <c r="X4" s="122"/>
      <c r="Y4" s="123"/>
      <c r="Z4" s="130" t="s">
        <v>163</v>
      </c>
      <c r="AA4" s="103"/>
      <c r="AB4" s="108" t="s">
        <v>135</v>
      </c>
      <c r="AC4" s="109"/>
      <c r="AD4" s="109"/>
      <c r="AE4" s="109"/>
      <c r="AF4" s="109"/>
      <c r="AG4" s="109"/>
      <c r="AH4" s="109"/>
      <c r="AI4" s="109"/>
      <c r="AJ4" s="109"/>
      <c r="AK4" s="109"/>
      <c r="AL4" s="109"/>
      <c r="AM4" s="109"/>
      <c r="AN4" s="110"/>
      <c r="AO4" s="108" t="s">
        <v>136</v>
      </c>
      <c r="AP4" s="110"/>
      <c r="AQ4" s="119" t="s">
        <v>147</v>
      </c>
      <c r="AR4" s="119"/>
      <c r="AS4" s="119"/>
      <c r="AT4" s="119"/>
      <c r="AU4" s="119"/>
      <c r="AV4" s="119"/>
      <c r="AW4" s="119"/>
      <c r="AX4" s="119"/>
      <c r="AY4" s="119"/>
      <c r="AZ4" s="119"/>
      <c r="BA4" s="119"/>
      <c r="BB4" s="119"/>
      <c r="BC4" s="119"/>
    </row>
    <row r="5" spans="1:59" ht="36" customHeight="1" x14ac:dyDescent="0.55000000000000004">
      <c r="A5" s="103"/>
      <c r="B5" s="130"/>
      <c r="C5" s="130"/>
      <c r="D5" s="130"/>
      <c r="E5" s="103"/>
      <c r="F5" s="103"/>
      <c r="G5" s="103"/>
      <c r="H5" s="103"/>
      <c r="I5" s="130"/>
      <c r="J5" s="130"/>
      <c r="K5" s="133"/>
      <c r="L5" s="133"/>
      <c r="M5" s="130"/>
      <c r="N5" s="130"/>
      <c r="O5" s="130"/>
      <c r="P5" s="130"/>
      <c r="Q5" s="130"/>
      <c r="R5" s="103"/>
      <c r="S5" s="103"/>
      <c r="T5" s="103"/>
      <c r="U5" s="103"/>
      <c r="V5" s="124"/>
      <c r="W5" s="125"/>
      <c r="X5" s="125"/>
      <c r="Y5" s="126"/>
      <c r="Z5" s="103"/>
      <c r="AA5" s="103"/>
      <c r="AB5" s="111"/>
      <c r="AC5" s="112"/>
      <c r="AD5" s="112"/>
      <c r="AE5" s="112"/>
      <c r="AF5" s="112"/>
      <c r="AG5" s="112"/>
      <c r="AH5" s="112"/>
      <c r="AI5" s="112"/>
      <c r="AJ5" s="112"/>
      <c r="AK5" s="112"/>
      <c r="AL5" s="112"/>
      <c r="AM5" s="112"/>
      <c r="AN5" s="113"/>
      <c r="AO5" s="111"/>
      <c r="AP5" s="113"/>
      <c r="AQ5" s="119"/>
      <c r="AR5" s="119"/>
      <c r="AS5" s="119"/>
      <c r="AT5" s="119"/>
      <c r="AU5" s="119"/>
      <c r="AV5" s="119"/>
      <c r="AW5" s="119"/>
      <c r="AX5" s="119"/>
      <c r="AY5" s="119"/>
      <c r="AZ5" s="119"/>
      <c r="BA5" s="119"/>
      <c r="BB5" s="119"/>
      <c r="BC5" s="119"/>
    </row>
    <row r="6" spans="1:59" ht="246" customHeight="1" x14ac:dyDescent="0.55000000000000004">
      <c r="A6" s="57" t="s">
        <v>11</v>
      </c>
      <c r="B6" s="128" t="s">
        <v>105</v>
      </c>
      <c r="C6" s="128"/>
      <c r="D6" s="128"/>
      <c r="E6" s="128" t="s">
        <v>43</v>
      </c>
      <c r="F6" s="129"/>
      <c r="G6" s="68" t="s">
        <v>21</v>
      </c>
      <c r="H6" s="68" t="s">
        <v>22</v>
      </c>
      <c r="I6" s="128" t="s">
        <v>75</v>
      </c>
      <c r="J6" s="128"/>
      <c r="K6" s="128" t="s">
        <v>151</v>
      </c>
      <c r="L6" s="128"/>
      <c r="M6" s="128" t="s">
        <v>138</v>
      </c>
      <c r="N6" s="128"/>
      <c r="O6" s="128"/>
      <c r="P6" s="128"/>
      <c r="Q6" s="128"/>
      <c r="R6" s="128" t="s">
        <v>94</v>
      </c>
      <c r="S6" s="128"/>
      <c r="T6" s="128" t="s">
        <v>95</v>
      </c>
      <c r="U6" s="128"/>
      <c r="V6" s="131" t="s">
        <v>155</v>
      </c>
      <c r="W6" s="132"/>
      <c r="X6" s="132"/>
      <c r="Y6" s="71" t="s">
        <v>156</v>
      </c>
      <c r="Z6" s="128" t="s">
        <v>134</v>
      </c>
      <c r="AA6" s="129"/>
      <c r="AB6" s="114" t="s">
        <v>152</v>
      </c>
      <c r="AC6" s="115"/>
      <c r="AD6" s="115"/>
      <c r="AE6" s="115"/>
      <c r="AF6" s="115"/>
      <c r="AG6" s="115"/>
      <c r="AH6" s="115"/>
      <c r="AI6" s="115"/>
      <c r="AJ6" s="115"/>
      <c r="AK6" s="115"/>
      <c r="AL6" s="115"/>
      <c r="AM6" s="115"/>
      <c r="AN6" s="116"/>
      <c r="AO6" s="69" t="s">
        <v>146</v>
      </c>
      <c r="AP6" s="70" t="s">
        <v>153</v>
      </c>
      <c r="AQ6" s="120" t="s">
        <v>154</v>
      </c>
      <c r="AR6" s="120"/>
      <c r="AS6" s="120"/>
      <c r="AT6" s="120"/>
      <c r="AU6" s="120"/>
      <c r="AV6" s="120"/>
      <c r="AW6" s="120"/>
      <c r="AX6" s="120"/>
      <c r="AY6" s="120"/>
      <c r="AZ6" s="120"/>
      <c r="BA6" s="120"/>
      <c r="BB6" s="120"/>
      <c r="BC6" s="120"/>
    </row>
    <row r="7" spans="1:59" x14ac:dyDescent="0.55000000000000004">
      <c r="A7" s="2" t="s">
        <v>23</v>
      </c>
      <c r="B7" s="137">
        <v>1</v>
      </c>
      <c r="C7" s="137"/>
      <c r="D7" s="137"/>
      <c r="E7" s="137">
        <v>1</v>
      </c>
      <c r="F7" s="137"/>
      <c r="G7" s="60">
        <v>1</v>
      </c>
      <c r="H7" s="60">
        <v>5</v>
      </c>
      <c r="I7" s="45">
        <v>40</v>
      </c>
      <c r="J7" s="46" t="s">
        <v>35</v>
      </c>
      <c r="K7" s="135">
        <v>2</v>
      </c>
      <c r="L7" s="135"/>
      <c r="M7" s="135">
        <v>3</v>
      </c>
      <c r="N7" s="135"/>
      <c r="O7" s="135"/>
      <c r="P7" s="135"/>
      <c r="Q7" s="135"/>
      <c r="R7" s="134">
        <v>1</v>
      </c>
      <c r="S7" s="135"/>
      <c r="T7" s="135">
        <v>2</v>
      </c>
      <c r="U7" s="135"/>
      <c r="V7" s="138">
        <v>1</v>
      </c>
      <c r="W7" s="139"/>
      <c r="X7" s="139"/>
      <c r="Y7" s="63"/>
      <c r="Z7" s="137">
        <v>1</v>
      </c>
      <c r="AA7" s="137"/>
      <c r="AB7" s="67" t="s">
        <v>140</v>
      </c>
      <c r="AC7" s="63"/>
      <c r="AD7" s="67" t="s">
        <v>139</v>
      </c>
      <c r="AE7" s="63" t="s">
        <v>148</v>
      </c>
      <c r="AF7" s="67" t="s">
        <v>141</v>
      </c>
      <c r="AG7" s="63" t="s">
        <v>148</v>
      </c>
      <c r="AH7" s="67" t="s">
        <v>142</v>
      </c>
      <c r="AI7" s="63"/>
      <c r="AJ7" s="67" t="s">
        <v>143</v>
      </c>
      <c r="AK7" s="63"/>
      <c r="AL7" s="67" t="s">
        <v>144</v>
      </c>
      <c r="AM7" s="65" t="s">
        <v>148</v>
      </c>
      <c r="AN7" s="63" t="s">
        <v>145</v>
      </c>
      <c r="AO7" s="45">
        <v>1</v>
      </c>
      <c r="AP7" s="63" t="s">
        <v>157</v>
      </c>
      <c r="AQ7" s="67" t="s">
        <v>140</v>
      </c>
      <c r="AR7" s="63" t="s">
        <v>148</v>
      </c>
      <c r="AS7" s="67" t="s">
        <v>139</v>
      </c>
      <c r="AT7" s="63" t="s">
        <v>148</v>
      </c>
      <c r="AU7" s="67" t="s">
        <v>141</v>
      </c>
      <c r="AV7" s="63"/>
      <c r="AW7" s="67" t="s">
        <v>142</v>
      </c>
      <c r="AX7" s="63"/>
      <c r="AY7" s="67" t="s">
        <v>143</v>
      </c>
      <c r="AZ7" s="63"/>
      <c r="BA7" s="67" t="s">
        <v>144</v>
      </c>
      <c r="BB7" s="65" t="s">
        <v>148</v>
      </c>
      <c r="BC7" s="63" t="s">
        <v>149</v>
      </c>
    </row>
    <row r="8" spans="1:59" x14ac:dyDescent="0.55000000000000004">
      <c r="A8" s="29" t="s">
        <v>24</v>
      </c>
      <c r="B8" s="136"/>
      <c r="C8" s="136"/>
      <c r="D8" s="136"/>
      <c r="E8" s="136"/>
      <c r="F8" s="136"/>
      <c r="G8" s="59"/>
      <c r="H8" s="59"/>
      <c r="I8" s="49"/>
      <c r="J8" s="28" t="s">
        <v>35</v>
      </c>
      <c r="K8" s="136"/>
      <c r="L8" s="136"/>
      <c r="M8" s="136"/>
      <c r="N8" s="136"/>
      <c r="O8" s="136"/>
      <c r="P8" s="136"/>
      <c r="Q8" s="136"/>
      <c r="R8" s="136"/>
      <c r="S8" s="136"/>
      <c r="T8" s="136"/>
      <c r="U8" s="136"/>
      <c r="V8" s="140"/>
      <c r="W8" s="141"/>
      <c r="X8" s="141"/>
      <c r="Y8" s="64"/>
      <c r="Z8" s="142"/>
      <c r="AA8" s="143"/>
      <c r="AB8" s="67" t="s">
        <v>140</v>
      </c>
      <c r="AC8" s="64"/>
      <c r="AD8" s="67" t="s">
        <v>139</v>
      </c>
      <c r="AE8" s="64"/>
      <c r="AF8" s="67" t="s">
        <v>141</v>
      </c>
      <c r="AG8" s="64"/>
      <c r="AH8" s="67" t="s">
        <v>142</v>
      </c>
      <c r="AI8" s="64"/>
      <c r="AJ8" s="67" t="s">
        <v>143</v>
      </c>
      <c r="AK8" s="64"/>
      <c r="AL8" s="67" t="s">
        <v>144</v>
      </c>
      <c r="AM8" s="66"/>
      <c r="AN8" s="64"/>
      <c r="AO8" s="49"/>
      <c r="AP8" s="64"/>
      <c r="AQ8" s="67" t="s">
        <v>140</v>
      </c>
      <c r="AR8" s="64"/>
      <c r="AS8" s="67" t="s">
        <v>139</v>
      </c>
      <c r="AT8" s="64"/>
      <c r="AU8" s="67" t="s">
        <v>141</v>
      </c>
      <c r="AV8" s="64"/>
      <c r="AW8" s="67" t="s">
        <v>142</v>
      </c>
      <c r="AX8" s="64"/>
      <c r="AY8" s="67" t="s">
        <v>143</v>
      </c>
      <c r="AZ8" s="64"/>
      <c r="BA8" s="67" t="s">
        <v>144</v>
      </c>
      <c r="BB8" s="64"/>
      <c r="BC8" s="64"/>
      <c r="BD8" s="1" t="str">
        <f>IF(AZ8="○",IF(BE8&gt;1,"「5.何もしなかった」を選んだ場合は5のみを選択してください。",""),"")</f>
        <v/>
      </c>
      <c r="BE8" s="1">
        <f>COUNTIF(AQ8:BB8,"○")</f>
        <v>0</v>
      </c>
      <c r="BF8" s="1">
        <v>1</v>
      </c>
    </row>
    <row r="9" spans="1:59" x14ac:dyDescent="0.55000000000000004">
      <c r="A9" s="29" t="s">
        <v>25</v>
      </c>
      <c r="B9" s="136"/>
      <c r="C9" s="136"/>
      <c r="D9" s="136"/>
      <c r="E9" s="136"/>
      <c r="F9" s="136"/>
      <c r="G9" s="59"/>
      <c r="H9" s="59"/>
      <c r="I9" s="49"/>
      <c r="J9" s="28" t="s">
        <v>35</v>
      </c>
      <c r="K9" s="136"/>
      <c r="L9" s="136"/>
      <c r="M9" s="136"/>
      <c r="N9" s="136"/>
      <c r="O9" s="136"/>
      <c r="P9" s="136"/>
      <c r="Q9" s="136"/>
      <c r="R9" s="136"/>
      <c r="S9" s="136"/>
      <c r="T9" s="136"/>
      <c r="U9" s="136"/>
      <c r="V9" s="140"/>
      <c r="W9" s="141"/>
      <c r="X9" s="141"/>
      <c r="Y9" s="64"/>
      <c r="Z9" s="142"/>
      <c r="AA9" s="143"/>
      <c r="AB9" s="67" t="s">
        <v>140</v>
      </c>
      <c r="AC9" s="64"/>
      <c r="AD9" s="67" t="s">
        <v>139</v>
      </c>
      <c r="AE9" s="64"/>
      <c r="AF9" s="67" t="s">
        <v>141</v>
      </c>
      <c r="AG9" s="64"/>
      <c r="AH9" s="67" t="s">
        <v>142</v>
      </c>
      <c r="AI9" s="64"/>
      <c r="AJ9" s="67" t="s">
        <v>143</v>
      </c>
      <c r="AK9" s="64"/>
      <c r="AL9" s="67" t="s">
        <v>144</v>
      </c>
      <c r="AM9" s="66"/>
      <c r="AN9" s="64"/>
      <c r="AO9" s="49"/>
      <c r="AP9" s="64"/>
      <c r="AQ9" s="67" t="s">
        <v>140</v>
      </c>
      <c r="AR9" s="64"/>
      <c r="AS9" s="67" t="s">
        <v>139</v>
      </c>
      <c r="AT9" s="64"/>
      <c r="AU9" s="67" t="s">
        <v>141</v>
      </c>
      <c r="AV9" s="64"/>
      <c r="AW9" s="67" t="s">
        <v>142</v>
      </c>
      <c r="AX9" s="64"/>
      <c r="AY9" s="67" t="s">
        <v>143</v>
      </c>
      <c r="AZ9" s="64"/>
      <c r="BA9" s="67" t="s">
        <v>144</v>
      </c>
      <c r="BB9" s="64"/>
      <c r="BC9" s="64"/>
      <c r="BD9" s="1" t="str">
        <f t="shared" ref="BD9:BD48" si="0">IF(AZ9="○",IF(BE9&gt;1,"「5.何もしなかった」を選んだ場合は5のみを選択してください。",""),"")</f>
        <v/>
      </c>
      <c r="BE9" s="1">
        <f t="shared" ref="BE9:BE48" si="1">COUNTIF(AQ9:BB9,"○")</f>
        <v>0</v>
      </c>
      <c r="BF9" s="1">
        <v>2</v>
      </c>
      <c r="BG9" s="1" t="s">
        <v>148</v>
      </c>
    </row>
    <row r="10" spans="1:59" x14ac:dyDescent="0.55000000000000004">
      <c r="A10" s="29" t="s">
        <v>26</v>
      </c>
      <c r="B10" s="136"/>
      <c r="C10" s="136"/>
      <c r="D10" s="136"/>
      <c r="E10" s="136"/>
      <c r="F10" s="136"/>
      <c r="G10" s="59"/>
      <c r="H10" s="59"/>
      <c r="I10" s="49"/>
      <c r="J10" s="28" t="s">
        <v>35</v>
      </c>
      <c r="K10" s="136"/>
      <c r="L10" s="136"/>
      <c r="M10" s="136"/>
      <c r="N10" s="136"/>
      <c r="O10" s="136"/>
      <c r="P10" s="136"/>
      <c r="Q10" s="136"/>
      <c r="R10" s="136"/>
      <c r="S10" s="136"/>
      <c r="T10" s="136"/>
      <c r="U10" s="136"/>
      <c r="V10" s="140"/>
      <c r="W10" s="141"/>
      <c r="X10" s="141"/>
      <c r="Y10" s="64"/>
      <c r="Z10" s="142"/>
      <c r="AA10" s="143"/>
      <c r="AB10" s="67" t="s">
        <v>140</v>
      </c>
      <c r="AC10" s="64"/>
      <c r="AD10" s="67" t="s">
        <v>139</v>
      </c>
      <c r="AE10" s="64"/>
      <c r="AF10" s="67" t="s">
        <v>141</v>
      </c>
      <c r="AG10" s="64"/>
      <c r="AH10" s="67" t="s">
        <v>142</v>
      </c>
      <c r="AI10" s="64"/>
      <c r="AJ10" s="67" t="s">
        <v>143</v>
      </c>
      <c r="AK10" s="64"/>
      <c r="AL10" s="67" t="s">
        <v>144</v>
      </c>
      <c r="AM10" s="66"/>
      <c r="AN10" s="64"/>
      <c r="AO10" s="49"/>
      <c r="AP10" s="64"/>
      <c r="AQ10" s="67" t="s">
        <v>140</v>
      </c>
      <c r="AR10" s="64"/>
      <c r="AS10" s="67" t="s">
        <v>139</v>
      </c>
      <c r="AT10" s="64"/>
      <c r="AU10" s="67" t="s">
        <v>141</v>
      </c>
      <c r="AV10" s="64"/>
      <c r="AW10" s="67" t="s">
        <v>142</v>
      </c>
      <c r="AX10" s="64"/>
      <c r="AY10" s="67" t="s">
        <v>143</v>
      </c>
      <c r="AZ10" s="64"/>
      <c r="BA10" s="67" t="s">
        <v>144</v>
      </c>
      <c r="BB10" s="64"/>
      <c r="BC10" s="64"/>
      <c r="BD10" s="1" t="str">
        <f t="shared" si="0"/>
        <v/>
      </c>
      <c r="BE10" s="1">
        <f t="shared" si="1"/>
        <v>0</v>
      </c>
      <c r="BF10" s="1">
        <v>3</v>
      </c>
    </row>
    <row r="11" spans="1:59" x14ac:dyDescent="0.55000000000000004">
      <c r="A11" s="29" t="s">
        <v>27</v>
      </c>
      <c r="B11" s="136"/>
      <c r="C11" s="136"/>
      <c r="D11" s="136"/>
      <c r="E11" s="136"/>
      <c r="F11" s="136"/>
      <c r="G11" s="59"/>
      <c r="H11" s="59"/>
      <c r="I11" s="49"/>
      <c r="J11" s="28" t="s">
        <v>35</v>
      </c>
      <c r="K11" s="136"/>
      <c r="L11" s="136"/>
      <c r="M11" s="136"/>
      <c r="N11" s="136"/>
      <c r="O11" s="136"/>
      <c r="P11" s="136"/>
      <c r="Q11" s="136"/>
      <c r="R11" s="136"/>
      <c r="S11" s="136"/>
      <c r="T11" s="136"/>
      <c r="U11" s="136"/>
      <c r="V11" s="140"/>
      <c r="W11" s="141"/>
      <c r="X11" s="141"/>
      <c r="Y11" s="64"/>
      <c r="Z11" s="142"/>
      <c r="AA11" s="143"/>
      <c r="AB11" s="67" t="s">
        <v>140</v>
      </c>
      <c r="AC11" s="64"/>
      <c r="AD11" s="67" t="s">
        <v>139</v>
      </c>
      <c r="AE11" s="64"/>
      <c r="AF11" s="67" t="s">
        <v>141</v>
      </c>
      <c r="AG11" s="64"/>
      <c r="AH11" s="67" t="s">
        <v>142</v>
      </c>
      <c r="AI11" s="64"/>
      <c r="AJ11" s="67" t="s">
        <v>143</v>
      </c>
      <c r="AK11" s="64"/>
      <c r="AL11" s="67" t="s">
        <v>144</v>
      </c>
      <c r="AM11" s="66"/>
      <c r="AN11" s="64"/>
      <c r="AO11" s="49"/>
      <c r="AP11" s="64"/>
      <c r="AQ11" s="67" t="s">
        <v>140</v>
      </c>
      <c r="AR11" s="64"/>
      <c r="AS11" s="67" t="s">
        <v>139</v>
      </c>
      <c r="AT11" s="64"/>
      <c r="AU11" s="67" t="s">
        <v>141</v>
      </c>
      <c r="AV11" s="64"/>
      <c r="AW11" s="67" t="s">
        <v>142</v>
      </c>
      <c r="AX11" s="64"/>
      <c r="AY11" s="67" t="s">
        <v>143</v>
      </c>
      <c r="AZ11" s="64"/>
      <c r="BA11" s="67" t="s">
        <v>144</v>
      </c>
      <c r="BB11" s="64"/>
      <c r="BC11" s="64"/>
      <c r="BD11" s="1" t="str">
        <f t="shared" si="0"/>
        <v/>
      </c>
      <c r="BE11" s="1">
        <f t="shared" si="1"/>
        <v>0</v>
      </c>
      <c r="BF11" s="1">
        <v>4</v>
      </c>
    </row>
    <row r="12" spans="1:59" x14ac:dyDescent="0.55000000000000004">
      <c r="A12" s="29" t="s">
        <v>28</v>
      </c>
      <c r="B12" s="136"/>
      <c r="C12" s="136"/>
      <c r="D12" s="136"/>
      <c r="E12" s="136"/>
      <c r="F12" s="136"/>
      <c r="G12" s="59"/>
      <c r="H12" s="59"/>
      <c r="I12" s="49"/>
      <c r="J12" s="28" t="s">
        <v>35</v>
      </c>
      <c r="K12" s="136"/>
      <c r="L12" s="136"/>
      <c r="M12" s="136"/>
      <c r="N12" s="136"/>
      <c r="O12" s="136"/>
      <c r="P12" s="136"/>
      <c r="Q12" s="136"/>
      <c r="R12" s="136"/>
      <c r="S12" s="136"/>
      <c r="T12" s="136"/>
      <c r="U12" s="136"/>
      <c r="V12" s="140"/>
      <c r="W12" s="141"/>
      <c r="X12" s="141"/>
      <c r="Y12" s="64"/>
      <c r="Z12" s="142"/>
      <c r="AA12" s="143"/>
      <c r="AB12" s="67" t="s">
        <v>140</v>
      </c>
      <c r="AC12" s="64"/>
      <c r="AD12" s="67" t="s">
        <v>139</v>
      </c>
      <c r="AE12" s="64"/>
      <c r="AF12" s="67" t="s">
        <v>141</v>
      </c>
      <c r="AG12" s="64"/>
      <c r="AH12" s="67" t="s">
        <v>142</v>
      </c>
      <c r="AI12" s="64"/>
      <c r="AJ12" s="67" t="s">
        <v>143</v>
      </c>
      <c r="AK12" s="64"/>
      <c r="AL12" s="67" t="s">
        <v>144</v>
      </c>
      <c r="AM12" s="66"/>
      <c r="AN12" s="64"/>
      <c r="AO12" s="49"/>
      <c r="AP12" s="64"/>
      <c r="AQ12" s="67" t="s">
        <v>140</v>
      </c>
      <c r="AR12" s="64"/>
      <c r="AS12" s="67" t="s">
        <v>139</v>
      </c>
      <c r="AT12" s="64"/>
      <c r="AU12" s="67" t="s">
        <v>141</v>
      </c>
      <c r="AV12" s="64"/>
      <c r="AW12" s="67" t="s">
        <v>142</v>
      </c>
      <c r="AX12" s="64"/>
      <c r="AY12" s="67" t="s">
        <v>143</v>
      </c>
      <c r="AZ12" s="64"/>
      <c r="BA12" s="67" t="s">
        <v>144</v>
      </c>
      <c r="BB12" s="64"/>
      <c r="BC12" s="64"/>
      <c r="BD12" s="1" t="str">
        <f t="shared" si="0"/>
        <v/>
      </c>
      <c r="BE12" s="1">
        <f t="shared" si="1"/>
        <v>0</v>
      </c>
      <c r="BF12" s="1">
        <v>5</v>
      </c>
    </row>
    <row r="13" spans="1:59" x14ac:dyDescent="0.55000000000000004">
      <c r="A13" s="29" t="s">
        <v>29</v>
      </c>
      <c r="B13" s="136"/>
      <c r="C13" s="136"/>
      <c r="D13" s="136"/>
      <c r="E13" s="136"/>
      <c r="F13" s="136"/>
      <c r="G13" s="59"/>
      <c r="H13" s="59"/>
      <c r="I13" s="49"/>
      <c r="J13" s="28" t="s">
        <v>35</v>
      </c>
      <c r="K13" s="136"/>
      <c r="L13" s="136"/>
      <c r="M13" s="136"/>
      <c r="N13" s="136"/>
      <c r="O13" s="136"/>
      <c r="P13" s="136"/>
      <c r="Q13" s="136"/>
      <c r="R13" s="136"/>
      <c r="S13" s="136"/>
      <c r="T13" s="136"/>
      <c r="U13" s="136"/>
      <c r="V13" s="140"/>
      <c r="W13" s="141"/>
      <c r="X13" s="141"/>
      <c r="Y13" s="64"/>
      <c r="Z13" s="142"/>
      <c r="AA13" s="143"/>
      <c r="AB13" s="67" t="s">
        <v>140</v>
      </c>
      <c r="AC13" s="64"/>
      <c r="AD13" s="67" t="s">
        <v>139</v>
      </c>
      <c r="AE13" s="64"/>
      <c r="AF13" s="67" t="s">
        <v>141</v>
      </c>
      <c r="AG13" s="64"/>
      <c r="AH13" s="67" t="s">
        <v>142</v>
      </c>
      <c r="AI13" s="64"/>
      <c r="AJ13" s="67" t="s">
        <v>143</v>
      </c>
      <c r="AK13" s="64"/>
      <c r="AL13" s="67" t="s">
        <v>144</v>
      </c>
      <c r="AM13" s="66"/>
      <c r="AN13" s="64"/>
      <c r="AO13" s="49"/>
      <c r="AP13" s="64"/>
      <c r="AQ13" s="67" t="s">
        <v>140</v>
      </c>
      <c r="AR13" s="64"/>
      <c r="AS13" s="67" t="s">
        <v>139</v>
      </c>
      <c r="AT13" s="64"/>
      <c r="AU13" s="67" t="s">
        <v>141</v>
      </c>
      <c r="AV13" s="64"/>
      <c r="AW13" s="67" t="s">
        <v>142</v>
      </c>
      <c r="AX13" s="64"/>
      <c r="AY13" s="67" t="s">
        <v>143</v>
      </c>
      <c r="AZ13" s="64"/>
      <c r="BA13" s="67" t="s">
        <v>144</v>
      </c>
      <c r="BB13" s="64"/>
      <c r="BC13" s="64"/>
      <c r="BD13" s="1" t="str">
        <f t="shared" si="0"/>
        <v/>
      </c>
      <c r="BE13" s="1">
        <f t="shared" si="1"/>
        <v>0</v>
      </c>
      <c r="BF13" s="1">
        <v>6</v>
      </c>
    </row>
    <row r="14" spans="1:59" x14ac:dyDescent="0.55000000000000004">
      <c r="A14" s="29" t="s">
        <v>30</v>
      </c>
      <c r="B14" s="136"/>
      <c r="C14" s="136"/>
      <c r="D14" s="136"/>
      <c r="E14" s="136"/>
      <c r="F14" s="136"/>
      <c r="G14" s="59"/>
      <c r="H14" s="59"/>
      <c r="I14" s="49"/>
      <c r="J14" s="28" t="s">
        <v>35</v>
      </c>
      <c r="K14" s="136"/>
      <c r="L14" s="136"/>
      <c r="M14" s="136"/>
      <c r="N14" s="136"/>
      <c r="O14" s="136"/>
      <c r="P14" s="136"/>
      <c r="Q14" s="136"/>
      <c r="R14" s="136"/>
      <c r="S14" s="136"/>
      <c r="T14" s="136"/>
      <c r="U14" s="136"/>
      <c r="V14" s="140"/>
      <c r="W14" s="141"/>
      <c r="X14" s="141"/>
      <c r="Y14" s="64"/>
      <c r="Z14" s="142"/>
      <c r="AA14" s="143"/>
      <c r="AB14" s="67" t="s">
        <v>140</v>
      </c>
      <c r="AC14" s="64"/>
      <c r="AD14" s="67" t="s">
        <v>139</v>
      </c>
      <c r="AE14" s="64"/>
      <c r="AF14" s="67" t="s">
        <v>141</v>
      </c>
      <c r="AG14" s="64"/>
      <c r="AH14" s="67" t="s">
        <v>142</v>
      </c>
      <c r="AI14" s="64"/>
      <c r="AJ14" s="67" t="s">
        <v>143</v>
      </c>
      <c r="AK14" s="64"/>
      <c r="AL14" s="67" t="s">
        <v>144</v>
      </c>
      <c r="AM14" s="66"/>
      <c r="AN14" s="64"/>
      <c r="AO14" s="49"/>
      <c r="AP14" s="64"/>
      <c r="AQ14" s="67" t="s">
        <v>140</v>
      </c>
      <c r="AR14" s="64"/>
      <c r="AS14" s="67" t="s">
        <v>139</v>
      </c>
      <c r="AT14" s="64"/>
      <c r="AU14" s="67" t="s">
        <v>141</v>
      </c>
      <c r="AV14" s="64"/>
      <c r="AW14" s="67" t="s">
        <v>142</v>
      </c>
      <c r="AX14" s="64"/>
      <c r="AY14" s="67" t="s">
        <v>143</v>
      </c>
      <c r="AZ14" s="64"/>
      <c r="BA14" s="67" t="s">
        <v>144</v>
      </c>
      <c r="BB14" s="64"/>
      <c r="BC14" s="64"/>
      <c r="BD14" s="1" t="str">
        <f t="shared" si="0"/>
        <v/>
      </c>
      <c r="BE14" s="1">
        <f t="shared" si="1"/>
        <v>0</v>
      </c>
      <c r="BF14" s="1">
        <v>7</v>
      </c>
    </row>
    <row r="15" spans="1:59" x14ac:dyDescent="0.55000000000000004">
      <c r="A15" s="29" t="s">
        <v>31</v>
      </c>
      <c r="B15" s="136"/>
      <c r="C15" s="136"/>
      <c r="D15" s="136"/>
      <c r="E15" s="136"/>
      <c r="F15" s="136"/>
      <c r="G15" s="59"/>
      <c r="H15" s="59"/>
      <c r="I15" s="49"/>
      <c r="J15" s="28" t="s">
        <v>35</v>
      </c>
      <c r="K15" s="136"/>
      <c r="L15" s="136"/>
      <c r="M15" s="136"/>
      <c r="N15" s="136"/>
      <c r="O15" s="136"/>
      <c r="P15" s="136"/>
      <c r="Q15" s="136"/>
      <c r="R15" s="136"/>
      <c r="S15" s="136"/>
      <c r="T15" s="136"/>
      <c r="U15" s="136"/>
      <c r="V15" s="140"/>
      <c r="W15" s="141"/>
      <c r="X15" s="141"/>
      <c r="Y15" s="64"/>
      <c r="Z15" s="142"/>
      <c r="AA15" s="143"/>
      <c r="AB15" s="67" t="s">
        <v>140</v>
      </c>
      <c r="AC15" s="64"/>
      <c r="AD15" s="67" t="s">
        <v>139</v>
      </c>
      <c r="AE15" s="64"/>
      <c r="AF15" s="67" t="s">
        <v>141</v>
      </c>
      <c r="AG15" s="64"/>
      <c r="AH15" s="67" t="s">
        <v>142</v>
      </c>
      <c r="AI15" s="64"/>
      <c r="AJ15" s="67" t="s">
        <v>143</v>
      </c>
      <c r="AK15" s="64"/>
      <c r="AL15" s="67" t="s">
        <v>144</v>
      </c>
      <c r="AM15" s="66"/>
      <c r="AN15" s="64"/>
      <c r="AO15" s="49"/>
      <c r="AP15" s="64"/>
      <c r="AQ15" s="67" t="s">
        <v>140</v>
      </c>
      <c r="AR15" s="64"/>
      <c r="AS15" s="67" t="s">
        <v>139</v>
      </c>
      <c r="AT15" s="64"/>
      <c r="AU15" s="67" t="s">
        <v>141</v>
      </c>
      <c r="AV15" s="64"/>
      <c r="AW15" s="67" t="s">
        <v>142</v>
      </c>
      <c r="AX15" s="64"/>
      <c r="AY15" s="67" t="s">
        <v>143</v>
      </c>
      <c r="AZ15" s="64"/>
      <c r="BA15" s="67" t="s">
        <v>144</v>
      </c>
      <c r="BB15" s="64"/>
      <c r="BC15" s="64"/>
      <c r="BD15" s="1" t="str">
        <f t="shared" si="0"/>
        <v/>
      </c>
      <c r="BE15" s="1">
        <f t="shared" si="1"/>
        <v>0</v>
      </c>
      <c r="BF15" s="1">
        <v>8</v>
      </c>
    </row>
    <row r="16" spans="1:59" x14ac:dyDescent="0.55000000000000004">
      <c r="A16" s="29" t="s">
        <v>32</v>
      </c>
      <c r="B16" s="136"/>
      <c r="C16" s="136"/>
      <c r="D16" s="136"/>
      <c r="E16" s="136"/>
      <c r="F16" s="136"/>
      <c r="G16" s="59"/>
      <c r="H16" s="59"/>
      <c r="I16" s="49"/>
      <c r="J16" s="28" t="s">
        <v>35</v>
      </c>
      <c r="K16" s="136"/>
      <c r="L16" s="136"/>
      <c r="M16" s="136"/>
      <c r="N16" s="136"/>
      <c r="O16" s="136"/>
      <c r="P16" s="136"/>
      <c r="Q16" s="136"/>
      <c r="R16" s="136"/>
      <c r="S16" s="136"/>
      <c r="T16" s="136"/>
      <c r="U16" s="136"/>
      <c r="V16" s="140"/>
      <c r="W16" s="141"/>
      <c r="X16" s="141"/>
      <c r="Y16" s="64"/>
      <c r="Z16" s="142"/>
      <c r="AA16" s="143"/>
      <c r="AB16" s="67" t="s">
        <v>140</v>
      </c>
      <c r="AC16" s="64"/>
      <c r="AD16" s="67" t="s">
        <v>139</v>
      </c>
      <c r="AE16" s="64"/>
      <c r="AF16" s="67" t="s">
        <v>141</v>
      </c>
      <c r="AG16" s="64"/>
      <c r="AH16" s="67" t="s">
        <v>142</v>
      </c>
      <c r="AI16" s="64"/>
      <c r="AJ16" s="67" t="s">
        <v>143</v>
      </c>
      <c r="AK16" s="64"/>
      <c r="AL16" s="67" t="s">
        <v>144</v>
      </c>
      <c r="AM16" s="66"/>
      <c r="AN16" s="64"/>
      <c r="AO16" s="49"/>
      <c r="AP16" s="64"/>
      <c r="AQ16" s="67" t="s">
        <v>140</v>
      </c>
      <c r="AR16" s="64"/>
      <c r="AS16" s="67" t="s">
        <v>139</v>
      </c>
      <c r="AT16" s="64"/>
      <c r="AU16" s="67" t="s">
        <v>141</v>
      </c>
      <c r="AV16" s="64"/>
      <c r="AW16" s="67" t="s">
        <v>142</v>
      </c>
      <c r="AX16" s="64"/>
      <c r="AY16" s="67" t="s">
        <v>143</v>
      </c>
      <c r="AZ16" s="64"/>
      <c r="BA16" s="67" t="s">
        <v>144</v>
      </c>
      <c r="BB16" s="64"/>
      <c r="BC16" s="64"/>
      <c r="BD16" s="1" t="str">
        <f t="shared" si="0"/>
        <v/>
      </c>
      <c r="BE16" s="1">
        <f t="shared" si="1"/>
        <v>0</v>
      </c>
      <c r="BF16" s="1">
        <v>9</v>
      </c>
    </row>
    <row r="17" spans="1:57" x14ac:dyDescent="0.55000000000000004">
      <c r="A17" s="29" t="s">
        <v>33</v>
      </c>
      <c r="B17" s="136"/>
      <c r="C17" s="136"/>
      <c r="D17" s="136"/>
      <c r="E17" s="136"/>
      <c r="F17" s="136"/>
      <c r="G17" s="59"/>
      <c r="H17" s="59"/>
      <c r="I17" s="49"/>
      <c r="J17" s="28" t="s">
        <v>35</v>
      </c>
      <c r="K17" s="136"/>
      <c r="L17" s="136"/>
      <c r="M17" s="136"/>
      <c r="N17" s="136"/>
      <c r="O17" s="136"/>
      <c r="P17" s="136"/>
      <c r="Q17" s="136"/>
      <c r="R17" s="136"/>
      <c r="S17" s="136"/>
      <c r="T17" s="136"/>
      <c r="U17" s="136"/>
      <c r="V17" s="140"/>
      <c r="W17" s="141"/>
      <c r="X17" s="141"/>
      <c r="Y17" s="64"/>
      <c r="Z17" s="142"/>
      <c r="AA17" s="143"/>
      <c r="AB17" s="67" t="s">
        <v>140</v>
      </c>
      <c r="AC17" s="64"/>
      <c r="AD17" s="67" t="s">
        <v>139</v>
      </c>
      <c r="AE17" s="64"/>
      <c r="AF17" s="67" t="s">
        <v>141</v>
      </c>
      <c r="AG17" s="64"/>
      <c r="AH17" s="67" t="s">
        <v>142</v>
      </c>
      <c r="AI17" s="64"/>
      <c r="AJ17" s="67" t="s">
        <v>143</v>
      </c>
      <c r="AK17" s="64"/>
      <c r="AL17" s="67" t="s">
        <v>144</v>
      </c>
      <c r="AM17" s="66"/>
      <c r="AN17" s="64"/>
      <c r="AO17" s="49"/>
      <c r="AP17" s="64"/>
      <c r="AQ17" s="67" t="s">
        <v>140</v>
      </c>
      <c r="AR17" s="64"/>
      <c r="AS17" s="67" t="s">
        <v>139</v>
      </c>
      <c r="AT17" s="64"/>
      <c r="AU17" s="67" t="s">
        <v>141</v>
      </c>
      <c r="AV17" s="64"/>
      <c r="AW17" s="67" t="s">
        <v>142</v>
      </c>
      <c r="AX17" s="64"/>
      <c r="AY17" s="67" t="s">
        <v>143</v>
      </c>
      <c r="AZ17" s="64"/>
      <c r="BA17" s="67" t="s">
        <v>144</v>
      </c>
      <c r="BB17" s="64"/>
      <c r="BC17" s="64"/>
      <c r="BD17" s="1" t="str">
        <f t="shared" si="0"/>
        <v/>
      </c>
      <c r="BE17" s="1">
        <f t="shared" si="1"/>
        <v>0</v>
      </c>
    </row>
    <row r="18" spans="1:57" x14ac:dyDescent="0.55000000000000004">
      <c r="A18" s="29">
        <v>11</v>
      </c>
      <c r="B18" s="136"/>
      <c r="C18" s="136"/>
      <c r="D18" s="136"/>
      <c r="E18" s="136"/>
      <c r="F18" s="136"/>
      <c r="G18" s="59"/>
      <c r="H18" s="59"/>
      <c r="I18" s="49"/>
      <c r="J18" s="28" t="s">
        <v>35</v>
      </c>
      <c r="K18" s="136"/>
      <c r="L18" s="136"/>
      <c r="M18" s="136"/>
      <c r="N18" s="136"/>
      <c r="O18" s="136"/>
      <c r="P18" s="136"/>
      <c r="Q18" s="136"/>
      <c r="R18" s="136"/>
      <c r="S18" s="136"/>
      <c r="T18" s="136"/>
      <c r="U18" s="136"/>
      <c r="V18" s="140"/>
      <c r="W18" s="141"/>
      <c r="X18" s="141"/>
      <c r="Y18" s="64"/>
      <c r="Z18" s="142"/>
      <c r="AA18" s="143"/>
      <c r="AB18" s="67" t="s">
        <v>140</v>
      </c>
      <c r="AC18" s="64"/>
      <c r="AD18" s="67" t="s">
        <v>139</v>
      </c>
      <c r="AE18" s="64"/>
      <c r="AF18" s="67" t="s">
        <v>141</v>
      </c>
      <c r="AG18" s="64"/>
      <c r="AH18" s="67" t="s">
        <v>142</v>
      </c>
      <c r="AI18" s="64"/>
      <c r="AJ18" s="67" t="s">
        <v>143</v>
      </c>
      <c r="AK18" s="64"/>
      <c r="AL18" s="67" t="s">
        <v>144</v>
      </c>
      <c r="AM18" s="66"/>
      <c r="AN18" s="64"/>
      <c r="AO18" s="49"/>
      <c r="AP18" s="64"/>
      <c r="AQ18" s="67" t="s">
        <v>140</v>
      </c>
      <c r="AR18" s="64"/>
      <c r="AS18" s="67" t="s">
        <v>139</v>
      </c>
      <c r="AT18" s="64"/>
      <c r="AU18" s="67" t="s">
        <v>141</v>
      </c>
      <c r="AV18" s="64"/>
      <c r="AW18" s="67" t="s">
        <v>142</v>
      </c>
      <c r="AX18" s="64"/>
      <c r="AY18" s="67" t="s">
        <v>143</v>
      </c>
      <c r="AZ18" s="64"/>
      <c r="BA18" s="67" t="s">
        <v>144</v>
      </c>
      <c r="BB18" s="64"/>
      <c r="BC18" s="64"/>
      <c r="BD18" s="1" t="str">
        <f t="shared" si="0"/>
        <v/>
      </c>
      <c r="BE18" s="1">
        <f t="shared" si="1"/>
        <v>0</v>
      </c>
    </row>
    <row r="19" spans="1:57" x14ac:dyDescent="0.55000000000000004">
      <c r="A19" s="29">
        <v>12</v>
      </c>
      <c r="B19" s="136"/>
      <c r="C19" s="136"/>
      <c r="D19" s="136"/>
      <c r="E19" s="136"/>
      <c r="F19" s="136"/>
      <c r="G19" s="59"/>
      <c r="H19" s="59"/>
      <c r="I19" s="49"/>
      <c r="J19" s="28" t="s">
        <v>35</v>
      </c>
      <c r="K19" s="136"/>
      <c r="L19" s="136"/>
      <c r="M19" s="136"/>
      <c r="N19" s="136"/>
      <c r="O19" s="136"/>
      <c r="P19" s="136"/>
      <c r="Q19" s="136"/>
      <c r="R19" s="136"/>
      <c r="S19" s="136"/>
      <c r="T19" s="136"/>
      <c r="U19" s="136"/>
      <c r="V19" s="140"/>
      <c r="W19" s="141"/>
      <c r="X19" s="141"/>
      <c r="Y19" s="64"/>
      <c r="Z19" s="142"/>
      <c r="AA19" s="143"/>
      <c r="AB19" s="67" t="s">
        <v>140</v>
      </c>
      <c r="AC19" s="64"/>
      <c r="AD19" s="67" t="s">
        <v>139</v>
      </c>
      <c r="AE19" s="64"/>
      <c r="AF19" s="67" t="s">
        <v>141</v>
      </c>
      <c r="AG19" s="64"/>
      <c r="AH19" s="67" t="s">
        <v>142</v>
      </c>
      <c r="AI19" s="64"/>
      <c r="AJ19" s="67" t="s">
        <v>143</v>
      </c>
      <c r="AK19" s="64"/>
      <c r="AL19" s="67" t="s">
        <v>144</v>
      </c>
      <c r="AM19" s="66"/>
      <c r="AN19" s="64"/>
      <c r="AO19" s="49"/>
      <c r="AP19" s="64"/>
      <c r="AQ19" s="67" t="s">
        <v>140</v>
      </c>
      <c r="AR19" s="64"/>
      <c r="AS19" s="67" t="s">
        <v>139</v>
      </c>
      <c r="AT19" s="64"/>
      <c r="AU19" s="67" t="s">
        <v>141</v>
      </c>
      <c r="AV19" s="64"/>
      <c r="AW19" s="67" t="s">
        <v>142</v>
      </c>
      <c r="AX19" s="64"/>
      <c r="AY19" s="67" t="s">
        <v>143</v>
      </c>
      <c r="AZ19" s="64"/>
      <c r="BA19" s="67" t="s">
        <v>144</v>
      </c>
      <c r="BB19" s="64"/>
      <c r="BC19" s="64"/>
      <c r="BD19" s="1" t="str">
        <f t="shared" si="0"/>
        <v/>
      </c>
      <c r="BE19" s="1">
        <f t="shared" si="1"/>
        <v>0</v>
      </c>
    </row>
    <row r="20" spans="1:57" x14ac:dyDescent="0.55000000000000004">
      <c r="A20" s="29">
        <v>13</v>
      </c>
      <c r="B20" s="136"/>
      <c r="C20" s="136"/>
      <c r="D20" s="136"/>
      <c r="E20" s="136"/>
      <c r="F20" s="136"/>
      <c r="G20" s="59"/>
      <c r="H20" s="59"/>
      <c r="I20" s="49"/>
      <c r="J20" s="28" t="s">
        <v>35</v>
      </c>
      <c r="K20" s="136"/>
      <c r="L20" s="136"/>
      <c r="M20" s="136"/>
      <c r="N20" s="136"/>
      <c r="O20" s="136"/>
      <c r="P20" s="136"/>
      <c r="Q20" s="136"/>
      <c r="R20" s="136"/>
      <c r="S20" s="136"/>
      <c r="T20" s="136"/>
      <c r="U20" s="136"/>
      <c r="V20" s="140"/>
      <c r="W20" s="141"/>
      <c r="X20" s="141"/>
      <c r="Y20" s="64"/>
      <c r="Z20" s="142"/>
      <c r="AA20" s="143"/>
      <c r="AB20" s="67" t="s">
        <v>140</v>
      </c>
      <c r="AC20" s="64"/>
      <c r="AD20" s="67" t="s">
        <v>139</v>
      </c>
      <c r="AE20" s="64"/>
      <c r="AF20" s="67" t="s">
        <v>141</v>
      </c>
      <c r="AG20" s="64"/>
      <c r="AH20" s="67" t="s">
        <v>142</v>
      </c>
      <c r="AI20" s="64"/>
      <c r="AJ20" s="67" t="s">
        <v>143</v>
      </c>
      <c r="AK20" s="64"/>
      <c r="AL20" s="67" t="s">
        <v>144</v>
      </c>
      <c r="AM20" s="66"/>
      <c r="AN20" s="64"/>
      <c r="AO20" s="49"/>
      <c r="AP20" s="64"/>
      <c r="AQ20" s="67" t="s">
        <v>140</v>
      </c>
      <c r="AR20" s="64"/>
      <c r="AS20" s="67" t="s">
        <v>139</v>
      </c>
      <c r="AT20" s="64"/>
      <c r="AU20" s="67" t="s">
        <v>141</v>
      </c>
      <c r="AV20" s="64"/>
      <c r="AW20" s="67" t="s">
        <v>142</v>
      </c>
      <c r="AX20" s="64"/>
      <c r="AY20" s="67" t="s">
        <v>143</v>
      </c>
      <c r="AZ20" s="64"/>
      <c r="BA20" s="67" t="s">
        <v>144</v>
      </c>
      <c r="BB20" s="64"/>
      <c r="BC20" s="64"/>
      <c r="BD20" s="1" t="str">
        <f t="shared" si="0"/>
        <v/>
      </c>
      <c r="BE20" s="1">
        <f t="shared" si="1"/>
        <v>0</v>
      </c>
    </row>
    <row r="21" spans="1:57" x14ac:dyDescent="0.55000000000000004">
      <c r="A21" s="29">
        <v>14</v>
      </c>
      <c r="B21" s="136"/>
      <c r="C21" s="136"/>
      <c r="D21" s="136"/>
      <c r="E21" s="136"/>
      <c r="F21" s="136"/>
      <c r="G21" s="59"/>
      <c r="H21" s="59"/>
      <c r="I21" s="49"/>
      <c r="J21" s="28" t="s">
        <v>35</v>
      </c>
      <c r="K21" s="136"/>
      <c r="L21" s="136"/>
      <c r="M21" s="136"/>
      <c r="N21" s="136"/>
      <c r="O21" s="136"/>
      <c r="P21" s="136"/>
      <c r="Q21" s="136"/>
      <c r="R21" s="136"/>
      <c r="S21" s="136"/>
      <c r="T21" s="136"/>
      <c r="U21" s="136"/>
      <c r="V21" s="140"/>
      <c r="W21" s="141"/>
      <c r="X21" s="141"/>
      <c r="Y21" s="64"/>
      <c r="Z21" s="142"/>
      <c r="AA21" s="143"/>
      <c r="AB21" s="67" t="s">
        <v>140</v>
      </c>
      <c r="AC21" s="64"/>
      <c r="AD21" s="67" t="s">
        <v>139</v>
      </c>
      <c r="AE21" s="64"/>
      <c r="AF21" s="67" t="s">
        <v>141</v>
      </c>
      <c r="AG21" s="64"/>
      <c r="AH21" s="67" t="s">
        <v>142</v>
      </c>
      <c r="AI21" s="64"/>
      <c r="AJ21" s="67" t="s">
        <v>143</v>
      </c>
      <c r="AK21" s="64"/>
      <c r="AL21" s="67" t="s">
        <v>144</v>
      </c>
      <c r="AM21" s="66"/>
      <c r="AN21" s="64"/>
      <c r="AO21" s="49"/>
      <c r="AP21" s="64"/>
      <c r="AQ21" s="67" t="s">
        <v>140</v>
      </c>
      <c r="AR21" s="64"/>
      <c r="AS21" s="67" t="s">
        <v>139</v>
      </c>
      <c r="AT21" s="64"/>
      <c r="AU21" s="67" t="s">
        <v>141</v>
      </c>
      <c r="AV21" s="64"/>
      <c r="AW21" s="67" t="s">
        <v>142</v>
      </c>
      <c r="AX21" s="64"/>
      <c r="AY21" s="67" t="s">
        <v>143</v>
      </c>
      <c r="AZ21" s="64"/>
      <c r="BA21" s="67" t="s">
        <v>144</v>
      </c>
      <c r="BB21" s="64"/>
      <c r="BC21" s="64"/>
      <c r="BD21" s="1" t="str">
        <f t="shared" si="0"/>
        <v/>
      </c>
      <c r="BE21" s="1">
        <f t="shared" si="1"/>
        <v>0</v>
      </c>
    </row>
    <row r="22" spans="1:57" x14ac:dyDescent="0.55000000000000004">
      <c r="A22" s="29">
        <v>15</v>
      </c>
      <c r="B22" s="136"/>
      <c r="C22" s="136"/>
      <c r="D22" s="136"/>
      <c r="E22" s="136"/>
      <c r="F22" s="136"/>
      <c r="G22" s="59"/>
      <c r="H22" s="59"/>
      <c r="I22" s="49"/>
      <c r="J22" s="28" t="s">
        <v>35</v>
      </c>
      <c r="K22" s="136"/>
      <c r="L22" s="136"/>
      <c r="M22" s="136"/>
      <c r="N22" s="136"/>
      <c r="O22" s="136"/>
      <c r="P22" s="136"/>
      <c r="Q22" s="136"/>
      <c r="R22" s="136"/>
      <c r="S22" s="136"/>
      <c r="T22" s="136"/>
      <c r="U22" s="136"/>
      <c r="V22" s="140"/>
      <c r="W22" s="141"/>
      <c r="X22" s="141"/>
      <c r="Y22" s="64"/>
      <c r="Z22" s="142"/>
      <c r="AA22" s="143"/>
      <c r="AB22" s="67" t="s">
        <v>140</v>
      </c>
      <c r="AC22" s="64"/>
      <c r="AD22" s="67" t="s">
        <v>139</v>
      </c>
      <c r="AE22" s="64"/>
      <c r="AF22" s="67" t="s">
        <v>141</v>
      </c>
      <c r="AG22" s="64"/>
      <c r="AH22" s="67" t="s">
        <v>142</v>
      </c>
      <c r="AI22" s="64"/>
      <c r="AJ22" s="67" t="s">
        <v>143</v>
      </c>
      <c r="AK22" s="64"/>
      <c r="AL22" s="67" t="s">
        <v>144</v>
      </c>
      <c r="AM22" s="66"/>
      <c r="AN22" s="64"/>
      <c r="AO22" s="49"/>
      <c r="AP22" s="64"/>
      <c r="AQ22" s="67" t="s">
        <v>140</v>
      </c>
      <c r="AR22" s="64"/>
      <c r="AS22" s="67" t="s">
        <v>139</v>
      </c>
      <c r="AT22" s="64"/>
      <c r="AU22" s="67" t="s">
        <v>141</v>
      </c>
      <c r="AV22" s="64"/>
      <c r="AW22" s="67" t="s">
        <v>142</v>
      </c>
      <c r="AX22" s="64"/>
      <c r="AY22" s="67" t="s">
        <v>143</v>
      </c>
      <c r="AZ22" s="64"/>
      <c r="BA22" s="67" t="s">
        <v>144</v>
      </c>
      <c r="BB22" s="64"/>
      <c r="BC22" s="64"/>
      <c r="BD22" s="1" t="str">
        <f t="shared" si="0"/>
        <v/>
      </c>
      <c r="BE22" s="1">
        <f t="shared" si="1"/>
        <v>0</v>
      </c>
    </row>
    <row r="23" spans="1:57" x14ac:dyDescent="0.55000000000000004">
      <c r="A23" s="29">
        <v>16</v>
      </c>
      <c r="B23" s="136"/>
      <c r="C23" s="136"/>
      <c r="D23" s="136"/>
      <c r="E23" s="136"/>
      <c r="F23" s="136"/>
      <c r="G23" s="59"/>
      <c r="H23" s="59"/>
      <c r="I23" s="49"/>
      <c r="J23" s="28" t="s">
        <v>35</v>
      </c>
      <c r="K23" s="136"/>
      <c r="L23" s="136"/>
      <c r="M23" s="136"/>
      <c r="N23" s="136"/>
      <c r="O23" s="136"/>
      <c r="P23" s="136"/>
      <c r="Q23" s="136"/>
      <c r="R23" s="136"/>
      <c r="S23" s="136"/>
      <c r="T23" s="136"/>
      <c r="U23" s="136"/>
      <c r="V23" s="140"/>
      <c r="W23" s="141"/>
      <c r="X23" s="141"/>
      <c r="Y23" s="64"/>
      <c r="Z23" s="142"/>
      <c r="AA23" s="143"/>
      <c r="AB23" s="67" t="s">
        <v>140</v>
      </c>
      <c r="AC23" s="64"/>
      <c r="AD23" s="67" t="s">
        <v>139</v>
      </c>
      <c r="AE23" s="64"/>
      <c r="AF23" s="67" t="s">
        <v>141</v>
      </c>
      <c r="AG23" s="64"/>
      <c r="AH23" s="67" t="s">
        <v>142</v>
      </c>
      <c r="AI23" s="64"/>
      <c r="AJ23" s="67" t="s">
        <v>143</v>
      </c>
      <c r="AK23" s="64"/>
      <c r="AL23" s="67" t="s">
        <v>144</v>
      </c>
      <c r="AM23" s="66"/>
      <c r="AN23" s="64"/>
      <c r="AO23" s="49"/>
      <c r="AP23" s="64"/>
      <c r="AQ23" s="67" t="s">
        <v>140</v>
      </c>
      <c r="AR23" s="64"/>
      <c r="AS23" s="67" t="s">
        <v>139</v>
      </c>
      <c r="AT23" s="64"/>
      <c r="AU23" s="67" t="s">
        <v>141</v>
      </c>
      <c r="AV23" s="64"/>
      <c r="AW23" s="67" t="s">
        <v>142</v>
      </c>
      <c r="AX23" s="64"/>
      <c r="AY23" s="67" t="s">
        <v>143</v>
      </c>
      <c r="AZ23" s="64"/>
      <c r="BA23" s="67" t="s">
        <v>144</v>
      </c>
      <c r="BB23" s="64"/>
      <c r="BC23" s="64"/>
      <c r="BD23" s="1" t="str">
        <f t="shared" si="0"/>
        <v/>
      </c>
      <c r="BE23" s="1">
        <f t="shared" si="1"/>
        <v>0</v>
      </c>
    </row>
    <row r="24" spans="1:57" x14ac:dyDescent="0.55000000000000004">
      <c r="A24" s="29">
        <v>17</v>
      </c>
      <c r="B24" s="136"/>
      <c r="C24" s="136"/>
      <c r="D24" s="136"/>
      <c r="E24" s="136"/>
      <c r="F24" s="136"/>
      <c r="G24" s="59"/>
      <c r="H24" s="59"/>
      <c r="I24" s="49"/>
      <c r="J24" s="28" t="s">
        <v>35</v>
      </c>
      <c r="K24" s="136"/>
      <c r="L24" s="136"/>
      <c r="M24" s="136"/>
      <c r="N24" s="136"/>
      <c r="O24" s="136"/>
      <c r="P24" s="136"/>
      <c r="Q24" s="136"/>
      <c r="R24" s="136"/>
      <c r="S24" s="136"/>
      <c r="T24" s="136"/>
      <c r="U24" s="136"/>
      <c r="V24" s="140"/>
      <c r="W24" s="141"/>
      <c r="X24" s="141"/>
      <c r="Y24" s="64"/>
      <c r="Z24" s="142"/>
      <c r="AA24" s="143"/>
      <c r="AB24" s="67" t="s">
        <v>140</v>
      </c>
      <c r="AC24" s="64"/>
      <c r="AD24" s="67" t="s">
        <v>139</v>
      </c>
      <c r="AE24" s="64"/>
      <c r="AF24" s="67" t="s">
        <v>141</v>
      </c>
      <c r="AG24" s="64"/>
      <c r="AH24" s="67" t="s">
        <v>142</v>
      </c>
      <c r="AI24" s="64"/>
      <c r="AJ24" s="67" t="s">
        <v>143</v>
      </c>
      <c r="AK24" s="64"/>
      <c r="AL24" s="67" t="s">
        <v>144</v>
      </c>
      <c r="AM24" s="66"/>
      <c r="AN24" s="64"/>
      <c r="AO24" s="49"/>
      <c r="AP24" s="64"/>
      <c r="AQ24" s="67" t="s">
        <v>140</v>
      </c>
      <c r="AR24" s="64"/>
      <c r="AS24" s="67" t="s">
        <v>139</v>
      </c>
      <c r="AT24" s="64"/>
      <c r="AU24" s="67" t="s">
        <v>141</v>
      </c>
      <c r="AV24" s="64"/>
      <c r="AW24" s="67" t="s">
        <v>142</v>
      </c>
      <c r="AX24" s="64"/>
      <c r="AY24" s="67" t="s">
        <v>143</v>
      </c>
      <c r="AZ24" s="64"/>
      <c r="BA24" s="67" t="s">
        <v>144</v>
      </c>
      <c r="BB24" s="64"/>
      <c r="BC24" s="64"/>
      <c r="BD24" s="1" t="str">
        <f t="shared" si="0"/>
        <v/>
      </c>
      <c r="BE24" s="1">
        <f t="shared" si="1"/>
        <v>0</v>
      </c>
    </row>
    <row r="25" spans="1:57" x14ac:dyDescent="0.55000000000000004">
      <c r="A25" s="29">
        <v>18</v>
      </c>
      <c r="B25" s="136"/>
      <c r="C25" s="136"/>
      <c r="D25" s="136"/>
      <c r="E25" s="136"/>
      <c r="F25" s="136"/>
      <c r="G25" s="59"/>
      <c r="H25" s="59"/>
      <c r="I25" s="49"/>
      <c r="J25" s="28" t="s">
        <v>35</v>
      </c>
      <c r="K25" s="136"/>
      <c r="L25" s="136"/>
      <c r="M25" s="136"/>
      <c r="N25" s="136"/>
      <c r="O25" s="136"/>
      <c r="P25" s="136"/>
      <c r="Q25" s="136"/>
      <c r="R25" s="136"/>
      <c r="S25" s="136"/>
      <c r="T25" s="136"/>
      <c r="U25" s="136"/>
      <c r="V25" s="140"/>
      <c r="W25" s="141"/>
      <c r="X25" s="141"/>
      <c r="Y25" s="64"/>
      <c r="Z25" s="142"/>
      <c r="AA25" s="143"/>
      <c r="AB25" s="67" t="s">
        <v>140</v>
      </c>
      <c r="AC25" s="64"/>
      <c r="AD25" s="67" t="s">
        <v>139</v>
      </c>
      <c r="AE25" s="64"/>
      <c r="AF25" s="67" t="s">
        <v>141</v>
      </c>
      <c r="AG25" s="64"/>
      <c r="AH25" s="67" t="s">
        <v>142</v>
      </c>
      <c r="AI25" s="64"/>
      <c r="AJ25" s="67" t="s">
        <v>143</v>
      </c>
      <c r="AK25" s="64"/>
      <c r="AL25" s="67" t="s">
        <v>144</v>
      </c>
      <c r="AM25" s="66"/>
      <c r="AN25" s="64"/>
      <c r="AO25" s="49"/>
      <c r="AP25" s="64"/>
      <c r="AQ25" s="67" t="s">
        <v>140</v>
      </c>
      <c r="AR25" s="64"/>
      <c r="AS25" s="67" t="s">
        <v>139</v>
      </c>
      <c r="AT25" s="64"/>
      <c r="AU25" s="67" t="s">
        <v>141</v>
      </c>
      <c r="AV25" s="64"/>
      <c r="AW25" s="67" t="s">
        <v>142</v>
      </c>
      <c r="AX25" s="64"/>
      <c r="AY25" s="67" t="s">
        <v>143</v>
      </c>
      <c r="AZ25" s="64"/>
      <c r="BA25" s="67" t="s">
        <v>144</v>
      </c>
      <c r="BB25" s="64"/>
      <c r="BC25" s="64"/>
      <c r="BD25" s="1" t="str">
        <f t="shared" si="0"/>
        <v/>
      </c>
      <c r="BE25" s="1">
        <f t="shared" si="1"/>
        <v>0</v>
      </c>
    </row>
    <row r="26" spans="1:57" x14ac:dyDescent="0.55000000000000004">
      <c r="A26" s="29">
        <v>19</v>
      </c>
      <c r="B26" s="136"/>
      <c r="C26" s="136"/>
      <c r="D26" s="136"/>
      <c r="E26" s="136"/>
      <c r="F26" s="136"/>
      <c r="G26" s="59"/>
      <c r="H26" s="59"/>
      <c r="I26" s="49"/>
      <c r="J26" s="28" t="s">
        <v>35</v>
      </c>
      <c r="K26" s="136"/>
      <c r="L26" s="136"/>
      <c r="M26" s="136"/>
      <c r="N26" s="136"/>
      <c r="O26" s="136"/>
      <c r="P26" s="136"/>
      <c r="Q26" s="136"/>
      <c r="R26" s="136"/>
      <c r="S26" s="136"/>
      <c r="T26" s="136"/>
      <c r="U26" s="136"/>
      <c r="V26" s="140"/>
      <c r="W26" s="141"/>
      <c r="X26" s="141"/>
      <c r="Y26" s="64"/>
      <c r="Z26" s="142"/>
      <c r="AA26" s="143"/>
      <c r="AB26" s="67" t="s">
        <v>140</v>
      </c>
      <c r="AC26" s="64"/>
      <c r="AD26" s="67" t="s">
        <v>139</v>
      </c>
      <c r="AE26" s="64"/>
      <c r="AF26" s="67" t="s">
        <v>141</v>
      </c>
      <c r="AG26" s="64"/>
      <c r="AH26" s="67" t="s">
        <v>142</v>
      </c>
      <c r="AI26" s="64"/>
      <c r="AJ26" s="67" t="s">
        <v>143</v>
      </c>
      <c r="AK26" s="64"/>
      <c r="AL26" s="67" t="s">
        <v>144</v>
      </c>
      <c r="AM26" s="66"/>
      <c r="AN26" s="64"/>
      <c r="AO26" s="49"/>
      <c r="AP26" s="64"/>
      <c r="AQ26" s="67" t="s">
        <v>140</v>
      </c>
      <c r="AR26" s="64"/>
      <c r="AS26" s="67" t="s">
        <v>139</v>
      </c>
      <c r="AT26" s="64"/>
      <c r="AU26" s="67" t="s">
        <v>141</v>
      </c>
      <c r="AV26" s="64"/>
      <c r="AW26" s="67" t="s">
        <v>142</v>
      </c>
      <c r="AX26" s="64"/>
      <c r="AY26" s="67" t="s">
        <v>143</v>
      </c>
      <c r="AZ26" s="64"/>
      <c r="BA26" s="67" t="s">
        <v>144</v>
      </c>
      <c r="BB26" s="64"/>
      <c r="BC26" s="64"/>
      <c r="BD26" s="1" t="str">
        <f t="shared" si="0"/>
        <v/>
      </c>
      <c r="BE26" s="1">
        <f t="shared" si="1"/>
        <v>0</v>
      </c>
    </row>
    <row r="27" spans="1:57" x14ac:dyDescent="0.55000000000000004">
      <c r="A27" s="29">
        <v>20</v>
      </c>
      <c r="B27" s="136"/>
      <c r="C27" s="136"/>
      <c r="D27" s="136"/>
      <c r="E27" s="136"/>
      <c r="F27" s="136"/>
      <c r="G27" s="59"/>
      <c r="H27" s="59"/>
      <c r="I27" s="49"/>
      <c r="J27" s="28" t="s">
        <v>35</v>
      </c>
      <c r="K27" s="136"/>
      <c r="L27" s="136"/>
      <c r="M27" s="136"/>
      <c r="N27" s="136"/>
      <c r="O27" s="136"/>
      <c r="P27" s="136"/>
      <c r="Q27" s="136"/>
      <c r="R27" s="136"/>
      <c r="S27" s="136"/>
      <c r="T27" s="136"/>
      <c r="U27" s="136"/>
      <c r="V27" s="140"/>
      <c r="W27" s="141"/>
      <c r="X27" s="141"/>
      <c r="Y27" s="64"/>
      <c r="Z27" s="142"/>
      <c r="AA27" s="143"/>
      <c r="AB27" s="67" t="s">
        <v>140</v>
      </c>
      <c r="AC27" s="64"/>
      <c r="AD27" s="67" t="s">
        <v>139</v>
      </c>
      <c r="AE27" s="64"/>
      <c r="AF27" s="67" t="s">
        <v>141</v>
      </c>
      <c r="AG27" s="64"/>
      <c r="AH27" s="67" t="s">
        <v>142</v>
      </c>
      <c r="AI27" s="64"/>
      <c r="AJ27" s="67" t="s">
        <v>143</v>
      </c>
      <c r="AK27" s="64"/>
      <c r="AL27" s="67" t="s">
        <v>144</v>
      </c>
      <c r="AM27" s="66"/>
      <c r="AN27" s="64"/>
      <c r="AO27" s="49"/>
      <c r="AP27" s="64"/>
      <c r="AQ27" s="67" t="s">
        <v>140</v>
      </c>
      <c r="AR27" s="64"/>
      <c r="AS27" s="67" t="s">
        <v>139</v>
      </c>
      <c r="AT27" s="64"/>
      <c r="AU27" s="67" t="s">
        <v>141</v>
      </c>
      <c r="AV27" s="64"/>
      <c r="AW27" s="67" t="s">
        <v>142</v>
      </c>
      <c r="AX27" s="64"/>
      <c r="AY27" s="67" t="s">
        <v>143</v>
      </c>
      <c r="AZ27" s="64"/>
      <c r="BA27" s="67" t="s">
        <v>144</v>
      </c>
      <c r="BB27" s="64"/>
      <c r="BC27" s="64"/>
      <c r="BD27" s="1" t="str">
        <f t="shared" si="0"/>
        <v/>
      </c>
      <c r="BE27" s="1">
        <f t="shared" si="1"/>
        <v>0</v>
      </c>
    </row>
    <row r="28" spans="1:57" x14ac:dyDescent="0.55000000000000004">
      <c r="A28" s="29">
        <v>21</v>
      </c>
      <c r="B28" s="136"/>
      <c r="C28" s="136"/>
      <c r="D28" s="136"/>
      <c r="E28" s="136"/>
      <c r="F28" s="136"/>
      <c r="G28" s="59"/>
      <c r="H28" s="59"/>
      <c r="I28" s="49"/>
      <c r="J28" s="28" t="s">
        <v>35</v>
      </c>
      <c r="K28" s="136"/>
      <c r="L28" s="136"/>
      <c r="M28" s="136"/>
      <c r="N28" s="136"/>
      <c r="O28" s="136"/>
      <c r="P28" s="136"/>
      <c r="Q28" s="136"/>
      <c r="R28" s="136"/>
      <c r="S28" s="136"/>
      <c r="T28" s="136"/>
      <c r="U28" s="136"/>
      <c r="V28" s="140"/>
      <c r="W28" s="141"/>
      <c r="X28" s="141"/>
      <c r="Y28" s="64"/>
      <c r="Z28" s="142"/>
      <c r="AA28" s="143"/>
      <c r="AB28" s="67" t="s">
        <v>140</v>
      </c>
      <c r="AC28" s="64"/>
      <c r="AD28" s="67" t="s">
        <v>139</v>
      </c>
      <c r="AE28" s="64"/>
      <c r="AF28" s="67" t="s">
        <v>141</v>
      </c>
      <c r="AG28" s="64"/>
      <c r="AH28" s="67" t="s">
        <v>142</v>
      </c>
      <c r="AI28" s="64"/>
      <c r="AJ28" s="67" t="s">
        <v>143</v>
      </c>
      <c r="AK28" s="64"/>
      <c r="AL28" s="67" t="s">
        <v>144</v>
      </c>
      <c r="AM28" s="66"/>
      <c r="AN28" s="64"/>
      <c r="AO28" s="49"/>
      <c r="AP28" s="64"/>
      <c r="AQ28" s="67" t="s">
        <v>140</v>
      </c>
      <c r="AR28" s="64"/>
      <c r="AS28" s="67" t="s">
        <v>139</v>
      </c>
      <c r="AT28" s="64"/>
      <c r="AU28" s="67" t="s">
        <v>141</v>
      </c>
      <c r="AV28" s="64"/>
      <c r="AW28" s="67" t="s">
        <v>142</v>
      </c>
      <c r="AX28" s="64"/>
      <c r="AY28" s="67" t="s">
        <v>143</v>
      </c>
      <c r="AZ28" s="64"/>
      <c r="BA28" s="67" t="s">
        <v>144</v>
      </c>
      <c r="BB28" s="64"/>
      <c r="BC28" s="64"/>
      <c r="BD28" s="1" t="str">
        <f t="shared" si="0"/>
        <v/>
      </c>
      <c r="BE28" s="1">
        <f t="shared" si="1"/>
        <v>0</v>
      </c>
    </row>
    <row r="29" spans="1:57" x14ac:dyDescent="0.55000000000000004">
      <c r="A29" s="29">
        <v>22</v>
      </c>
      <c r="B29" s="136"/>
      <c r="C29" s="136"/>
      <c r="D29" s="136"/>
      <c r="E29" s="136"/>
      <c r="F29" s="136"/>
      <c r="G29" s="59"/>
      <c r="H29" s="59"/>
      <c r="I29" s="49"/>
      <c r="J29" s="28" t="s">
        <v>35</v>
      </c>
      <c r="K29" s="136"/>
      <c r="L29" s="136"/>
      <c r="M29" s="136"/>
      <c r="N29" s="136"/>
      <c r="O29" s="136"/>
      <c r="P29" s="136"/>
      <c r="Q29" s="136"/>
      <c r="R29" s="136"/>
      <c r="S29" s="136"/>
      <c r="T29" s="136"/>
      <c r="U29" s="136"/>
      <c r="V29" s="140"/>
      <c r="W29" s="141"/>
      <c r="X29" s="141"/>
      <c r="Y29" s="64"/>
      <c r="Z29" s="142"/>
      <c r="AA29" s="143"/>
      <c r="AB29" s="67" t="s">
        <v>140</v>
      </c>
      <c r="AC29" s="64"/>
      <c r="AD29" s="67" t="s">
        <v>139</v>
      </c>
      <c r="AE29" s="64"/>
      <c r="AF29" s="67" t="s">
        <v>141</v>
      </c>
      <c r="AG29" s="64"/>
      <c r="AH29" s="67" t="s">
        <v>142</v>
      </c>
      <c r="AI29" s="64"/>
      <c r="AJ29" s="67" t="s">
        <v>143</v>
      </c>
      <c r="AK29" s="64"/>
      <c r="AL29" s="67" t="s">
        <v>144</v>
      </c>
      <c r="AM29" s="66"/>
      <c r="AN29" s="64"/>
      <c r="AO29" s="49"/>
      <c r="AP29" s="64"/>
      <c r="AQ29" s="67" t="s">
        <v>140</v>
      </c>
      <c r="AR29" s="64"/>
      <c r="AS29" s="67" t="s">
        <v>139</v>
      </c>
      <c r="AT29" s="64"/>
      <c r="AU29" s="67" t="s">
        <v>141</v>
      </c>
      <c r="AV29" s="64"/>
      <c r="AW29" s="67" t="s">
        <v>142</v>
      </c>
      <c r="AX29" s="64"/>
      <c r="AY29" s="67" t="s">
        <v>143</v>
      </c>
      <c r="AZ29" s="64"/>
      <c r="BA29" s="67" t="s">
        <v>144</v>
      </c>
      <c r="BB29" s="64"/>
      <c r="BC29" s="64"/>
      <c r="BD29" s="1" t="str">
        <f t="shared" si="0"/>
        <v/>
      </c>
      <c r="BE29" s="1">
        <f t="shared" si="1"/>
        <v>0</v>
      </c>
    </row>
    <row r="30" spans="1:57" x14ac:dyDescent="0.55000000000000004">
      <c r="A30" s="29">
        <v>23</v>
      </c>
      <c r="B30" s="136"/>
      <c r="C30" s="136"/>
      <c r="D30" s="136"/>
      <c r="E30" s="136"/>
      <c r="F30" s="136"/>
      <c r="G30" s="59"/>
      <c r="H30" s="59"/>
      <c r="I30" s="49"/>
      <c r="J30" s="28" t="s">
        <v>35</v>
      </c>
      <c r="K30" s="136"/>
      <c r="L30" s="136"/>
      <c r="M30" s="136"/>
      <c r="N30" s="136"/>
      <c r="O30" s="136"/>
      <c r="P30" s="136"/>
      <c r="Q30" s="136"/>
      <c r="R30" s="136"/>
      <c r="S30" s="136"/>
      <c r="T30" s="136"/>
      <c r="U30" s="136"/>
      <c r="V30" s="140"/>
      <c r="W30" s="141"/>
      <c r="X30" s="141"/>
      <c r="Y30" s="64"/>
      <c r="Z30" s="142"/>
      <c r="AA30" s="143"/>
      <c r="AB30" s="67" t="s">
        <v>140</v>
      </c>
      <c r="AC30" s="64"/>
      <c r="AD30" s="67" t="s">
        <v>139</v>
      </c>
      <c r="AE30" s="64"/>
      <c r="AF30" s="67" t="s">
        <v>141</v>
      </c>
      <c r="AG30" s="64"/>
      <c r="AH30" s="67" t="s">
        <v>142</v>
      </c>
      <c r="AI30" s="64"/>
      <c r="AJ30" s="67" t="s">
        <v>143</v>
      </c>
      <c r="AK30" s="64"/>
      <c r="AL30" s="67" t="s">
        <v>144</v>
      </c>
      <c r="AM30" s="66"/>
      <c r="AN30" s="64"/>
      <c r="AO30" s="49"/>
      <c r="AP30" s="64"/>
      <c r="AQ30" s="67" t="s">
        <v>140</v>
      </c>
      <c r="AR30" s="64"/>
      <c r="AS30" s="67" t="s">
        <v>139</v>
      </c>
      <c r="AT30" s="64"/>
      <c r="AU30" s="67" t="s">
        <v>141</v>
      </c>
      <c r="AV30" s="64"/>
      <c r="AW30" s="67" t="s">
        <v>142</v>
      </c>
      <c r="AX30" s="64"/>
      <c r="AY30" s="67" t="s">
        <v>143</v>
      </c>
      <c r="AZ30" s="64"/>
      <c r="BA30" s="67" t="s">
        <v>144</v>
      </c>
      <c r="BB30" s="64"/>
      <c r="BC30" s="64"/>
      <c r="BD30" s="1" t="str">
        <f t="shared" si="0"/>
        <v/>
      </c>
      <c r="BE30" s="1">
        <f t="shared" si="1"/>
        <v>0</v>
      </c>
    </row>
    <row r="31" spans="1:57" x14ac:dyDescent="0.55000000000000004">
      <c r="A31" s="29">
        <v>24</v>
      </c>
      <c r="B31" s="136"/>
      <c r="C31" s="136"/>
      <c r="D31" s="136"/>
      <c r="E31" s="136"/>
      <c r="F31" s="136"/>
      <c r="G31" s="59"/>
      <c r="H31" s="59"/>
      <c r="I31" s="49"/>
      <c r="J31" s="28" t="s">
        <v>35</v>
      </c>
      <c r="K31" s="136"/>
      <c r="L31" s="136"/>
      <c r="M31" s="136"/>
      <c r="N31" s="136"/>
      <c r="O31" s="136"/>
      <c r="P31" s="136"/>
      <c r="Q31" s="136"/>
      <c r="R31" s="136"/>
      <c r="S31" s="136"/>
      <c r="T31" s="136"/>
      <c r="U31" s="136"/>
      <c r="V31" s="140"/>
      <c r="W31" s="141"/>
      <c r="X31" s="141"/>
      <c r="Y31" s="64"/>
      <c r="Z31" s="142"/>
      <c r="AA31" s="143"/>
      <c r="AB31" s="67" t="s">
        <v>140</v>
      </c>
      <c r="AC31" s="64"/>
      <c r="AD31" s="67" t="s">
        <v>139</v>
      </c>
      <c r="AE31" s="64"/>
      <c r="AF31" s="67" t="s">
        <v>141</v>
      </c>
      <c r="AG31" s="64"/>
      <c r="AH31" s="67" t="s">
        <v>142</v>
      </c>
      <c r="AI31" s="64"/>
      <c r="AJ31" s="67" t="s">
        <v>143</v>
      </c>
      <c r="AK31" s="64"/>
      <c r="AL31" s="67" t="s">
        <v>144</v>
      </c>
      <c r="AM31" s="66"/>
      <c r="AN31" s="64"/>
      <c r="AO31" s="49"/>
      <c r="AP31" s="64"/>
      <c r="AQ31" s="67" t="s">
        <v>140</v>
      </c>
      <c r="AR31" s="64"/>
      <c r="AS31" s="67" t="s">
        <v>139</v>
      </c>
      <c r="AT31" s="64"/>
      <c r="AU31" s="67" t="s">
        <v>141</v>
      </c>
      <c r="AV31" s="64"/>
      <c r="AW31" s="67" t="s">
        <v>142</v>
      </c>
      <c r="AX31" s="64"/>
      <c r="AY31" s="67" t="s">
        <v>143</v>
      </c>
      <c r="AZ31" s="64"/>
      <c r="BA31" s="67" t="s">
        <v>144</v>
      </c>
      <c r="BB31" s="64"/>
      <c r="BC31" s="64"/>
      <c r="BD31" s="1" t="str">
        <f t="shared" si="0"/>
        <v/>
      </c>
      <c r="BE31" s="1">
        <f t="shared" si="1"/>
        <v>0</v>
      </c>
    </row>
    <row r="32" spans="1:57" x14ac:dyDescent="0.55000000000000004">
      <c r="A32" s="29">
        <v>25</v>
      </c>
      <c r="B32" s="136"/>
      <c r="C32" s="136"/>
      <c r="D32" s="136"/>
      <c r="E32" s="136"/>
      <c r="F32" s="136"/>
      <c r="G32" s="59"/>
      <c r="H32" s="59"/>
      <c r="I32" s="49"/>
      <c r="J32" s="28" t="s">
        <v>35</v>
      </c>
      <c r="K32" s="136"/>
      <c r="L32" s="136"/>
      <c r="M32" s="136"/>
      <c r="N32" s="136"/>
      <c r="O32" s="136"/>
      <c r="P32" s="136"/>
      <c r="Q32" s="136"/>
      <c r="R32" s="136"/>
      <c r="S32" s="136"/>
      <c r="T32" s="136"/>
      <c r="U32" s="136"/>
      <c r="V32" s="140"/>
      <c r="W32" s="141"/>
      <c r="X32" s="141"/>
      <c r="Y32" s="64"/>
      <c r="Z32" s="142"/>
      <c r="AA32" s="143"/>
      <c r="AB32" s="67" t="s">
        <v>140</v>
      </c>
      <c r="AC32" s="64"/>
      <c r="AD32" s="67" t="s">
        <v>139</v>
      </c>
      <c r="AE32" s="64"/>
      <c r="AF32" s="67" t="s">
        <v>141</v>
      </c>
      <c r="AG32" s="64"/>
      <c r="AH32" s="67" t="s">
        <v>142</v>
      </c>
      <c r="AI32" s="64"/>
      <c r="AJ32" s="67" t="s">
        <v>143</v>
      </c>
      <c r="AK32" s="64"/>
      <c r="AL32" s="67" t="s">
        <v>144</v>
      </c>
      <c r="AM32" s="66"/>
      <c r="AN32" s="64"/>
      <c r="AO32" s="49"/>
      <c r="AP32" s="64"/>
      <c r="AQ32" s="67" t="s">
        <v>140</v>
      </c>
      <c r="AR32" s="64"/>
      <c r="AS32" s="67" t="s">
        <v>139</v>
      </c>
      <c r="AT32" s="64"/>
      <c r="AU32" s="67" t="s">
        <v>141</v>
      </c>
      <c r="AV32" s="64"/>
      <c r="AW32" s="67" t="s">
        <v>142</v>
      </c>
      <c r="AX32" s="64"/>
      <c r="AY32" s="67" t="s">
        <v>143</v>
      </c>
      <c r="AZ32" s="64"/>
      <c r="BA32" s="67" t="s">
        <v>144</v>
      </c>
      <c r="BB32" s="64"/>
      <c r="BC32" s="64"/>
      <c r="BD32" s="1" t="str">
        <f t="shared" si="0"/>
        <v/>
      </c>
      <c r="BE32" s="1">
        <f t="shared" si="1"/>
        <v>0</v>
      </c>
    </row>
    <row r="33" spans="1:57" x14ac:dyDescent="0.55000000000000004">
      <c r="A33" s="29">
        <v>26</v>
      </c>
      <c r="B33" s="136"/>
      <c r="C33" s="136"/>
      <c r="D33" s="136"/>
      <c r="E33" s="136"/>
      <c r="F33" s="136"/>
      <c r="G33" s="59"/>
      <c r="H33" s="59"/>
      <c r="I33" s="49"/>
      <c r="J33" s="28" t="s">
        <v>35</v>
      </c>
      <c r="K33" s="136"/>
      <c r="L33" s="136"/>
      <c r="M33" s="136"/>
      <c r="N33" s="136"/>
      <c r="O33" s="136"/>
      <c r="P33" s="136"/>
      <c r="Q33" s="136"/>
      <c r="R33" s="136"/>
      <c r="S33" s="136"/>
      <c r="T33" s="136"/>
      <c r="U33" s="136"/>
      <c r="V33" s="140"/>
      <c r="W33" s="141"/>
      <c r="X33" s="141"/>
      <c r="Y33" s="64"/>
      <c r="Z33" s="142"/>
      <c r="AA33" s="143"/>
      <c r="AB33" s="67" t="s">
        <v>140</v>
      </c>
      <c r="AC33" s="64"/>
      <c r="AD33" s="67" t="s">
        <v>139</v>
      </c>
      <c r="AE33" s="64"/>
      <c r="AF33" s="67" t="s">
        <v>141</v>
      </c>
      <c r="AG33" s="64"/>
      <c r="AH33" s="67" t="s">
        <v>142</v>
      </c>
      <c r="AI33" s="64"/>
      <c r="AJ33" s="67" t="s">
        <v>143</v>
      </c>
      <c r="AK33" s="64"/>
      <c r="AL33" s="67" t="s">
        <v>144</v>
      </c>
      <c r="AM33" s="66"/>
      <c r="AN33" s="64"/>
      <c r="AO33" s="49"/>
      <c r="AP33" s="64"/>
      <c r="AQ33" s="67" t="s">
        <v>140</v>
      </c>
      <c r="AR33" s="64"/>
      <c r="AS33" s="67" t="s">
        <v>139</v>
      </c>
      <c r="AT33" s="64"/>
      <c r="AU33" s="67" t="s">
        <v>141</v>
      </c>
      <c r="AV33" s="64"/>
      <c r="AW33" s="67" t="s">
        <v>142</v>
      </c>
      <c r="AX33" s="64"/>
      <c r="AY33" s="67" t="s">
        <v>143</v>
      </c>
      <c r="AZ33" s="64"/>
      <c r="BA33" s="67" t="s">
        <v>144</v>
      </c>
      <c r="BB33" s="64"/>
      <c r="BC33" s="64"/>
      <c r="BD33" s="1" t="str">
        <f t="shared" si="0"/>
        <v/>
      </c>
      <c r="BE33" s="1">
        <f t="shared" si="1"/>
        <v>0</v>
      </c>
    </row>
    <row r="34" spans="1:57" x14ac:dyDescent="0.55000000000000004">
      <c r="A34" s="29">
        <v>27</v>
      </c>
      <c r="B34" s="136"/>
      <c r="C34" s="136"/>
      <c r="D34" s="136"/>
      <c r="E34" s="136"/>
      <c r="F34" s="136"/>
      <c r="G34" s="59"/>
      <c r="H34" s="59"/>
      <c r="I34" s="49"/>
      <c r="J34" s="28" t="s">
        <v>35</v>
      </c>
      <c r="K34" s="136"/>
      <c r="L34" s="136"/>
      <c r="M34" s="136"/>
      <c r="N34" s="136"/>
      <c r="O34" s="136"/>
      <c r="P34" s="136"/>
      <c r="Q34" s="136"/>
      <c r="R34" s="136"/>
      <c r="S34" s="136"/>
      <c r="T34" s="136"/>
      <c r="U34" s="136"/>
      <c r="V34" s="140"/>
      <c r="W34" s="141"/>
      <c r="X34" s="141"/>
      <c r="Y34" s="64"/>
      <c r="Z34" s="142"/>
      <c r="AA34" s="143"/>
      <c r="AB34" s="67" t="s">
        <v>140</v>
      </c>
      <c r="AC34" s="64"/>
      <c r="AD34" s="67" t="s">
        <v>139</v>
      </c>
      <c r="AE34" s="64"/>
      <c r="AF34" s="67" t="s">
        <v>141</v>
      </c>
      <c r="AG34" s="64"/>
      <c r="AH34" s="67" t="s">
        <v>142</v>
      </c>
      <c r="AI34" s="64"/>
      <c r="AJ34" s="67" t="s">
        <v>143</v>
      </c>
      <c r="AK34" s="64"/>
      <c r="AL34" s="67" t="s">
        <v>144</v>
      </c>
      <c r="AM34" s="66"/>
      <c r="AN34" s="64"/>
      <c r="AO34" s="49"/>
      <c r="AP34" s="64"/>
      <c r="AQ34" s="67" t="s">
        <v>140</v>
      </c>
      <c r="AR34" s="64"/>
      <c r="AS34" s="67" t="s">
        <v>139</v>
      </c>
      <c r="AT34" s="64"/>
      <c r="AU34" s="67" t="s">
        <v>141</v>
      </c>
      <c r="AV34" s="64"/>
      <c r="AW34" s="67" t="s">
        <v>142</v>
      </c>
      <c r="AX34" s="64"/>
      <c r="AY34" s="67" t="s">
        <v>143</v>
      </c>
      <c r="AZ34" s="64"/>
      <c r="BA34" s="67" t="s">
        <v>144</v>
      </c>
      <c r="BB34" s="64"/>
      <c r="BC34" s="64"/>
      <c r="BD34" s="1" t="str">
        <f t="shared" si="0"/>
        <v/>
      </c>
      <c r="BE34" s="1">
        <f t="shared" si="1"/>
        <v>0</v>
      </c>
    </row>
    <row r="35" spans="1:57" x14ac:dyDescent="0.55000000000000004">
      <c r="A35" s="29">
        <v>28</v>
      </c>
      <c r="B35" s="136"/>
      <c r="C35" s="136"/>
      <c r="D35" s="136"/>
      <c r="E35" s="136"/>
      <c r="F35" s="136"/>
      <c r="G35" s="59"/>
      <c r="H35" s="59"/>
      <c r="I35" s="49"/>
      <c r="J35" s="28" t="s">
        <v>35</v>
      </c>
      <c r="K35" s="136"/>
      <c r="L35" s="136"/>
      <c r="M35" s="136"/>
      <c r="N35" s="136"/>
      <c r="O35" s="136"/>
      <c r="P35" s="136"/>
      <c r="Q35" s="136"/>
      <c r="R35" s="136"/>
      <c r="S35" s="136"/>
      <c r="T35" s="136"/>
      <c r="U35" s="136"/>
      <c r="V35" s="140"/>
      <c r="W35" s="141"/>
      <c r="X35" s="141"/>
      <c r="Y35" s="64"/>
      <c r="Z35" s="142"/>
      <c r="AA35" s="143"/>
      <c r="AB35" s="67" t="s">
        <v>140</v>
      </c>
      <c r="AC35" s="64"/>
      <c r="AD35" s="67" t="s">
        <v>139</v>
      </c>
      <c r="AE35" s="64"/>
      <c r="AF35" s="67" t="s">
        <v>141</v>
      </c>
      <c r="AG35" s="64"/>
      <c r="AH35" s="67" t="s">
        <v>142</v>
      </c>
      <c r="AI35" s="64"/>
      <c r="AJ35" s="67" t="s">
        <v>143</v>
      </c>
      <c r="AK35" s="64"/>
      <c r="AL35" s="67" t="s">
        <v>144</v>
      </c>
      <c r="AM35" s="66"/>
      <c r="AN35" s="64"/>
      <c r="AO35" s="49"/>
      <c r="AP35" s="64"/>
      <c r="AQ35" s="67" t="s">
        <v>140</v>
      </c>
      <c r="AR35" s="64"/>
      <c r="AS35" s="67" t="s">
        <v>139</v>
      </c>
      <c r="AT35" s="64"/>
      <c r="AU35" s="67" t="s">
        <v>141</v>
      </c>
      <c r="AV35" s="64"/>
      <c r="AW35" s="67" t="s">
        <v>142</v>
      </c>
      <c r="AX35" s="64"/>
      <c r="AY35" s="67" t="s">
        <v>143</v>
      </c>
      <c r="AZ35" s="64"/>
      <c r="BA35" s="67" t="s">
        <v>144</v>
      </c>
      <c r="BB35" s="64"/>
      <c r="BC35" s="64"/>
      <c r="BD35" s="1" t="str">
        <f t="shared" si="0"/>
        <v/>
      </c>
      <c r="BE35" s="1">
        <f t="shared" si="1"/>
        <v>0</v>
      </c>
    </row>
    <row r="36" spans="1:57" x14ac:dyDescent="0.55000000000000004">
      <c r="A36" s="29">
        <v>29</v>
      </c>
      <c r="B36" s="136"/>
      <c r="C36" s="136"/>
      <c r="D36" s="136"/>
      <c r="E36" s="136"/>
      <c r="F36" s="136"/>
      <c r="G36" s="59"/>
      <c r="H36" s="59"/>
      <c r="I36" s="49"/>
      <c r="J36" s="28" t="s">
        <v>35</v>
      </c>
      <c r="K36" s="136"/>
      <c r="L36" s="136"/>
      <c r="M36" s="136"/>
      <c r="N36" s="136"/>
      <c r="O36" s="136"/>
      <c r="P36" s="136"/>
      <c r="Q36" s="136"/>
      <c r="R36" s="136"/>
      <c r="S36" s="136"/>
      <c r="T36" s="136"/>
      <c r="U36" s="136"/>
      <c r="V36" s="140"/>
      <c r="W36" s="141"/>
      <c r="X36" s="141"/>
      <c r="Y36" s="64"/>
      <c r="Z36" s="142"/>
      <c r="AA36" s="143"/>
      <c r="AB36" s="67" t="s">
        <v>140</v>
      </c>
      <c r="AC36" s="64"/>
      <c r="AD36" s="67" t="s">
        <v>139</v>
      </c>
      <c r="AE36" s="64"/>
      <c r="AF36" s="67" t="s">
        <v>141</v>
      </c>
      <c r="AG36" s="64"/>
      <c r="AH36" s="67" t="s">
        <v>142</v>
      </c>
      <c r="AI36" s="64"/>
      <c r="AJ36" s="67" t="s">
        <v>143</v>
      </c>
      <c r="AK36" s="64"/>
      <c r="AL36" s="67" t="s">
        <v>144</v>
      </c>
      <c r="AM36" s="66"/>
      <c r="AN36" s="64"/>
      <c r="AO36" s="49"/>
      <c r="AP36" s="64"/>
      <c r="AQ36" s="67" t="s">
        <v>140</v>
      </c>
      <c r="AR36" s="64"/>
      <c r="AS36" s="67" t="s">
        <v>139</v>
      </c>
      <c r="AT36" s="64"/>
      <c r="AU36" s="67" t="s">
        <v>141</v>
      </c>
      <c r="AV36" s="64"/>
      <c r="AW36" s="67" t="s">
        <v>142</v>
      </c>
      <c r="AX36" s="64"/>
      <c r="AY36" s="67" t="s">
        <v>143</v>
      </c>
      <c r="AZ36" s="64"/>
      <c r="BA36" s="67" t="s">
        <v>144</v>
      </c>
      <c r="BB36" s="64"/>
      <c r="BC36" s="64"/>
      <c r="BD36" s="1" t="str">
        <f t="shared" si="0"/>
        <v/>
      </c>
      <c r="BE36" s="1">
        <f t="shared" si="1"/>
        <v>0</v>
      </c>
    </row>
    <row r="37" spans="1:57" x14ac:dyDescent="0.55000000000000004">
      <c r="A37" s="29">
        <v>30</v>
      </c>
      <c r="B37" s="136"/>
      <c r="C37" s="136"/>
      <c r="D37" s="136"/>
      <c r="E37" s="136"/>
      <c r="F37" s="136"/>
      <c r="G37" s="59"/>
      <c r="H37" s="59"/>
      <c r="I37" s="49"/>
      <c r="J37" s="28" t="s">
        <v>35</v>
      </c>
      <c r="K37" s="136"/>
      <c r="L37" s="136"/>
      <c r="M37" s="136"/>
      <c r="N37" s="136"/>
      <c r="O37" s="136"/>
      <c r="P37" s="136"/>
      <c r="Q37" s="136"/>
      <c r="R37" s="136"/>
      <c r="S37" s="136"/>
      <c r="T37" s="136"/>
      <c r="U37" s="136"/>
      <c r="V37" s="140"/>
      <c r="W37" s="141"/>
      <c r="X37" s="141"/>
      <c r="Y37" s="64"/>
      <c r="Z37" s="142"/>
      <c r="AA37" s="143"/>
      <c r="AB37" s="67" t="s">
        <v>140</v>
      </c>
      <c r="AC37" s="64"/>
      <c r="AD37" s="67" t="s">
        <v>139</v>
      </c>
      <c r="AE37" s="64"/>
      <c r="AF37" s="67" t="s">
        <v>141</v>
      </c>
      <c r="AG37" s="64"/>
      <c r="AH37" s="67" t="s">
        <v>142</v>
      </c>
      <c r="AI37" s="64"/>
      <c r="AJ37" s="67" t="s">
        <v>143</v>
      </c>
      <c r="AK37" s="64"/>
      <c r="AL37" s="67" t="s">
        <v>144</v>
      </c>
      <c r="AM37" s="66"/>
      <c r="AN37" s="64"/>
      <c r="AO37" s="49"/>
      <c r="AP37" s="64"/>
      <c r="AQ37" s="67" t="s">
        <v>140</v>
      </c>
      <c r="AR37" s="64"/>
      <c r="AS37" s="67" t="s">
        <v>139</v>
      </c>
      <c r="AT37" s="64"/>
      <c r="AU37" s="67" t="s">
        <v>141</v>
      </c>
      <c r="AV37" s="64"/>
      <c r="AW37" s="67" t="s">
        <v>142</v>
      </c>
      <c r="AX37" s="64"/>
      <c r="AY37" s="67" t="s">
        <v>143</v>
      </c>
      <c r="AZ37" s="64"/>
      <c r="BA37" s="67" t="s">
        <v>144</v>
      </c>
      <c r="BB37" s="64"/>
      <c r="BC37" s="64"/>
      <c r="BD37" s="1" t="str">
        <f t="shared" si="0"/>
        <v/>
      </c>
      <c r="BE37" s="1">
        <f t="shared" si="1"/>
        <v>0</v>
      </c>
    </row>
    <row r="38" spans="1:57" x14ac:dyDescent="0.55000000000000004">
      <c r="A38" s="29">
        <v>31</v>
      </c>
      <c r="B38" s="136"/>
      <c r="C38" s="136"/>
      <c r="D38" s="136"/>
      <c r="E38" s="136"/>
      <c r="F38" s="136"/>
      <c r="G38" s="59"/>
      <c r="H38" s="59"/>
      <c r="I38" s="49"/>
      <c r="J38" s="28" t="s">
        <v>35</v>
      </c>
      <c r="K38" s="136"/>
      <c r="L38" s="136"/>
      <c r="M38" s="136"/>
      <c r="N38" s="136"/>
      <c r="O38" s="136"/>
      <c r="P38" s="136"/>
      <c r="Q38" s="136"/>
      <c r="R38" s="136"/>
      <c r="S38" s="136"/>
      <c r="T38" s="136"/>
      <c r="U38" s="136"/>
      <c r="V38" s="140"/>
      <c r="W38" s="141"/>
      <c r="X38" s="141"/>
      <c r="Y38" s="64"/>
      <c r="Z38" s="142"/>
      <c r="AA38" s="143"/>
      <c r="AB38" s="67" t="s">
        <v>140</v>
      </c>
      <c r="AC38" s="64"/>
      <c r="AD38" s="67" t="s">
        <v>139</v>
      </c>
      <c r="AE38" s="64"/>
      <c r="AF38" s="67" t="s">
        <v>141</v>
      </c>
      <c r="AG38" s="64"/>
      <c r="AH38" s="67" t="s">
        <v>142</v>
      </c>
      <c r="AI38" s="64"/>
      <c r="AJ38" s="67" t="s">
        <v>143</v>
      </c>
      <c r="AK38" s="64"/>
      <c r="AL38" s="67" t="s">
        <v>144</v>
      </c>
      <c r="AM38" s="66"/>
      <c r="AN38" s="64"/>
      <c r="AO38" s="49"/>
      <c r="AP38" s="64"/>
      <c r="AQ38" s="67" t="s">
        <v>140</v>
      </c>
      <c r="AR38" s="64"/>
      <c r="AS38" s="67" t="s">
        <v>139</v>
      </c>
      <c r="AT38" s="64"/>
      <c r="AU38" s="67" t="s">
        <v>141</v>
      </c>
      <c r="AV38" s="64"/>
      <c r="AW38" s="67" t="s">
        <v>142</v>
      </c>
      <c r="AX38" s="64"/>
      <c r="AY38" s="67" t="s">
        <v>143</v>
      </c>
      <c r="AZ38" s="64"/>
      <c r="BA38" s="67" t="s">
        <v>144</v>
      </c>
      <c r="BB38" s="64"/>
      <c r="BC38" s="64"/>
      <c r="BD38" s="1" t="str">
        <f t="shared" si="0"/>
        <v/>
      </c>
      <c r="BE38" s="1">
        <f t="shared" si="1"/>
        <v>0</v>
      </c>
    </row>
    <row r="39" spans="1:57" x14ac:dyDescent="0.55000000000000004">
      <c r="A39" s="29">
        <v>32</v>
      </c>
      <c r="B39" s="136"/>
      <c r="C39" s="136"/>
      <c r="D39" s="136"/>
      <c r="E39" s="136"/>
      <c r="F39" s="136"/>
      <c r="G39" s="59"/>
      <c r="H39" s="59"/>
      <c r="I39" s="49"/>
      <c r="J39" s="28" t="s">
        <v>35</v>
      </c>
      <c r="K39" s="136"/>
      <c r="L39" s="136"/>
      <c r="M39" s="136"/>
      <c r="N39" s="136"/>
      <c r="O39" s="136"/>
      <c r="P39" s="136"/>
      <c r="Q39" s="136"/>
      <c r="R39" s="136"/>
      <c r="S39" s="136"/>
      <c r="T39" s="136"/>
      <c r="U39" s="136"/>
      <c r="V39" s="140"/>
      <c r="W39" s="141"/>
      <c r="X39" s="141"/>
      <c r="Y39" s="64"/>
      <c r="Z39" s="142"/>
      <c r="AA39" s="143"/>
      <c r="AB39" s="67" t="s">
        <v>140</v>
      </c>
      <c r="AC39" s="64"/>
      <c r="AD39" s="67" t="s">
        <v>139</v>
      </c>
      <c r="AE39" s="64"/>
      <c r="AF39" s="67" t="s">
        <v>141</v>
      </c>
      <c r="AG39" s="64"/>
      <c r="AH39" s="67" t="s">
        <v>142</v>
      </c>
      <c r="AI39" s="64"/>
      <c r="AJ39" s="67" t="s">
        <v>143</v>
      </c>
      <c r="AK39" s="64"/>
      <c r="AL39" s="67" t="s">
        <v>144</v>
      </c>
      <c r="AM39" s="66"/>
      <c r="AN39" s="64"/>
      <c r="AO39" s="49"/>
      <c r="AP39" s="64"/>
      <c r="AQ39" s="67" t="s">
        <v>140</v>
      </c>
      <c r="AR39" s="64"/>
      <c r="AS39" s="67" t="s">
        <v>139</v>
      </c>
      <c r="AT39" s="64"/>
      <c r="AU39" s="67" t="s">
        <v>141</v>
      </c>
      <c r="AV39" s="64"/>
      <c r="AW39" s="67" t="s">
        <v>142</v>
      </c>
      <c r="AX39" s="64"/>
      <c r="AY39" s="67" t="s">
        <v>143</v>
      </c>
      <c r="AZ39" s="64"/>
      <c r="BA39" s="67" t="s">
        <v>144</v>
      </c>
      <c r="BB39" s="64"/>
      <c r="BC39" s="64"/>
      <c r="BD39" s="1" t="str">
        <f t="shared" si="0"/>
        <v/>
      </c>
      <c r="BE39" s="1">
        <f t="shared" si="1"/>
        <v>0</v>
      </c>
    </row>
    <row r="40" spans="1:57" x14ac:dyDescent="0.55000000000000004">
      <c r="A40" s="29">
        <v>33</v>
      </c>
      <c r="B40" s="136"/>
      <c r="C40" s="136"/>
      <c r="D40" s="136"/>
      <c r="E40" s="136"/>
      <c r="F40" s="136"/>
      <c r="G40" s="59"/>
      <c r="H40" s="59"/>
      <c r="I40" s="49"/>
      <c r="J40" s="28" t="s">
        <v>35</v>
      </c>
      <c r="K40" s="136"/>
      <c r="L40" s="136"/>
      <c r="M40" s="136"/>
      <c r="N40" s="136"/>
      <c r="O40" s="136"/>
      <c r="P40" s="136"/>
      <c r="Q40" s="136"/>
      <c r="R40" s="136"/>
      <c r="S40" s="136"/>
      <c r="T40" s="136"/>
      <c r="U40" s="136"/>
      <c r="V40" s="140"/>
      <c r="W40" s="141"/>
      <c r="X40" s="141"/>
      <c r="Y40" s="64"/>
      <c r="Z40" s="142"/>
      <c r="AA40" s="143"/>
      <c r="AB40" s="67" t="s">
        <v>140</v>
      </c>
      <c r="AC40" s="64"/>
      <c r="AD40" s="67" t="s">
        <v>139</v>
      </c>
      <c r="AE40" s="64"/>
      <c r="AF40" s="67" t="s">
        <v>141</v>
      </c>
      <c r="AG40" s="64"/>
      <c r="AH40" s="67" t="s">
        <v>142</v>
      </c>
      <c r="AI40" s="64"/>
      <c r="AJ40" s="67" t="s">
        <v>143</v>
      </c>
      <c r="AK40" s="64"/>
      <c r="AL40" s="67" t="s">
        <v>144</v>
      </c>
      <c r="AM40" s="66"/>
      <c r="AN40" s="64"/>
      <c r="AO40" s="49"/>
      <c r="AP40" s="64"/>
      <c r="AQ40" s="67" t="s">
        <v>140</v>
      </c>
      <c r="AR40" s="64"/>
      <c r="AS40" s="67" t="s">
        <v>139</v>
      </c>
      <c r="AT40" s="64"/>
      <c r="AU40" s="67" t="s">
        <v>141</v>
      </c>
      <c r="AV40" s="64"/>
      <c r="AW40" s="67" t="s">
        <v>142</v>
      </c>
      <c r="AX40" s="64"/>
      <c r="AY40" s="67" t="s">
        <v>143</v>
      </c>
      <c r="AZ40" s="64"/>
      <c r="BA40" s="67" t="s">
        <v>144</v>
      </c>
      <c r="BB40" s="64"/>
      <c r="BC40" s="64"/>
      <c r="BD40" s="1" t="str">
        <f t="shared" si="0"/>
        <v/>
      </c>
      <c r="BE40" s="1">
        <f t="shared" si="1"/>
        <v>0</v>
      </c>
    </row>
    <row r="41" spans="1:57" x14ac:dyDescent="0.55000000000000004">
      <c r="A41" s="29">
        <v>34</v>
      </c>
      <c r="B41" s="136"/>
      <c r="C41" s="136"/>
      <c r="D41" s="136"/>
      <c r="E41" s="136"/>
      <c r="F41" s="136"/>
      <c r="G41" s="59"/>
      <c r="H41" s="59"/>
      <c r="I41" s="49"/>
      <c r="J41" s="28" t="s">
        <v>35</v>
      </c>
      <c r="K41" s="136"/>
      <c r="L41" s="136"/>
      <c r="M41" s="136"/>
      <c r="N41" s="136"/>
      <c r="O41" s="136"/>
      <c r="P41" s="136"/>
      <c r="Q41" s="136"/>
      <c r="R41" s="136"/>
      <c r="S41" s="136"/>
      <c r="T41" s="136"/>
      <c r="U41" s="136"/>
      <c r="V41" s="140"/>
      <c r="W41" s="141"/>
      <c r="X41" s="141"/>
      <c r="Y41" s="64"/>
      <c r="Z41" s="142"/>
      <c r="AA41" s="143"/>
      <c r="AB41" s="67" t="s">
        <v>140</v>
      </c>
      <c r="AC41" s="64"/>
      <c r="AD41" s="67" t="s">
        <v>139</v>
      </c>
      <c r="AE41" s="64"/>
      <c r="AF41" s="67" t="s">
        <v>141</v>
      </c>
      <c r="AG41" s="64"/>
      <c r="AH41" s="67" t="s">
        <v>142</v>
      </c>
      <c r="AI41" s="64"/>
      <c r="AJ41" s="67" t="s">
        <v>143</v>
      </c>
      <c r="AK41" s="64"/>
      <c r="AL41" s="67" t="s">
        <v>144</v>
      </c>
      <c r="AM41" s="66"/>
      <c r="AN41" s="64"/>
      <c r="AO41" s="49"/>
      <c r="AP41" s="64"/>
      <c r="AQ41" s="67" t="s">
        <v>140</v>
      </c>
      <c r="AR41" s="64"/>
      <c r="AS41" s="67" t="s">
        <v>139</v>
      </c>
      <c r="AT41" s="64"/>
      <c r="AU41" s="67" t="s">
        <v>141</v>
      </c>
      <c r="AV41" s="64"/>
      <c r="AW41" s="67" t="s">
        <v>142</v>
      </c>
      <c r="AX41" s="64"/>
      <c r="AY41" s="67" t="s">
        <v>143</v>
      </c>
      <c r="AZ41" s="64"/>
      <c r="BA41" s="67" t="s">
        <v>144</v>
      </c>
      <c r="BB41" s="64"/>
      <c r="BC41" s="64"/>
      <c r="BD41" s="1" t="str">
        <f t="shared" si="0"/>
        <v/>
      </c>
      <c r="BE41" s="1">
        <f t="shared" si="1"/>
        <v>0</v>
      </c>
    </row>
    <row r="42" spans="1:57" x14ac:dyDescent="0.55000000000000004">
      <c r="A42" s="29">
        <v>35</v>
      </c>
      <c r="B42" s="136"/>
      <c r="C42" s="136"/>
      <c r="D42" s="136"/>
      <c r="E42" s="136"/>
      <c r="F42" s="136"/>
      <c r="G42" s="59"/>
      <c r="H42" s="59"/>
      <c r="I42" s="49"/>
      <c r="J42" s="28" t="s">
        <v>35</v>
      </c>
      <c r="K42" s="136"/>
      <c r="L42" s="136"/>
      <c r="M42" s="136"/>
      <c r="N42" s="136"/>
      <c r="O42" s="136"/>
      <c r="P42" s="136"/>
      <c r="Q42" s="136"/>
      <c r="R42" s="136"/>
      <c r="S42" s="136"/>
      <c r="T42" s="136"/>
      <c r="U42" s="136"/>
      <c r="V42" s="140"/>
      <c r="W42" s="141"/>
      <c r="X42" s="141"/>
      <c r="Y42" s="64"/>
      <c r="Z42" s="142"/>
      <c r="AA42" s="143"/>
      <c r="AB42" s="67" t="s">
        <v>140</v>
      </c>
      <c r="AC42" s="64"/>
      <c r="AD42" s="67" t="s">
        <v>139</v>
      </c>
      <c r="AE42" s="64"/>
      <c r="AF42" s="67" t="s">
        <v>141</v>
      </c>
      <c r="AG42" s="64"/>
      <c r="AH42" s="67" t="s">
        <v>142</v>
      </c>
      <c r="AI42" s="64"/>
      <c r="AJ42" s="67" t="s">
        <v>143</v>
      </c>
      <c r="AK42" s="64"/>
      <c r="AL42" s="67" t="s">
        <v>144</v>
      </c>
      <c r="AM42" s="66"/>
      <c r="AN42" s="64"/>
      <c r="AO42" s="49"/>
      <c r="AP42" s="64"/>
      <c r="AQ42" s="67" t="s">
        <v>140</v>
      </c>
      <c r="AR42" s="64"/>
      <c r="AS42" s="67" t="s">
        <v>139</v>
      </c>
      <c r="AT42" s="64"/>
      <c r="AU42" s="67" t="s">
        <v>141</v>
      </c>
      <c r="AV42" s="64"/>
      <c r="AW42" s="67" t="s">
        <v>142</v>
      </c>
      <c r="AX42" s="64"/>
      <c r="AY42" s="67" t="s">
        <v>143</v>
      </c>
      <c r="AZ42" s="64"/>
      <c r="BA42" s="67" t="s">
        <v>144</v>
      </c>
      <c r="BB42" s="64"/>
      <c r="BC42" s="64"/>
      <c r="BD42" s="1" t="str">
        <f t="shared" si="0"/>
        <v/>
      </c>
      <c r="BE42" s="1">
        <f t="shared" si="1"/>
        <v>0</v>
      </c>
    </row>
    <row r="43" spans="1:57" x14ac:dyDescent="0.55000000000000004">
      <c r="A43" s="29">
        <v>36</v>
      </c>
      <c r="B43" s="136"/>
      <c r="C43" s="136"/>
      <c r="D43" s="136"/>
      <c r="E43" s="136"/>
      <c r="F43" s="136"/>
      <c r="G43" s="59"/>
      <c r="H43" s="59"/>
      <c r="I43" s="49"/>
      <c r="J43" s="28" t="s">
        <v>35</v>
      </c>
      <c r="K43" s="136"/>
      <c r="L43" s="136"/>
      <c r="M43" s="136"/>
      <c r="N43" s="136"/>
      <c r="O43" s="136"/>
      <c r="P43" s="136"/>
      <c r="Q43" s="136"/>
      <c r="R43" s="136"/>
      <c r="S43" s="136"/>
      <c r="T43" s="136"/>
      <c r="U43" s="136"/>
      <c r="V43" s="140"/>
      <c r="W43" s="141"/>
      <c r="X43" s="141"/>
      <c r="Y43" s="64"/>
      <c r="Z43" s="142"/>
      <c r="AA43" s="143"/>
      <c r="AB43" s="67" t="s">
        <v>140</v>
      </c>
      <c r="AC43" s="64"/>
      <c r="AD43" s="67" t="s">
        <v>139</v>
      </c>
      <c r="AE43" s="64"/>
      <c r="AF43" s="67" t="s">
        <v>141</v>
      </c>
      <c r="AG43" s="64"/>
      <c r="AH43" s="67" t="s">
        <v>142</v>
      </c>
      <c r="AI43" s="64"/>
      <c r="AJ43" s="67" t="s">
        <v>143</v>
      </c>
      <c r="AK43" s="64"/>
      <c r="AL43" s="67" t="s">
        <v>144</v>
      </c>
      <c r="AM43" s="66"/>
      <c r="AN43" s="64"/>
      <c r="AO43" s="49"/>
      <c r="AP43" s="64"/>
      <c r="AQ43" s="67" t="s">
        <v>140</v>
      </c>
      <c r="AR43" s="64"/>
      <c r="AS43" s="67" t="s">
        <v>139</v>
      </c>
      <c r="AT43" s="64"/>
      <c r="AU43" s="67" t="s">
        <v>141</v>
      </c>
      <c r="AV43" s="64"/>
      <c r="AW43" s="67" t="s">
        <v>142</v>
      </c>
      <c r="AX43" s="64"/>
      <c r="AY43" s="67" t="s">
        <v>143</v>
      </c>
      <c r="AZ43" s="64"/>
      <c r="BA43" s="67" t="s">
        <v>144</v>
      </c>
      <c r="BB43" s="64"/>
      <c r="BC43" s="64"/>
      <c r="BD43" s="1" t="str">
        <f t="shared" si="0"/>
        <v/>
      </c>
      <c r="BE43" s="1">
        <f t="shared" si="1"/>
        <v>0</v>
      </c>
    </row>
    <row r="44" spans="1:57" x14ac:dyDescent="0.55000000000000004">
      <c r="A44" s="29">
        <v>37</v>
      </c>
      <c r="B44" s="136"/>
      <c r="C44" s="136"/>
      <c r="D44" s="136"/>
      <c r="E44" s="136"/>
      <c r="F44" s="136"/>
      <c r="G44" s="59"/>
      <c r="H44" s="59"/>
      <c r="I44" s="49"/>
      <c r="J44" s="28" t="s">
        <v>35</v>
      </c>
      <c r="K44" s="136"/>
      <c r="L44" s="136"/>
      <c r="M44" s="136"/>
      <c r="N44" s="136"/>
      <c r="O44" s="136"/>
      <c r="P44" s="136"/>
      <c r="Q44" s="136"/>
      <c r="R44" s="136"/>
      <c r="S44" s="136"/>
      <c r="T44" s="136"/>
      <c r="U44" s="136"/>
      <c r="V44" s="140"/>
      <c r="W44" s="141"/>
      <c r="X44" s="141"/>
      <c r="Y44" s="64"/>
      <c r="Z44" s="142"/>
      <c r="AA44" s="143"/>
      <c r="AB44" s="67" t="s">
        <v>140</v>
      </c>
      <c r="AC44" s="64"/>
      <c r="AD44" s="67" t="s">
        <v>139</v>
      </c>
      <c r="AE44" s="64"/>
      <c r="AF44" s="67" t="s">
        <v>141</v>
      </c>
      <c r="AG44" s="64"/>
      <c r="AH44" s="67" t="s">
        <v>142</v>
      </c>
      <c r="AI44" s="64"/>
      <c r="AJ44" s="67" t="s">
        <v>143</v>
      </c>
      <c r="AK44" s="64"/>
      <c r="AL44" s="67" t="s">
        <v>144</v>
      </c>
      <c r="AM44" s="66"/>
      <c r="AN44" s="64"/>
      <c r="AO44" s="49"/>
      <c r="AP44" s="64"/>
      <c r="AQ44" s="67" t="s">
        <v>140</v>
      </c>
      <c r="AR44" s="64"/>
      <c r="AS44" s="67" t="s">
        <v>139</v>
      </c>
      <c r="AT44" s="64"/>
      <c r="AU44" s="67" t="s">
        <v>141</v>
      </c>
      <c r="AV44" s="64"/>
      <c r="AW44" s="67" t="s">
        <v>142</v>
      </c>
      <c r="AX44" s="64"/>
      <c r="AY44" s="67" t="s">
        <v>143</v>
      </c>
      <c r="AZ44" s="64"/>
      <c r="BA44" s="67" t="s">
        <v>144</v>
      </c>
      <c r="BB44" s="64"/>
      <c r="BC44" s="64"/>
      <c r="BD44" s="1" t="str">
        <f t="shared" si="0"/>
        <v/>
      </c>
      <c r="BE44" s="1">
        <f t="shared" si="1"/>
        <v>0</v>
      </c>
    </row>
    <row r="45" spans="1:57" x14ac:dyDescent="0.55000000000000004">
      <c r="A45" s="29">
        <v>38</v>
      </c>
      <c r="B45" s="136"/>
      <c r="C45" s="136"/>
      <c r="D45" s="136"/>
      <c r="E45" s="136"/>
      <c r="F45" s="136"/>
      <c r="G45" s="59"/>
      <c r="H45" s="59"/>
      <c r="I45" s="49"/>
      <c r="J45" s="28" t="s">
        <v>35</v>
      </c>
      <c r="K45" s="136"/>
      <c r="L45" s="136"/>
      <c r="M45" s="136"/>
      <c r="N45" s="136"/>
      <c r="O45" s="136"/>
      <c r="P45" s="136"/>
      <c r="Q45" s="136"/>
      <c r="R45" s="136"/>
      <c r="S45" s="136"/>
      <c r="T45" s="136"/>
      <c r="U45" s="136"/>
      <c r="V45" s="140"/>
      <c r="W45" s="141"/>
      <c r="X45" s="141"/>
      <c r="Y45" s="64"/>
      <c r="Z45" s="142"/>
      <c r="AA45" s="143"/>
      <c r="AB45" s="67" t="s">
        <v>140</v>
      </c>
      <c r="AC45" s="64"/>
      <c r="AD45" s="67" t="s">
        <v>139</v>
      </c>
      <c r="AE45" s="64"/>
      <c r="AF45" s="67" t="s">
        <v>141</v>
      </c>
      <c r="AG45" s="64"/>
      <c r="AH45" s="67" t="s">
        <v>142</v>
      </c>
      <c r="AI45" s="64"/>
      <c r="AJ45" s="67" t="s">
        <v>143</v>
      </c>
      <c r="AK45" s="64"/>
      <c r="AL45" s="67" t="s">
        <v>144</v>
      </c>
      <c r="AM45" s="66"/>
      <c r="AN45" s="64"/>
      <c r="AO45" s="49"/>
      <c r="AP45" s="64"/>
      <c r="AQ45" s="67" t="s">
        <v>140</v>
      </c>
      <c r="AR45" s="64"/>
      <c r="AS45" s="67" t="s">
        <v>139</v>
      </c>
      <c r="AT45" s="64"/>
      <c r="AU45" s="67" t="s">
        <v>141</v>
      </c>
      <c r="AV45" s="64"/>
      <c r="AW45" s="67" t="s">
        <v>142</v>
      </c>
      <c r="AX45" s="64"/>
      <c r="AY45" s="67" t="s">
        <v>143</v>
      </c>
      <c r="AZ45" s="64"/>
      <c r="BA45" s="67" t="s">
        <v>144</v>
      </c>
      <c r="BB45" s="64"/>
      <c r="BC45" s="64"/>
      <c r="BD45" s="1" t="str">
        <f t="shared" si="0"/>
        <v/>
      </c>
      <c r="BE45" s="1">
        <f t="shared" si="1"/>
        <v>0</v>
      </c>
    </row>
    <row r="46" spans="1:57" x14ac:dyDescent="0.55000000000000004">
      <c r="A46" s="29">
        <v>39</v>
      </c>
      <c r="B46" s="136"/>
      <c r="C46" s="136"/>
      <c r="D46" s="136"/>
      <c r="E46" s="136"/>
      <c r="F46" s="136"/>
      <c r="G46" s="59"/>
      <c r="H46" s="59"/>
      <c r="I46" s="49"/>
      <c r="J46" s="28" t="s">
        <v>35</v>
      </c>
      <c r="K46" s="136"/>
      <c r="L46" s="136"/>
      <c r="M46" s="136"/>
      <c r="N46" s="136"/>
      <c r="O46" s="136"/>
      <c r="P46" s="136"/>
      <c r="Q46" s="136"/>
      <c r="R46" s="136"/>
      <c r="S46" s="136"/>
      <c r="T46" s="136"/>
      <c r="U46" s="136"/>
      <c r="V46" s="140"/>
      <c r="W46" s="141"/>
      <c r="X46" s="141"/>
      <c r="Y46" s="64"/>
      <c r="Z46" s="142"/>
      <c r="AA46" s="143"/>
      <c r="AB46" s="67" t="s">
        <v>140</v>
      </c>
      <c r="AC46" s="64"/>
      <c r="AD46" s="67" t="s">
        <v>139</v>
      </c>
      <c r="AE46" s="64"/>
      <c r="AF46" s="67" t="s">
        <v>141</v>
      </c>
      <c r="AG46" s="64"/>
      <c r="AH46" s="67" t="s">
        <v>142</v>
      </c>
      <c r="AI46" s="64"/>
      <c r="AJ46" s="67" t="s">
        <v>143</v>
      </c>
      <c r="AK46" s="64"/>
      <c r="AL46" s="67" t="s">
        <v>144</v>
      </c>
      <c r="AM46" s="66"/>
      <c r="AN46" s="64"/>
      <c r="AO46" s="49"/>
      <c r="AP46" s="64"/>
      <c r="AQ46" s="67" t="s">
        <v>140</v>
      </c>
      <c r="AR46" s="64"/>
      <c r="AS46" s="67" t="s">
        <v>139</v>
      </c>
      <c r="AT46" s="64"/>
      <c r="AU46" s="67" t="s">
        <v>141</v>
      </c>
      <c r="AV46" s="64"/>
      <c r="AW46" s="67" t="s">
        <v>142</v>
      </c>
      <c r="AX46" s="64"/>
      <c r="AY46" s="67" t="s">
        <v>143</v>
      </c>
      <c r="AZ46" s="64"/>
      <c r="BA46" s="67" t="s">
        <v>144</v>
      </c>
      <c r="BB46" s="64"/>
      <c r="BC46" s="64"/>
      <c r="BD46" s="1" t="str">
        <f t="shared" si="0"/>
        <v/>
      </c>
      <c r="BE46" s="1">
        <f t="shared" si="1"/>
        <v>0</v>
      </c>
    </row>
    <row r="47" spans="1:57" x14ac:dyDescent="0.55000000000000004">
      <c r="A47" s="29">
        <v>40</v>
      </c>
      <c r="B47" s="136"/>
      <c r="C47" s="136"/>
      <c r="D47" s="136"/>
      <c r="E47" s="136"/>
      <c r="F47" s="136"/>
      <c r="G47" s="59"/>
      <c r="H47" s="59"/>
      <c r="I47" s="49"/>
      <c r="J47" s="28" t="s">
        <v>35</v>
      </c>
      <c r="K47" s="136"/>
      <c r="L47" s="136"/>
      <c r="M47" s="136"/>
      <c r="N47" s="136"/>
      <c r="O47" s="136"/>
      <c r="P47" s="136"/>
      <c r="Q47" s="136"/>
      <c r="R47" s="136"/>
      <c r="S47" s="136"/>
      <c r="T47" s="136"/>
      <c r="U47" s="136"/>
      <c r="V47" s="140"/>
      <c r="W47" s="141"/>
      <c r="X47" s="141"/>
      <c r="Y47" s="64"/>
      <c r="Z47" s="142"/>
      <c r="AA47" s="143"/>
      <c r="AB47" s="67" t="s">
        <v>140</v>
      </c>
      <c r="AC47" s="64"/>
      <c r="AD47" s="67" t="s">
        <v>139</v>
      </c>
      <c r="AE47" s="64"/>
      <c r="AF47" s="67" t="s">
        <v>141</v>
      </c>
      <c r="AG47" s="64"/>
      <c r="AH47" s="67" t="s">
        <v>142</v>
      </c>
      <c r="AI47" s="64"/>
      <c r="AJ47" s="67" t="s">
        <v>143</v>
      </c>
      <c r="AK47" s="64"/>
      <c r="AL47" s="67" t="s">
        <v>144</v>
      </c>
      <c r="AM47" s="66"/>
      <c r="AN47" s="64"/>
      <c r="AO47" s="49"/>
      <c r="AP47" s="64"/>
      <c r="AQ47" s="67" t="s">
        <v>140</v>
      </c>
      <c r="AR47" s="64"/>
      <c r="AS47" s="67" t="s">
        <v>139</v>
      </c>
      <c r="AT47" s="64"/>
      <c r="AU47" s="67" t="s">
        <v>141</v>
      </c>
      <c r="AV47" s="64"/>
      <c r="AW47" s="67" t="s">
        <v>142</v>
      </c>
      <c r="AX47" s="64"/>
      <c r="AY47" s="67" t="s">
        <v>143</v>
      </c>
      <c r="AZ47" s="64"/>
      <c r="BA47" s="67" t="s">
        <v>144</v>
      </c>
      <c r="BB47" s="64"/>
      <c r="BC47" s="64"/>
      <c r="BD47" s="1" t="str">
        <f t="shared" si="0"/>
        <v/>
      </c>
      <c r="BE47" s="1">
        <f t="shared" si="1"/>
        <v>0</v>
      </c>
    </row>
    <row r="48" spans="1:57" x14ac:dyDescent="0.55000000000000004">
      <c r="A48" s="29" t="s">
        <v>34</v>
      </c>
      <c r="B48" s="136"/>
      <c r="C48" s="136"/>
      <c r="D48" s="136"/>
      <c r="E48" s="136"/>
      <c r="F48" s="136"/>
      <c r="G48" s="59"/>
      <c r="H48" s="59"/>
      <c r="I48" s="49"/>
      <c r="J48" s="28" t="s">
        <v>35</v>
      </c>
      <c r="K48" s="136"/>
      <c r="L48" s="136"/>
      <c r="M48" s="136"/>
      <c r="N48" s="136"/>
      <c r="O48" s="136"/>
      <c r="P48" s="136"/>
      <c r="Q48" s="136"/>
      <c r="R48" s="136"/>
      <c r="S48" s="136"/>
      <c r="T48" s="136"/>
      <c r="U48" s="136"/>
      <c r="V48" s="140"/>
      <c r="W48" s="141"/>
      <c r="X48" s="141"/>
      <c r="Y48" s="64"/>
      <c r="Z48" s="142"/>
      <c r="AA48" s="143"/>
      <c r="AB48" s="67" t="s">
        <v>140</v>
      </c>
      <c r="AC48" s="64"/>
      <c r="AD48" s="67" t="s">
        <v>139</v>
      </c>
      <c r="AE48" s="64"/>
      <c r="AF48" s="67" t="s">
        <v>141</v>
      </c>
      <c r="AG48" s="64"/>
      <c r="AH48" s="67" t="s">
        <v>142</v>
      </c>
      <c r="AI48" s="64"/>
      <c r="AJ48" s="67" t="s">
        <v>143</v>
      </c>
      <c r="AK48" s="64"/>
      <c r="AL48" s="67" t="s">
        <v>144</v>
      </c>
      <c r="AM48" s="66"/>
      <c r="AN48" s="64"/>
      <c r="AO48" s="49"/>
      <c r="AP48" s="64"/>
      <c r="AQ48" s="67" t="s">
        <v>140</v>
      </c>
      <c r="AR48" s="64"/>
      <c r="AS48" s="67" t="s">
        <v>139</v>
      </c>
      <c r="AT48" s="64"/>
      <c r="AU48" s="67" t="s">
        <v>141</v>
      </c>
      <c r="AV48" s="64"/>
      <c r="AW48" s="67" t="s">
        <v>142</v>
      </c>
      <c r="AX48" s="64"/>
      <c r="AY48" s="67" t="s">
        <v>143</v>
      </c>
      <c r="AZ48" s="64"/>
      <c r="BA48" s="67" t="s">
        <v>144</v>
      </c>
      <c r="BB48" s="64"/>
      <c r="BC48" s="64"/>
      <c r="BD48" s="1" t="str">
        <f t="shared" si="0"/>
        <v/>
      </c>
      <c r="BE48" s="1">
        <f t="shared" si="1"/>
        <v>0</v>
      </c>
    </row>
  </sheetData>
  <sheetProtection formatCells="0" formatRows="0"/>
  <mergeCells count="368">
    <mergeCell ref="V47:X47"/>
    <mergeCell ref="Z47:AA47"/>
    <mergeCell ref="V48:X48"/>
    <mergeCell ref="Z48:AA48"/>
    <mergeCell ref="V3:X3"/>
    <mergeCell ref="Z3:AA3"/>
    <mergeCell ref="AQ3:BC3"/>
    <mergeCell ref="V42:X42"/>
    <mergeCell ref="Z42:AA42"/>
    <mergeCell ref="V43:X43"/>
    <mergeCell ref="Z43:AA43"/>
    <mergeCell ref="V44:X44"/>
    <mergeCell ref="Z44:AA44"/>
    <mergeCell ref="V45:X45"/>
    <mergeCell ref="Z45:AA45"/>
    <mergeCell ref="V46:X46"/>
    <mergeCell ref="Z46:AA46"/>
    <mergeCell ref="V37:X37"/>
    <mergeCell ref="Z37:AA37"/>
    <mergeCell ref="V38:X38"/>
    <mergeCell ref="Z38:AA38"/>
    <mergeCell ref="V39:X39"/>
    <mergeCell ref="Z39:AA39"/>
    <mergeCell ref="V40:X40"/>
    <mergeCell ref="Z40:AA40"/>
    <mergeCell ref="V41:X41"/>
    <mergeCell ref="Z41:AA41"/>
    <mergeCell ref="V32:X32"/>
    <mergeCell ref="Z32:AA32"/>
    <mergeCell ref="V33:X33"/>
    <mergeCell ref="Z33:AA33"/>
    <mergeCell ref="V34:X34"/>
    <mergeCell ref="Z34:AA34"/>
    <mergeCell ref="V35:X35"/>
    <mergeCell ref="Z35:AA35"/>
    <mergeCell ref="V36:X36"/>
    <mergeCell ref="Z36:AA36"/>
    <mergeCell ref="V27:X27"/>
    <mergeCell ref="Z27:AA27"/>
    <mergeCell ref="V28:X28"/>
    <mergeCell ref="Z28:AA28"/>
    <mergeCell ref="V29:X29"/>
    <mergeCell ref="Z29:AA29"/>
    <mergeCell ref="V30:X30"/>
    <mergeCell ref="Z30:AA30"/>
    <mergeCell ref="V31:X31"/>
    <mergeCell ref="Z31:AA31"/>
    <mergeCell ref="V22:X22"/>
    <mergeCell ref="Z22:AA22"/>
    <mergeCell ref="V23:X23"/>
    <mergeCell ref="Z23:AA23"/>
    <mergeCell ref="V24:X24"/>
    <mergeCell ref="Z24:AA24"/>
    <mergeCell ref="V25:X25"/>
    <mergeCell ref="Z25:AA25"/>
    <mergeCell ref="V26:X26"/>
    <mergeCell ref="Z26:AA26"/>
    <mergeCell ref="V17:X17"/>
    <mergeCell ref="Z17:AA17"/>
    <mergeCell ref="V18:X18"/>
    <mergeCell ref="Z18:AA18"/>
    <mergeCell ref="V19:X19"/>
    <mergeCell ref="Z19:AA19"/>
    <mergeCell ref="V20:X20"/>
    <mergeCell ref="Z20:AA20"/>
    <mergeCell ref="V21:X21"/>
    <mergeCell ref="Z21:AA21"/>
    <mergeCell ref="V12:X12"/>
    <mergeCell ref="Z12:AA12"/>
    <mergeCell ref="V13:X13"/>
    <mergeCell ref="Z13:AA13"/>
    <mergeCell ref="V14:X14"/>
    <mergeCell ref="Z14:AA14"/>
    <mergeCell ref="V15:X15"/>
    <mergeCell ref="Z15:AA15"/>
    <mergeCell ref="V16:X16"/>
    <mergeCell ref="Z16:AA16"/>
    <mergeCell ref="V7:X7"/>
    <mergeCell ref="Z7:AA7"/>
    <mergeCell ref="V8:X8"/>
    <mergeCell ref="Z8:AA8"/>
    <mergeCell ref="V9:X9"/>
    <mergeCell ref="Z9:AA9"/>
    <mergeCell ref="V10:X10"/>
    <mergeCell ref="Z10:AA10"/>
    <mergeCell ref="V11:X11"/>
    <mergeCell ref="Z11:AA11"/>
    <mergeCell ref="B48:D48"/>
    <mergeCell ref="E48:F48"/>
    <mergeCell ref="K48:L48"/>
    <mergeCell ref="M48:Q48"/>
    <mergeCell ref="R48:S48"/>
    <mergeCell ref="T46:U46"/>
    <mergeCell ref="E47:F47"/>
    <mergeCell ref="K47:L47"/>
    <mergeCell ref="M47:Q47"/>
    <mergeCell ref="R47:S47"/>
    <mergeCell ref="T47:U47"/>
    <mergeCell ref="E46:F46"/>
    <mergeCell ref="K46:L46"/>
    <mergeCell ref="M46:Q46"/>
    <mergeCell ref="R46:S46"/>
    <mergeCell ref="T48:U48"/>
    <mergeCell ref="E45:F45"/>
    <mergeCell ref="K45:L45"/>
    <mergeCell ref="M45:Q45"/>
    <mergeCell ref="R45:S45"/>
    <mergeCell ref="T45:U45"/>
    <mergeCell ref="E44:F44"/>
    <mergeCell ref="K44:L44"/>
    <mergeCell ref="M44:Q44"/>
    <mergeCell ref="R44:S44"/>
    <mergeCell ref="T44:U44"/>
    <mergeCell ref="E43:F43"/>
    <mergeCell ref="K43:L43"/>
    <mergeCell ref="M43:Q43"/>
    <mergeCell ref="R43:S43"/>
    <mergeCell ref="T43:U43"/>
    <mergeCell ref="E42:F42"/>
    <mergeCell ref="K42:L42"/>
    <mergeCell ref="M42:Q42"/>
    <mergeCell ref="R42:S42"/>
    <mergeCell ref="T42:U42"/>
    <mergeCell ref="E41:F41"/>
    <mergeCell ref="K41:L41"/>
    <mergeCell ref="M41:Q41"/>
    <mergeCell ref="R41:S41"/>
    <mergeCell ref="T41:U41"/>
    <mergeCell ref="E40:F40"/>
    <mergeCell ref="K40:L40"/>
    <mergeCell ref="M40:Q40"/>
    <mergeCell ref="R40:S40"/>
    <mergeCell ref="T40:U40"/>
    <mergeCell ref="E39:F39"/>
    <mergeCell ref="K39:L39"/>
    <mergeCell ref="M39:Q39"/>
    <mergeCell ref="R39:S39"/>
    <mergeCell ref="T39:U39"/>
    <mergeCell ref="E38:F38"/>
    <mergeCell ref="K38:L38"/>
    <mergeCell ref="M38:Q38"/>
    <mergeCell ref="R38:S38"/>
    <mergeCell ref="T38:U38"/>
    <mergeCell ref="E37:F37"/>
    <mergeCell ref="K37:L37"/>
    <mergeCell ref="M37:Q37"/>
    <mergeCell ref="R37:S37"/>
    <mergeCell ref="T37:U37"/>
    <mergeCell ref="E36:F36"/>
    <mergeCell ref="K36:L36"/>
    <mergeCell ref="M36:Q36"/>
    <mergeCell ref="R36:S36"/>
    <mergeCell ref="T36:U36"/>
    <mergeCell ref="E35:F35"/>
    <mergeCell ref="K35:L35"/>
    <mergeCell ref="M35:Q35"/>
    <mergeCell ref="R35:S35"/>
    <mergeCell ref="T35:U35"/>
    <mergeCell ref="E34:F34"/>
    <mergeCell ref="K34:L34"/>
    <mergeCell ref="M34:Q34"/>
    <mergeCell ref="R34:S34"/>
    <mergeCell ref="T34:U34"/>
    <mergeCell ref="E33:F33"/>
    <mergeCell ref="K33:L33"/>
    <mergeCell ref="M33:Q33"/>
    <mergeCell ref="R33:S33"/>
    <mergeCell ref="T33:U33"/>
    <mergeCell ref="E32:F32"/>
    <mergeCell ref="K32:L32"/>
    <mergeCell ref="M32:Q32"/>
    <mergeCell ref="R32:S32"/>
    <mergeCell ref="T32:U32"/>
    <mergeCell ref="E31:F31"/>
    <mergeCell ref="K31:L31"/>
    <mergeCell ref="M31:Q31"/>
    <mergeCell ref="R31:S31"/>
    <mergeCell ref="T31:U31"/>
    <mergeCell ref="E30:F30"/>
    <mergeCell ref="K30:L30"/>
    <mergeCell ref="M30:Q30"/>
    <mergeCell ref="R30:S30"/>
    <mergeCell ref="T30:U30"/>
    <mergeCell ref="E29:F29"/>
    <mergeCell ref="K29:L29"/>
    <mergeCell ref="M29:Q29"/>
    <mergeCell ref="R29:S29"/>
    <mergeCell ref="T29:U29"/>
    <mergeCell ref="E28:F28"/>
    <mergeCell ref="K28:L28"/>
    <mergeCell ref="M28:Q28"/>
    <mergeCell ref="R28:S28"/>
    <mergeCell ref="T28:U28"/>
    <mergeCell ref="E27:F27"/>
    <mergeCell ref="K27:L27"/>
    <mergeCell ref="M27:Q27"/>
    <mergeCell ref="R27:S27"/>
    <mergeCell ref="T27:U27"/>
    <mergeCell ref="E26:F26"/>
    <mergeCell ref="K26:L26"/>
    <mergeCell ref="M26:Q26"/>
    <mergeCell ref="R26:S26"/>
    <mergeCell ref="T26:U26"/>
    <mergeCell ref="E25:F25"/>
    <mergeCell ref="K25:L25"/>
    <mergeCell ref="M25:Q25"/>
    <mergeCell ref="R25:S25"/>
    <mergeCell ref="T25:U25"/>
    <mergeCell ref="E24:F24"/>
    <mergeCell ref="K24:L24"/>
    <mergeCell ref="M24:Q24"/>
    <mergeCell ref="R24:S24"/>
    <mergeCell ref="T24:U24"/>
    <mergeCell ref="E23:F23"/>
    <mergeCell ref="K23:L23"/>
    <mergeCell ref="M23:Q23"/>
    <mergeCell ref="R23:S23"/>
    <mergeCell ref="T23:U23"/>
    <mergeCell ref="E22:F22"/>
    <mergeCell ref="K22:L22"/>
    <mergeCell ref="M22:Q22"/>
    <mergeCell ref="R22:S22"/>
    <mergeCell ref="T22:U22"/>
    <mergeCell ref="E21:F21"/>
    <mergeCell ref="K21:L21"/>
    <mergeCell ref="M21:Q21"/>
    <mergeCell ref="R21:S21"/>
    <mergeCell ref="T21:U21"/>
    <mergeCell ref="E20:F20"/>
    <mergeCell ref="K20:L20"/>
    <mergeCell ref="M20:Q20"/>
    <mergeCell ref="R20:S20"/>
    <mergeCell ref="T20:U20"/>
    <mergeCell ref="E19:F19"/>
    <mergeCell ref="K19:L19"/>
    <mergeCell ref="M19:Q19"/>
    <mergeCell ref="R19:S19"/>
    <mergeCell ref="T19:U19"/>
    <mergeCell ref="E18:F18"/>
    <mergeCell ref="K18:L18"/>
    <mergeCell ref="M18:Q18"/>
    <mergeCell ref="R18:S18"/>
    <mergeCell ref="T18:U18"/>
    <mergeCell ref="E17:F17"/>
    <mergeCell ref="K17:L17"/>
    <mergeCell ref="M17:Q17"/>
    <mergeCell ref="R17:S17"/>
    <mergeCell ref="T17:U17"/>
    <mergeCell ref="E16:F16"/>
    <mergeCell ref="K16:L16"/>
    <mergeCell ref="M16:Q16"/>
    <mergeCell ref="R16:S16"/>
    <mergeCell ref="T16:U16"/>
    <mergeCell ref="T14:U14"/>
    <mergeCell ref="E15:F15"/>
    <mergeCell ref="K15:L15"/>
    <mergeCell ref="M15:Q15"/>
    <mergeCell ref="R15:S15"/>
    <mergeCell ref="T15:U15"/>
    <mergeCell ref="E14:F14"/>
    <mergeCell ref="K14:L14"/>
    <mergeCell ref="M14:Q14"/>
    <mergeCell ref="R14:S14"/>
    <mergeCell ref="R11:S11"/>
    <mergeCell ref="T11:U11"/>
    <mergeCell ref="E10:F10"/>
    <mergeCell ref="K10:L10"/>
    <mergeCell ref="M10:Q10"/>
    <mergeCell ref="R10:S10"/>
    <mergeCell ref="T12:U12"/>
    <mergeCell ref="E13:F13"/>
    <mergeCell ref="K13:L13"/>
    <mergeCell ref="M13:Q13"/>
    <mergeCell ref="R13:S13"/>
    <mergeCell ref="T13:U13"/>
    <mergeCell ref="E12:F12"/>
    <mergeCell ref="K12:L12"/>
    <mergeCell ref="M12:Q12"/>
    <mergeCell ref="R12:S12"/>
    <mergeCell ref="B30:D30"/>
    <mergeCell ref="B31:D31"/>
    <mergeCell ref="B32:D32"/>
    <mergeCell ref="B33:D33"/>
    <mergeCell ref="B34:D34"/>
    <mergeCell ref="B35:D35"/>
    <mergeCell ref="B24:D24"/>
    <mergeCell ref="B25:D25"/>
    <mergeCell ref="B26:D26"/>
    <mergeCell ref="B27:D27"/>
    <mergeCell ref="B28:D28"/>
    <mergeCell ref="B29:D29"/>
    <mergeCell ref="B43:D43"/>
    <mergeCell ref="B44:D44"/>
    <mergeCell ref="B45:D45"/>
    <mergeCell ref="B46:D46"/>
    <mergeCell ref="B47:D47"/>
    <mergeCell ref="B36:D36"/>
    <mergeCell ref="B37:D37"/>
    <mergeCell ref="B38:D38"/>
    <mergeCell ref="B39:D39"/>
    <mergeCell ref="B40:D40"/>
    <mergeCell ref="B41:D41"/>
    <mergeCell ref="B42:D42"/>
    <mergeCell ref="B21:D21"/>
    <mergeCell ref="B22:D22"/>
    <mergeCell ref="B23:D23"/>
    <mergeCell ref="B12:D12"/>
    <mergeCell ref="B13:D13"/>
    <mergeCell ref="B14:D14"/>
    <mergeCell ref="B15:D15"/>
    <mergeCell ref="B16:D16"/>
    <mergeCell ref="B17:D17"/>
    <mergeCell ref="B18:D18"/>
    <mergeCell ref="B19:D19"/>
    <mergeCell ref="B20:D20"/>
    <mergeCell ref="R7:S7"/>
    <mergeCell ref="T7:U7"/>
    <mergeCell ref="M7:Q7"/>
    <mergeCell ref="B8:D8"/>
    <mergeCell ref="B9:D9"/>
    <mergeCell ref="B10:D10"/>
    <mergeCell ref="B11:D11"/>
    <mergeCell ref="E8:F8"/>
    <mergeCell ref="K8:L8"/>
    <mergeCell ref="B7:D7"/>
    <mergeCell ref="E7:F7"/>
    <mergeCell ref="K7:L7"/>
    <mergeCell ref="M8:Q8"/>
    <mergeCell ref="R8:S8"/>
    <mergeCell ref="T8:U8"/>
    <mergeCell ref="E9:F9"/>
    <mergeCell ref="K9:L9"/>
    <mergeCell ref="M9:Q9"/>
    <mergeCell ref="R9:S9"/>
    <mergeCell ref="T9:U9"/>
    <mergeCell ref="T10:U10"/>
    <mergeCell ref="E11:F11"/>
    <mergeCell ref="K11:L11"/>
    <mergeCell ref="M11:Q11"/>
    <mergeCell ref="A4:A5"/>
    <mergeCell ref="B4:D5"/>
    <mergeCell ref="E4:F5"/>
    <mergeCell ref="G4:G5"/>
    <mergeCell ref="H4:H5"/>
    <mergeCell ref="I4:J5"/>
    <mergeCell ref="K4:L5"/>
    <mergeCell ref="M4:Q5"/>
    <mergeCell ref="R4:U5"/>
    <mergeCell ref="AB4:AN5"/>
    <mergeCell ref="AB6:AN6"/>
    <mergeCell ref="AB3:AN3"/>
    <mergeCell ref="AQ4:BC5"/>
    <mergeCell ref="AQ6:BC6"/>
    <mergeCell ref="AO4:AP5"/>
    <mergeCell ref="V4:Y5"/>
    <mergeCell ref="B3:H3"/>
    <mergeCell ref="I3:J3"/>
    <mergeCell ref="K3:U3"/>
    <mergeCell ref="B6:D6"/>
    <mergeCell ref="E6:F6"/>
    <mergeCell ref="I6:J6"/>
    <mergeCell ref="K6:L6"/>
    <mergeCell ref="M6:Q6"/>
    <mergeCell ref="R6:S6"/>
    <mergeCell ref="T6:U6"/>
    <mergeCell ref="Z4:AA5"/>
    <mergeCell ref="V6:X6"/>
    <mergeCell ref="Z6:AA6"/>
  </mergeCells>
  <phoneticPr fontId="1"/>
  <conditionalFormatting sqref="M8:U48">
    <cfRule type="expression" dxfId="7" priority="10">
      <formula>$K8=1</formula>
    </cfRule>
  </conditionalFormatting>
  <conditionalFormatting sqref="R8:U48">
    <cfRule type="expression" dxfId="6" priority="9">
      <formula>OR($M8=1,$M8=2,$M8=9)</formula>
    </cfRule>
  </conditionalFormatting>
  <conditionalFormatting sqref="AN8:AN48">
    <cfRule type="expression" dxfId="5" priority="7">
      <formula>NOT($AM8="○")</formula>
    </cfRule>
  </conditionalFormatting>
  <conditionalFormatting sqref="AP8:BC48">
    <cfRule type="expression" dxfId="4" priority="6">
      <formula>$AO8=2</formula>
    </cfRule>
  </conditionalFormatting>
  <conditionalFormatting sqref="BC8:BC48">
    <cfRule type="expression" dxfId="3" priority="3">
      <formula>NOT(BB8="○")</formula>
    </cfRule>
  </conditionalFormatting>
  <conditionalFormatting sqref="BD8:BD48">
    <cfRule type="containsText" dxfId="2" priority="2" operator="containsText" text="選択してください">
      <formula>NOT(ISERROR(SEARCH("選択してください",BD8)))</formula>
    </cfRule>
  </conditionalFormatting>
  <conditionalFormatting sqref="Y8:Y48">
    <cfRule type="expression" dxfId="1" priority="1">
      <formula>NOT($V8=6)</formula>
    </cfRule>
  </conditionalFormatting>
  <dataValidations count="13">
    <dataValidation type="list" allowBlank="1" showInputMessage="1" showErrorMessage="1" sqref="B8:D48" xr:uid="{96B89AD6-1805-44E1-A20E-5BE00B46F84D}">
      <formula1>"1,2,3,4"</formula1>
    </dataValidation>
    <dataValidation type="list" allowBlank="1" showInputMessage="1" showErrorMessage="1" sqref="E8:G48 K8:L48 AO8:AO48" xr:uid="{7CD305CF-BC1B-4623-946C-60699B01C8F0}">
      <formula1>"1,2"</formula1>
    </dataValidation>
    <dataValidation type="list" allowBlank="1" showInputMessage="1" showErrorMessage="1" sqref="H8:H48" xr:uid="{82985CF9-748D-470D-86B0-ADF8AE7A3003}">
      <formula1>"1,2,3,4,5,6,7,8"</formula1>
    </dataValidation>
    <dataValidation type="decimal" errorStyle="warning" allowBlank="1" showInputMessage="1" showErrorMessage="1" error="数値のみ記入してください。_x000a_1週間の勤務時間を記入してください。" sqref="I8:I48" xr:uid="{511189C5-77E4-4A66-A607-1DDA79CB8A08}">
      <formula1>0</formula1>
      <formula2>100</formula2>
    </dataValidation>
    <dataValidation type="list" allowBlank="1" showInputMessage="1" showErrorMessage="1" sqref="AE8:AE48 AG8:AG48 AI8:AI48 AK8:AK48 AC8:AC48 AM8:AM48" xr:uid="{B4AA25B5-EB6D-4507-9A2D-32856FC8FFB2}">
      <formula1>"　,○"</formula1>
    </dataValidation>
    <dataValidation type="custom" showInputMessage="1" showErrorMessage="1" error="「6.その他」が「○」の時にしか入力できません。" sqref="AN8:AN48 BC8:BC48" xr:uid="{A687D6F6-997C-4CC9-B663-7FD436DB049E}">
      <formula1>AM8="○"</formula1>
    </dataValidation>
    <dataValidation type="custom" showInputMessage="1" showErrorMessage="1" error="「ある」と回答した場合しか入力できません。" sqref="AP8:AP48" xr:uid="{E3F7782A-24C5-4044-897F-BEA9F4A8877F}">
      <formula1>AO8=1</formula1>
    </dataValidation>
    <dataValidation type="list" showInputMessage="1" showErrorMessage="1" error="「(6)現在の施設等での勤務年数」で「2. 1年未満」と回答している時にしか入力できません。" sqref="M8:Q48" xr:uid="{7794E39D-0340-40DD-9DAC-9AE4B5483C42}">
      <formula1>INDIRECT($A$3&amp;$K8)</formula1>
    </dataValidation>
    <dataValidation type="list" showInputMessage="1" showErrorMessage="1" error="「(7)現在の施設等に勤務する直前の職場」で「3.」～「8.」と回答している時にしか入力できません。" sqref="R8:U48" xr:uid="{9512DE0D-F795-4543-BEA8-7158396A8007}">
      <formula1>INDIRECT($A$4&amp;$M8)</formula1>
    </dataValidation>
    <dataValidation type="list" showInputMessage="1" showErrorMessage="1" error="（12）で「ある」と回答した時にしか入力できません。" sqref="AR8:AR48 BB8:BB48 AZ8:AZ48 AX8:AX48 AV8:AV48 AT8:AT48" xr:uid="{9804D252-37BA-4419-9DF9-98DFB065986D}">
      <formula1>INDIRECT($A$7&amp;$AO8)</formula1>
    </dataValidation>
    <dataValidation type="list" allowBlank="1" showInputMessage="1" showErrorMessage="1" sqref="V8:X48" xr:uid="{2D38080D-74DA-44C4-9C3D-827973692993}">
      <formula1>"1,2,3,4,5,6"</formula1>
    </dataValidation>
    <dataValidation type="custom" showInputMessage="1" showErrorMessage="1" error="「6.その他」と回答した場合しか入力できません。" sqref="Y8:Y48" xr:uid="{A9FC8269-3408-44E2-B4D3-3E2E333A5B5C}">
      <formula1>V8=6</formula1>
    </dataValidation>
    <dataValidation type="list" showInputMessage="1" showErrorMessage="1" error="「(4)年齢」で「5.50代」と回答している時にしか入力できません。" sqref="Z8:AA48" xr:uid="{58B41F4E-569F-481B-BA76-53D98C38B7A3}">
      <formula1>"1,2,3,4,5"</formula1>
    </dataValidation>
  </dataValidations>
  <pageMargins left="0.7" right="0.7" top="0.75" bottom="0.75" header="0.3" footer="0.3"/>
  <pageSetup paperSize="8" scale="47" fitToHeight="0" orientation="landscape" horizontalDpi="300" verticalDpi="300" r:id="rId1"/>
  <ignoredErrors>
    <ignoredError sqref="A8 A9:A17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24FA-CE46-40F5-89EB-163BE911C6E7}">
  <dimension ref="A1:U6"/>
  <sheetViews>
    <sheetView workbookViewId="0">
      <selection activeCell="U6" sqref="U6"/>
    </sheetView>
  </sheetViews>
  <sheetFormatPr defaultRowHeight="18" x14ac:dyDescent="0.55000000000000004"/>
  <cols>
    <col min="21" max="21" width="45.83203125" customWidth="1"/>
  </cols>
  <sheetData>
    <row r="1" spans="1:21" x14ac:dyDescent="0.55000000000000004">
      <c r="A1" t="s">
        <v>78</v>
      </c>
      <c r="I1" s="3"/>
      <c r="J1" s="3"/>
      <c r="K1" s="3"/>
      <c r="L1" s="3"/>
      <c r="M1" s="3"/>
      <c r="N1" s="3"/>
    </row>
    <row r="2" spans="1:21" x14ac:dyDescent="0.55000000000000004">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row>
    <row r="3" spans="1:21" x14ac:dyDescent="0.55000000000000004">
      <c r="A3" s="5" t="s">
        <v>44</v>
      </c>
      <c r="B3" s="4">
        <v>1</v>
      </c>
      <c r="C3" s="4">
        <v>2</v>
      </c>
      <c r="D3" s="4">
        <v>3</v>
      </c>
      <c r="E3" s="4">
        <v>4</v>
      </c>
      <c r="F3" s="4">
        <v>5</v>
      </c>
      <c r="G3" s="4">
        <v>6</v>
      </c>
      <c r="H3" s="4">
        <v>7</v>
      </c>
      <c r="I3" s="4">
        <v>8</v>
      </c>
      <c r="J3" s="4">
        <v>9</v>
      </c>
      <c r="K3" s="4">
        <v>10</v>
      </c>
      <c r="L3" s="4">
        <v>11</v>
      </c>
      <c r="M3" s="4">
        <v>12</v>
      </c>
      <c r="N3" s="4">
        <v>13</v>
      </c>
      <c r="O3" s="4">
        <v>14</v>
      </c>
      <c r="P3" s="4">
        <v>15</v>
      </c>
      <c r="Q3" s="4">
        <v>16</v>
      </c>
      <c r="R3" s="4">
        <v>17</v>
      </c>
      <c r="S3" s="4">
        <v>18</v>
      </c>
      <c r="T3" s="4">
        <v>19</v>
      </c>
    </row>
    <row r="4" spans="1:21" ht="49.5" x14ac:dyDescent="0.55000000000000004">
      <c r="A4" s="6"/>
      <c r="B4" s="33" t="s">
        <v>46</v>
      </c>
      <c r="C4" s="33" t="s">
        <v>80</v>
      </c>
      <c r="D4" s="33" t="s">
        <v>99</v>
      </c>
      <c r="E4" s="33" t="s">
        <v>109</v>
      </c>
      <c r="F4" s="33" t="s">
        <v>59</v>
      </c>
      <c r="G4" s="33" t="s">
        <v>47</v>
      </c>
      <c r="H4" s="33" t="s">
        <v>48</v>
      </c>
      <c r="I4" s="33" t="s">
        <v>55</v>
      </c>
      <c r="J4" s="33" t="s">
        <v>56</v>
      </c>
      <c r="K4" s="33" t="s">
        <v>57</v>
      </c>
      <c r="L4" s="33" t="s">
        <v>58</v>
      </c>
      <c r="M4" s="33" t="s">
        <v>74</v>
      </c>
      <c r="N4" s="33" t="s">
        <v>73</v>
      </c>
      <c r="O4" s="33" t="s">
        <v>69</v>
      </c>
      <c r="P4" s="33" t="s">
        <v>70</v>
      </c>
      <c r="Q4" s="33" t="s">
        <v>71</v>
      </c>
      <c r="R4" s="33" t="s">
        <v>72</v>
      </c>
      <c r="S4" s="33" t="s">
        <v>110</v>
      </c>
      <c r="T4" s="33" t="s">
        <v>111</v>
      </c>
    </row>
    <row r="5" spans="1:21" x14ac:dyDescent="0.55000000000000004">
      <c r="A5" s="7"/>
      <c r="B5" s="8" t="s">
        <v>49</v>
      </c>
      <c r="C5" s="8" t="s">
        <v>50</v>
      </c>
      <c r="D5" s="8" t="s">
        <v>50</v>
      </c>
      <c r="E5" s="8" t="s">
        <v>50</v>
      </c>
      <c r="F5" s="8" t="s">
        <v>51</v>
      </c>
      <c r="G5" s="8" t="s">
        <v>50</v>
      </c>
      <c r="H5" s="8" t="s">
        <v>50</v>
      </c>
      <c r="I5" s="8" t="s">
        <v>50</v>
      </c>
      <c r="J5" s="8" t="s">
        <v>50</v>
      </c>
      <c r="K5" s="8" t="s">
        <v>50</v>
      </c>
      <c r="L5" s="8" t="s">
        <v>50</v>
      </c>
      <c r="M5" s="8" t="s">
        <v>52</v>
      </c>
      <c r="N5" s="8" t="s">
        <v>52</v>
      </c>
      <c r="O5" s="8" t="s">
        <v>52</v>
      </c>
      <c r="P5" s="8" t="s">
        <v>52</v>
      </c>
      <c r="Q5" s="8" t="s">
        <v>52</v>
      </c>
      <c r="R5" s="8" t="s">
        <v>52</v>
      </c>
      <c r="S5" s="8" t="s">
        <v>98</v>
      </c>
      <c r="T5" s="8" t="s">
        <v>98</v>
      </c>
    </row>
    <row r="6" spans="1:21" x14ac:dyDescent="0.55000000000000004">
      <c r="B6" s="10" t="str">
        <f>IF(COUNTIF(転記作業用!A6:B6,"&lt;&gt;0")&gt;1,"",IF(転記作業用!C6=0,"-",転記作業用!C6))</f>
        <v>-</v>
      </c>
      <c r="C6" s="10">
        <f>IF('調査票（Q1～Q4）'!E24="","-",'調査票（Q1～Q4）'!E24)</f>
        <v>0</v>
      </c>
      <c r="D6" s="10" t="str">
        <f>IF('調査票（Q1～Q4）'!J24="","-",'調査票（Q1～Q4）'!J24)</f>
        <v>-</v>
      </c>
      <c r="E6" s="10" t="str">
        <f>IF('調査票（Q1～Q4）'!J25="","-",'調査票（Q1～Q4）'!J25)</f>
        <v>-</v>
      </c>
      <c r="F6" s="10" t="str">
        <f>IF(COUNTIF(転記作業用!H6:I6,"&lt;&gt;0")&gt;1,"",IF(転記作業用!J6=0,"-",転記作業用!J6))</f>
        <v>-</v>
      </c>
      <c r="G6" s="10" t="str">
        <f>IF($F$6=2,"*",IF(OR('調査票（Q1～Q4）'!E37&lt;&gt;"",'調査票（Q1～Q4）'!E38&lt;&gt;""),'調査票（Q1～Q4）'!E39,"-"))</f>
        <v>-</v>
      </c>
      <c r="H6" s="10" t="str">
        <f>IF($F$6=2,"*",IF(OR('調査票（Q1～Q4）'!H37&lt;&gt;"",'調査票（Q1～Q4）'!H38&lt;&gt;""),'調査票（Q1～Q4）'!H39,"-"))</f>
        <v>-</v>
      </c>
      <c r="I6" s="10" t="str">
        <f>IF($F$6=2,"*",IF(AND('調査票（Q1～Q4）'!E37="",'調査票（Q1～Q4）'!E39=0),"-",IF(AND('調査票（Q1～Q4）'!E37="",'調査票（Q1～Q4）'!E39&lt;&gt;0),0,'調査票（Q1～Q4）'!E37)))</f>
        <v>-</v>
      </c>
      <c r="J6" s="10" t="str">
        <f>IF($F$6=2,"*",IF(AND('調査票（Q1～Q4）'!E38="",'調査票（Q1～Q4）'!E39=0),"-",IF(AND('調査票（Q1～Q4）'!E38="",'調査票（Q1～Q4）'!E39&lt;&gt;0),0,'調査票（Q1～Q4）'!E38)))</f>
        <v>-</v>
      </c>
      <c r="K6" s="10" t="str">
        <f>IF($F$6=2,"*",IF(AND('調査票（Q1～Q4）'!H37="",'調査票（Q1～Q4）'!H39=0),"-",IF(AND('調査票（Q1～Q4）'!H37="",'調査票（Q1～Q4）'!H39&lt;&gt;0),0,'調査票（Q1～Q4）'!H37)))</f>
        <v>-</v>
      </c>
      <c r="L6" s="10" t="str">
        <f>IF($F$6=2,"*",IF(AND('調査票（Q1～Q4）'!H38="",'調査票（Q1～Q4）'!H39=0),"-",IF(AND('調査票（Q1～Q4）'!H38="",'調査票（Q1～Q4）'!H39&lt;&gt;0),0,'調査票（Q1～Q4）'!H38)))</f>
        <v>-</v>
      </c>
      <c r="M6" s="10" t="str">
        <f>IF('調査票（Q1～Q4）'!C43="","-",'調査票（Q1～Q4）'!C43)</f>
        <v>-</v>
      </c>
      <c r="N6" s="10" t="str">
        <f>IF('調査票（Q1～Q4）'!C52="","-",'調査票（Q1～Q4）'!C52)</f>
        <v>-</v>
      </c>
      <c r="O6" s="10" t="str">
        <f>IF('調査票（Q1～Q4）'!F73="","-",'調査票（Q1～Q4）'!F73)</f>
        <v>-</v>
      </c>
      <c r="P6" s="10" t="str">
        <f>IF('調査票（Q1～Q4）'!F74="","-",'調査票（Q1～Q4）'!F74)</f>
        <v>-</v>
      </c>
      <c r="Q6" s="10" t="str">
        <f>IF('調査票（Q1～Q4）'!F75="","-",'調査票（Q1～Q4）'!F75)</f>
        <v>-</v>
      </c>
      <c r="R6" s="10" t="str">
        <f>IF('調査票（Q1～Q4）'!F76="","-",'調査票（Q1～Q4）'!F76)</f>
        <v>-</v>
      </c>
      <c r="S6" s="10" t="str">
        <f>IF('調査票（Q1～Q4）'!E27="","-",'調査票（Q1～Q4）'!E27)</f>
        <v>-</v>
      </c>
      <c r="T6" s="10" t="str">
        <f>IF('調査票（Q1～Q4）'!J27="","-",'調査票（Q1～Q4）'!J27)</f>
        <v>-</v>
      </c>
      <c r="U6" s="37" t="str">
        <f>IF(OR(転記作業用!D6=1,転記作業用!K6=1),"回答エラーがあります。調査票シートを確認してください。","")</f>
        <v/>
      </c>
    </row>
  </sheetData>
  <sheetProtection sheet="1" objects="1" scenarios="1"/>
  <phoneticPr fontId="1"/>
  <conditionalFormatting sqref="U6">
    <cfRule type="containsText" dxfId="0" priority="1" operator="containsText" text="エラー">
      <formula>NOT(ISERROR(SEARCH("エラー",U6)))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111C-3507-4611-AC0C-0595C1312CDD}">
  <dimension ref="A1:M45"/>
  <sheetViews>
    <sheetView workbookViewId="0">
      <selection activeCell="K5" sqref="K5"/>
    </sheetView>
  </sheetViews>
  <sheetFormatPr defaultRowHeight="18" x14ac:dyDescent="0.55000000000000004"/>
  <sheetData>
    <row r="1" spans="1:13" x14ac:dyDescent="0.55000000000000004">
      <c r="A1" s="4">
        <v>1</v>
      </c>
      <c r="B1" s="4">
        <v>2</v>
      </c>
      <c r="C1" s="4">
        <v>3</v>
      </c>
      <c r="D1" s="4">
        <v>4</v>
      </c>
      <c r="E1" s="4">
        <v>5</v>
      </c>
      <c r="F1" s="4">
        <v>6</v>
      </c>
      <c r="G1" s="4">
        <v>7</v>
      </c>
      <c r="H1" s="4">
        <v>8</v>
      </c>
      <c r="I1" s="4">
        <v>9</v>
      </c>
      <c r="J1" s="4">
        <v>10</v>
      </c>
      <c r="K1" s="4">
        <v>11</v>
      </c>
    </row>
    <row r="2" spans="1:13" x14ac:dyDescent="0.55000000000000004">
      <c r="A2" s="5" t="s">
        <v>44</v>
      </c>
      <c r="B2" s="4">
        <v>1</v>
      </c>
      <c r="C2" s="4">
        <v>40</v>
      </c>
      <c r="D2" s="4">
        <v>41</v>
      </c>
      <c r="E2" s="4">
        <v>42</v>
      </c>
      <c r="F2" s="4">
        <v>43</v>
      </c>
      <c r="G2" s="4">
        <v>44</v>
      </c>
      <c r="H2" s="4">
        <v>45</v>
      </c>
      <c r="I2" s="4">
        <v>46</v>
      </c>
      <c r="J2" s="4">
        <v>47</v>
      </c>
      <c r="K2" s="4">
        <v>48</v>
      </c>
    </row>
    <row r="3" spans="1:13" ht="82.5" x14ac:dyDescent="0.55000000000000004">
      <c r="A3" s="6" t="s">
        <v>45</v>
      </c>
      <c r="B3" s="34" t="s">
        <v>53</v>
      </c>
      <c r="C3" s="33" t="s">
        <v>83</v>
      </c>
      <c r="D3" s="33" t="s">
        <v>84</v>
      </c>
      <c r="E3" s="33" t="s">
        <v>85</v>
      </c>
      <c r="F3" s="33" t="s">
        <v>86</v>
      </c>
      <c r="G3" s="33" t="s">
        <v>87</v>
      </c>
      <c r="H3" s="33" t="s">
        <v>88</v>
      </c>
      <c r="I3" s="33" t="s">
        <v>89</v>
      </c>
      <c r="J3" s="33" t="s">
        <v>90</v>
      </c>
      <c r="K3" s="33" t="s">
        <v>91</v>
      </c>
      <c r="M3" s="9"/>
    </row>
    <row r="4" spans="1:13" x14ac:dyDescent="0.55000000000000004">
      <c r="A4" s="7" t="s">
        <v>116</v>
      </c>
      <c r="B4" s="8" t="s">
        <v>49</v>
      </c>
      <c r="C4" s="8" t="s">
        <v>49</v>
      </c>
      <c r="D4" s="8" t="s">
        <v>54</v>
      </c>
      <c r="E4" s="8" t="s">
        <v>51</v>
      </c>
      <c r="F4" s="8" t="s">
        <v>51</v>
      </c>
      <c r="G4" s="8" t="s">
        <v>50</v>
      </c>
      <c r="H4" s="8" t="s">
        <v>51</v>
      </c>
      <c r="I4" s="8" t="s">
        <v>51</v>
      </c>
      <c r="J4" s="8" t="s">
        <v>51</v>
      </c>
      <c r="K4" s="8" t="s">
        <v>51</v>
      </c>
    </row>
    <row r="5" spans="1:13" x14ac:dyDescent="0.55000000000000004">
      <c r="A5" s="30" t="str">
        <f>IF(SUM(C5:K5)=0,"",1)</f>
        <v/>
      </c>
      <c r="B5" s="10" t="str">
        <f>IF(COUNTIF(転記作業用!$A$6:$B$6,"&lt;&gt;0")&gt;1,"",IF(転記作業用!$C$6=0,"-",転記作業用!$C$6))</f>
        <v>-</v>
      </c>
      <c r="C5" s="10" t="str">
        <f>IF('調査票（Q5）'!B8="","-",'調査票（Q5）'!B8)</f>
        <v>-</v>
      </c>
      <c r="D5" s="10" t="str">
        <f>IF('調査票（Q5）'!E8="","-",'調査票（Q5）'!E8)</f>
        <v>-</v>
      </c>
      <c r="E5" s="10" t="str">
        <f>IF('調査票（Q5）'!G8="","-",'調査票（Q5）'!G8)</f>
        <v>-</v>
      </c>
      <c r="F5" s="10" t="str">
        <f>IF('調査票（Q5）'!H8="","-",'調査票（Q5）'!H8)</f>
        <v>-</v>
      </c>
      <c r="G5" s="10" t="str">
        <f>IF('調査票（Q5）'!I8="","-",'調査票（Q5）'!I8)</f>
        <v>-</v>
      </c>
      <c r="H5" s="10" t="str">
        <f>IF('調査票（Q5）'!K8="","-",'調査票（Q5）'!K8)</f>
        <v>-</v>
      </c>
      <c r="I5" s="10" t="str">
        <f>IF('調査票（Q5）'!K8=1,"*",IF('調査票（Q5）'!M8="","-",'調査票（Q5）'!M8))</f>
        <v>-</v>
      </c>
      <c r="J5" s="10" t="str">
        <f>IF('調査票（Q5）'!K8=1,"*",IF(OR('調査票（Q5）'!M8=1,'調査票（Q5）'!M8=2,'調査票（Q5）'!M8=9),"*",IF('調査票（Q5）'!R8="","-",'調査票（Q5）'!R8)))</f>
        <v>-</v>
      </c>
      <c r="K5" s="10" t="str">
        <f>IF('調査票（Q5）'!K8=1,"*",IF(OR('調査票（Q5）'!M8=1,'調査票（Q5）'!M8=2,'調査票（Q5）'!M8=9),"*",IF('調査票（Q5）'!T8="","-",'調査票（Q5）'!T8)))</f>
        <v>-</v>
      </c>
    </row>
    <row r="6" spans="1:13" x14ac:dyDescent="0.55000000000000004">
      <c r="A6" s="30" t="str">
        <f>IF(SUM(C6:K6)=0,"",2)</f>
        <v/>
      </c>
      <c r="B6" s="10" t="str">
        <f>IF(COUNTIF(転記作業用!$A$6:$B$6,"&lt;&gt;0")&gt;1,"",IF(転記作業用!$C$6=0,"-",転記作業用!$C$6))</f>
        <v>-</v>
      </c>
      <c r="C6" s="10" t="str">
        <f>IF('調査票（Q5）'!B9="","-",'調査票（Q5）'!B9)</f>
        <v>-</v>
      </c>
      <c r="D6" s="10" t="str">
        <f>IF('調査票（Q5）'!E9="","-",'調査票（Q5）'!E9)</f>
        <v>-</v>
      </c>
      <c r="E6" s="10" t="str">
        <f>IF('調査票（Q5）'!G9="","-",'調査票（Q5）'!G9)</f>
        <v>-</v>
      </c>
      <c r="F6" s="10" t="str">
        <f>IF('調査票（Q5）'!H9="","-",'調査票（Q5）'!H9)</f>
        <v>-</v>
      </c>
      <c r="G6" s="10" t="str">
        <f>IF('調査票（Q5）'!I9="","-",'調査票（Q5）'!I9)</f>
        <v>-</v>
      </c>
      <c r="H6" s="10" t="str">
        <f>IF('調査票（Q5）'!K9="","-",'調査票（Q5）'!K9)</f>
        <v>-</v>
      </c>
      <c r="I6" s="10" t="str">
        <f>IF('調査票（Q5）'!K9=1,"*",IF('調査票（Q5）'!M9="","-",'調査票（Q5）'!M9))</f>
        <v>-</v>
      </c>
      <c r="J6" s="10" t="str">
        <f>IF('調査票（Q5）'!K9=1,"*",IF(OR('調査票（Q5）'!M9=1,'調査票（Q5）'!M9=2,'調査票（Q5）'!M9=9),"*",IF('調査票（Q5）'!R9="","-",'調査票（Q5）'!R9)))</f>
        <v>-</v>
      </c>
      <c r="K6" s="10" t="str">
        <f>IF('調査票（Q5）'!K9=1,"*",IF(OR('調査票（Q5）'!M9=1,'調査票（Q5）'!M9=2,'調査票（Q5）'!M9=9),"*",IF('調査票（Q5）'!T9="","-",'調査票（Q5）'!T9)))</f>
        <v>-</v>
      </c>
    </row>
    <row r="7" spans="1:13" x14ac:dyDescent="0.55000000000000004">
      <c r="A7" s="30" t="str">
        <f>IF(SUM(C7:K7)=0,"",3)</f>
        <v/>
      </c>
      <c r="B7" s="10" t="str">
        <f>IF(COUNTIF(転記作業用!$A$6:$B$6,"&lt;&gt;0")&gt;1,"",IF(転記作業用!$C$6=0,"-",転記作業用!$C$6))</f>
        <v>-</v>
      </c>
      <c r="C7" s="10" t="str">
        <f>IF('調査票（Q5）'!B10="","-",'調査票（Q5）'!B10)</f>
        <v>-</v>
      </c>
      <c r="D7" s="10" t="str">
        <f>IF('調査票（Q5）'!E10="","-",'調査票（Q5）'!E10)</f>
        <v>-</v>
      </c>
      <c r="E7" s="10" t="str">
        <f>IF('調査票（Q5）'!G10="","-",'調査票（Q5）'!G10)</f>
        <v>-</v>
      </c>
      <c r="F7" s="10" t="str">
        <f>IF('調査票（Q5）'!H10="","-",'調査票（Q5）'!H10)</f>
        <v>-</v>
      </c>
      <c r="G7" s="10" t="str">
        <f>IF('調査票（Q5）'!I10="","-",'調査票（Q5）'!I10)</f>
        <v>-</v>
      </c>
      <c r="H7" s="10" t="str">
        <f>IF('調査票（Q5）'!K10="","-",'調査票（Q5）'!K10)</f>
        <v>-</v>
      </c>
      <c r="I7" s="10" t="str">
        <f>IF('調査票（Q5）'!K10=1,"*",IF('調査票（Q5）'!M10="","-",'調査票（Q5）'!M10))</f>
        <v>-</v>
      </c>
      <c r="J7" s="10" t="str">
        <f>IF('調査票（Q5）'!K10=1,"*",IF(OR('調査票（Q5）'!M10=1,'調査票（Q5）'!M10=2,'調査票（Q5）'!M10=9),"*",IF('調査票（Q5）'!R10="","-",'調査票（Q5）'!R10)))</f>
        <v>-</v>
      </c>
      <c r="K7" s="10" t="str">
        <f>IF('調査票（Q5）'!K10=1,"*",IF(OR('調査票（Q5）'!M10=1,'調査票（Q5）'!M10=2,'調査票（Q5）'!M10=9),"*",IF('調査票（Q5）'!T10="","-",'調査票（Q5）'!T10)))</f>
        <v>-</v>
      </c>
    </row>
    <row r="8" spans="1:13" x14ac:dyDescent="0.55000000000000004">
      <c r="A8" s="30" t="str">
        <f>IF(SUM(C8:K8)=0,"",4)</f>
        <v/>
      </c>
      <c r="B8" s="10" t="str">
        <f>IF(COUNTIF(転記作業用!$A$6:$B$6,"&lt;&gt;0")&gt;1,"",IF(転記作業用!$C$6=0,"-",転記作業用!$C$6))</f>
        <v>-</v>
      </c>
      <c r="C8" s="10" t="str">
        <f>IF('調査票（Q5）'!B11="","-",'調査票（Q5）'!B11)</f>
        <v>-</v>
      </c>
      <c r="D8" s="10" t="str">
        <f>IF('調査票（Q5）'!E11="","-",'調査票（Q5）'!E11)</f>
        <v>-</v>
      </c>
      <c r="E8" s="10" t="str">
        <f>IF('調査票（Q5）'!G11="","-",'調査票（Q5）'!G11)</f>
        <v>-</v>
      </c>
      <c r="F8" s="10" t="str">
        <f>IF('調査票（Q5）'!H11="","-",'調査票（Q5）'!H11)</f>
        <v>-</v>
      </c>
      <c r="G8" s="10" t="str">
        <f>IF('調査票（Q5）'!I11="","-",'調査票（Q5）'!I11)</f>
        <v>-</v>
      </c>
      <c r="H8" s="10" t="str">
        <f>IF('調査票（Q5）'!K11="","-",'調査票（Q5）'!K11)</f>
        <v>-</v>
      </c>
      <c r="I8" s="10" t="str">
        <f>IF('調査票（Q5）'!K11=1,"*",IF('調査票（Q5）'!M11="","-",'調査票（Q5）'!M11))</f>
        <v>-</v>
      </c>
      <c r="J8" s="10" t="str">
        <f>IF('調査票（Q5）'!K11=1,"*",IF(OR('調査票（Q5）'!M11=1,'調査票（Q5）'!M11=2,'調査票（Q5）'!M11=9),"*",IF('調査票（Q5）'!R11="","-",'調査票（Q5）'!R11)))</f>
        <v>-</v>
      </c>
      <c r="K8" s="10" t="str">
        <f>IF('調査票（Q5）'!K11=1,"*",IF(OR('調査票（Q5）'!M11=1,'調査票（Q5）'!M11=2,'調査票（Q5）'!M11=9),"*",IF('調査票（Q5）'!T11="","-",'調査票（Q5）'!T11)))</f>
        <v>-</v>
      </c>
    </row>
    <row r="9" spans="1:13" x14ac:dyDescent="0.55000000000000004">
      <c r="A9" s="30" t="str">
        <f>IF(SUM(C9:K9)=0,"",5)</f>
        <v/>
      </c>
      <c r="B9" s="10" t="str">
        <f>IF(COUNTIF(転記作業用!$A$6:$B$6,"&lt;&gt;0")&gt;1,"",IF(転記作業用!$C$6=0,"-",転記作業用!$C$6))</f>
        <v>-</v>
      </c>
      <c r="C9" s="10" t="str">
        <f>IF('調査票（Q5）'!B12="","-",'調査票（Q5）'!B12)</f>
        <v>-</v>
      </c>
      <c r="D9" s="10" t="str">
        <f>IF('調査票（Q5）'!E12="","-",'調査票（Q5）'!E12)</f>
        <v>-</v>
      </c>
      <c r="E9" s="10" t="str">
        <f>IF('調査票（Q5）'!G12="","-",'調査票（Q5）'!G12)</f>
        <v>-</v>
      </c>
      <c r="F9" s="10" t="str">
        <f>IF('調査票（Q5）'!H12="","-",'調査票（Q5）'!H12)</f>
        <v>-</v>
      </c>
      <c r="G9" s="10" t="str">
        <f>IF('調査票（Q5）'!I12="","-",'調査票（Q5）'!I12)</f>
        <v>-</v>
      </c>
      <c r="H9" s="10" t="str">
        <f>IF('調査票（Q5）'!K12="","-",'調査票（Q5）'!K12)</f>
        <v>-</v>
      </c>
      <c r="I9" s="10" t="str">
        <f>IF('調査票（Q5）'!K12=1,"*",IF('調査票（Q5）'!M12="","-",'調査票（Q5）'!M12))</f>
        <v>-</v>
      </c>
      <c r="J9" s="10" t="str">
        <f>IF('調査票（Q5）'!K12=1,"*",IF(OR('調査票（Q5）'!M12=1,'調査票（Q5）'!M12=2,'調査票（Q5）'!M12=9),"*",IF('調査票（Q5）'!R12="","-",'調査票（Q5）'!R12)))</f>
        <v>-</v>
      </c>
      <c r="K9" s="10" t="str">
        <f>IF('調査票（Q5）'!K12=1,"*",IF(OR('調査票（Q5）'!M12=1,'調査票（Q5）'!M12=2,'調査票（Q5）'!M12=9),"*",IF('調査票（Q5）'!T12="","-",'調査票（Q5）'!T12)))</f>
        <v>-</v>
      </c>
    </row>
    <row r="10" spans="1:13" x14ac:dyDescent="0.55000000000000004">
      <c r="A10" s="30" t="str">
        <f>IF(SUM(C10:K10)=0,"",6)</f>
        <v/>
      </c>
      <c r="B10" s="10" t="str">
        <f>IF(COUNTIF(転記作業用!$A$6:$B$6,"&lt;&gt;0")&gt;1,"",IF(転記作業用!$C$6=0,"-",転記作業用!$C$6))</f>
        <v>-</v>
      </c>
      <c r="C10" s="10" t="str">
        <f>IF('調査票（Q5）'!B13="","-",'調査票（Q5）'!B13)</f>
        <v>-</v>
      </c>
      <c r="D10" s="10" t="str">
        <f>IF('調査票（Q5）'!E13="","-",'調査票（Q5）'!E13)</f>
        <v>-</v>
      </c>
      <c r="E10" s="10" t="str">
        <f>IF('調査票（Q5）'!G13="","-",'調査票（Q5）'!G13)</f>
        <v>-</v>
      </c>
      <c r="F10" s="10" t="str">
        <f>IF('調査票（Q5）'!H13="","-",'調査票（Q5）'!H13)</f>
        <v>-</v>
      </c>
      <c r="G10" s="10" t="str">
        <f>IF('調査票（Q5）'!I13="","-",'調査票（Q5）'!I13)</f>
        <v>-</v>
      </c>
      <c r="H10" s="10" t="str">
        <f>IF('調査票（Q5）'!K13="","-",'調査票（Q5）'!K13)</f>
        <v>-</v>
      </c>
      <c r="I10" s="10" t="str">
        <f>IF('調査票（Q5）'!K13=1,"*",IF('調査票（Q5）'!M13="","-",'調査票（Q5）'!M13))</f>
        <v>-</v>
      </c>
      <c r="J10" s="10" t="str">
        <f>IF('調査票（Q5）'!K13=1,"*",IF(OR('調査票（Q5）'!M13=1,'調査票（Q5）'!M13=2,'調査票（Q5）'!M13=9),"*",IF('調査票（Q5）'!R13="","-",'調査票（Q5）'!R13)))</f>
        <v>-</v>
      </c>
      <c r="K10" s="10" t="str">
        <f>IF('調査票（Q5）'!K13=1,"*",IF(OR('調査票（Q5）'!M13=1,'調査票（Q5）'!M13=2,'調査票（Q5）'!M13=9),"*",IF('調査票（Q5）'!T13="","-",'調査票（Q5）'!T13)))</f>
        <v>-</v>
      </c>
    </row>
    <row r="11" spans="1:13" x14ac:dyDescent="0.55000000000000004">
      <c r="A11" s="30" t="str">
        <f>IF(SUM(C11:K11)=0,"",7)</f>
        <v/>
      </c>
      <c r="B11" s="10" t="str">
        <f>IF(COUNTIF(転記作業用!$A$6:$B$6,"&lt;&gt;0")&gt;1,"",IF(転記作業用!$C$6=0,"-",転記作業用!$C$6))</f>
        <v>-</v>
      </c>
      <c r="C11" s="10" t="str">
        <f>IF('調査票（Q5）'!B14="","-",'調査票（Q5）'!B14)</f>
        <v>-</v>
      </c>
      <c r="D11" s="10" t="str">
        <f>IF('調査票（Q5）'!E14="","-",'調査票（Q5）'!E14)</f>
        <v>-</v>
      </c>
      <c r="E11" s="10" t="str">
        <f>IF('調査票（Q5）'!G14="","-",'調査票（Q5）'!G14)</f>
        <v>-</v>
      </c>
      <c r="F11" s="10" t="str">
        <f>IF('調査票（Q5）'!H14="","-",'調査票（Q5）'!H14)</f>
        <v>-</v>
      </c>
      <c r="G11" s="10" t="str">
        <f>IF('調査票（Q5）'!I14="","-",'調査票（Q5）'!I14)</f>
        <v>-</v>
      </c>
      <c r="H11" s="10" t="str">
        <f>IF('調査票（Q5）'!K14="","-",'調査票（Q5）'!K14)</f>
        <v>-</v>
      </c>
      <c r="I11" s="10" t="str">
        <f>IF('調査票（Q5）'!K14=1,"*",IF('調査票（Q5）'!M14="","-",'調査票（Q5）'!M14))</f>
        <v>-</v>
      </c>
      <c r="J11" s="10" t="str">
        <f>IF('調査票（Q5）'!K14=1,"*",IF(OR('調査票（Q5）'!M14=1,'調査票（Q5）'!M14=2,'調査票（Q5）'!M14=9),"*",IF('調査票（Q5）'!R14="","-",'調査票（Q5）'!R14)))</f>
        <v>-</v>
      </c>
      <c r="K11" s="10" t="str">
        <f>IF('調査票（Q5）'!K14=1,"*",IF(OR('調査票（Q5）'!M14=1,'調査票（Q5）'!M14=2,'調査票（Q5）'!M14=9),"*",IF('調査票（Q5）'!T14="","-",'調査票（Q5）'!T14)))</f>
        <v>-</v>
      </c>
    </row>
    <row r="12" spans="1:13" x14ac:dyDescent="0.55000000000000004">
      <c r="A12" s="30" t="str">
        <f>IF(SUM(C12:K12)=0,"",8)</f>
        <v/>
      </c>
      <c r="B12" s="10" t="str">
        <f>IF(COUNTIF(転記作業用!$A$6:$B$6,"&lt;&gt;0")&gt;1,"",IF(転記作業用!$C$6=0,"-",転記作業用!$C$6))</f>
        <v>-</v>
      </c>
      <c r="C12" s="10" t="str">
        <f>IF('調査票（Q5）'!B15="","-",'調査票（Q5）'!B15)</f>
        <v>-</v>
      </c>
      <c r="D12" s="10" t="str">
        <f>IF('調査票（Q5）'!E15="","-",'調査票（Q5）'!E15)</f>
        <v>-</v>
      </c>
      <c r="E12" s="10" t="str">
        <f>IF('調査票（Q5）'!G15="","-",'調査票（Q5）'!G15)</f>
        <v>-</v>
      </c>
      <c r="F12" s="10" t="str">
        <f>IF('調査票（Q5）'!H15="","-",'調査票（Q5）'!H15)</f>
        <v>-</v>
      </c>
      <c r="G12" s="10" t="str">
        <f>IF('調査票（Q5）'!I15="","-",'調査票（Q5）'!I15)</f>
        <v>-</v>
      </c>
      <c r="H12" s="10" t="str">
        <f>IF('調査票（Q5）'!K15="","-",'調査票（Q5）'!K15)</f>
        <v>-</v>
      </c>
      <c r="I12" s="10" t="str">
        <f>IF('調査票（Q5）'!K15=1,"*",IF('調査票（Q5）'!M15="","-",'調査票（Q5）'!M15))</f>
        <v>-</v>
      </c>
      <c r="J12" s="10" t="str">
        <f>IF('調査票（Q5）'!K15=1,"*",IF(OR('調査票（Q5）'!M15=1,'調査票（Q5）'!M15=2,'調査票（Q5）'!M15=9),"*",IF('調査票（Q5）'!R15="","-",'調査票（Q5）'!R15)))</f>
        <v>-</v>
      </c>
      <c r="K12" s="10" t="str">
        <f>IF('調査票（Q5）'!K15=1,"*",IF(OR('調査票（Q5）'!M15=1,'調査票（Q5）'!M15=2,'調査票（Q5）'!M15=9),"*",IF('調査票（Q5）'!T15="","-",'調査票（Q5）'!T15)))</f>
        <v>-</v>
      </c>
    </row>
    <row r="13" spans="1:13" x14ac:dyDescent="0.55000000000000004">
      <c r="A13" s="30" t="str">
        <f>IF(SUM(C13:K13)=0,"",9)</f>
        <v/>
      </c>
      <c r="B13" s="10" t="str">
        <f>IF(COUNTIF(転記作業用!$A$6:$B$6,"&lt;&gt;0")&gt;1,"",IF(転記作業用!$C$6=0,"-",転記作業用!$C$6))</f>
        <v>-</v>
      </c>
      <c r="C13" s="10" t="str">
        <f>IF('調査票（Q5）'!B16="","-",'調査票（Q5）'!B16)</f>
        <v>-</v>
      </c>
      <c r="D13" s="10" t="str">
        <f>IF('調査票（Q5）'!E16="","-",'調査票（Q5）'!E16)</f>
        <v>-</v>
      </c>
      <c r="E13" s="10" t="str">
        <f>IF('調査票（Q5）'!G16="","-",'調査票（Q5）'!G16)</f>
        <v>-</v>
      </c>
      <c r="F13" s="10" t="str">
        <f>IF('調査票（Q5）'!H16="","-",'調査票（Q5）'!H16)</f>
        <v>-</v>
      </c>
      <c r="G13" s="10" t="str">
        <f>IF('調査票（Q5）'!I16="","-",'調査票（Q5）'!I16)</f>
        <v>-</v>
      </c>
      <c r="H13" s="10" t="str">
        <f>IF('調査票（Q5）'!K16="","-",'調査票（Q5）'!K16)</f>
        <v>-</v>
      </c>
      <c r="I13" s="10" t="str">
        <f>IF('調査票（Q5）'!K16=1,"*",IF('調査票（Q5）'!M16="","-",'調査票（Q5）'!M16))</f>
        <v>-</v>
      </c>
      <c r="J13" s="10" t="str">
        <f>IF('調査票（Q5）'!K16=1,"*",IF(OR('調査票（Q5）'!M16=1,'調査票（Q5）'!M16=2,'調査票（Q5）'!M16=9),"*",IF('調査票（Q5）'!R16="","-",'調査票（Q5）'!R16)))</f>
        <v>-</v>
      </c>
      <c r="K13" s="10" t="str">
        <f>IF('調査票（Q5）'!K16=1,"*",IF(OR('調査票（Q5）'!M16=1,'調査票（Q5）'!M16=2,'調査票（Q5）'!M16=9),"*",IF('調査票（Q5）'!T16="","-",'調査票（Q5）'!T16)))</f>
        <v>-</v>
      </c>
    </row>
    <row r="14" spans="1:13" x14ac:dyDescent="0.55000000000000004">
      <c r="A14" s="30" t="str">
        <f>IF(SUM(C14:K14)=0,"",10)</f>
        <v/>
      </c>
      <c r="B14" s="10" t="str">
        <f>IF(COUNTIF(転記作業用!$A$6:$B$6,"&lt;&gt;0")&gt;1,"",IF(転記作業用!$C$6=0,"-",転記作業用!$C$6))</f>
        <v>-</v>
      </c>
      <c r="C14" s="10" t="str">
        <f>IF('調査票（Q5）'!B17="","-",'調査票（Q5）'!B17)</f>
        <v>-</v>
      </c>
      <c r="D14" s="10" t="str">
        <f>IF('調査票（Q5）'!E17="","-",'調査票（Q5）'!E17)</f>
        <v>-</v>
      </c>
      <c r="E14" s="10" t="str">
        <f>IF('調査票（Q5）'!G17="","-",'調査票（Q5）'!G17)</f>
        <v>-</v>
      </c>
      <c r="F14" s="10" t="str">
        <f>IF('調査票（Q5）'!H17="","-",'調査票（Q5）'!H17)</f>
        <v>-</v>
      </c>
      <c r="G14" s="10" t="str">
        <f>IF('調査票（Q5）'!I17="","-",'調査票（Q5）'!I17)</f>
        <v>-</v>
      </c>
      <c r="H14" s="10" t="str">
        <f>IF('調査票（Q5）'!K17="","-",'調査票（Q5）'!K17)</f>
        <v>-</v>
      </c>
      <c r="I14" s="10" t="str">
        <f>IF('調査票（Q5）'!K17=1,"*",IF('調査票（Q5）'!M17="","-",'調査票（Q5）'!M17))</f>
        <v>-</v>
      </c>
      <c r="J14" s="10" t="str">
        <f>IF('調査票（Q5）'!K17=1,"*",IF(OR('調査票（Q5）'!M17=1,'調査票（Q5）'!M17=2,'調査票（Q5）'!M17=9),"*",IF('調査票（Q5）'!R17="","-",'調査票（Q5）'!R17)))</f>
        <v>-</v>
      </c>
      <c r="K14" s="10" t="str">
        <f>IF('調査票（Q5）'!K17=1,"*",IF(OR('調査票（Q5）'!M17=1,'調査票（Q5）'!M17=2,'調査票（Q5）'!M17=9),"*",IF('調査票（Q5）'!T17="","-",'調査票（Q5）'!T17)))</f>
        <v>-</v>
      </c>
    </row>
    <row r="15" spans="1:13" x14ac:dyDescent="0.55000000000000004">
      <c r="A15" s="30" t="str">
        <f>IF(SUM(C15:K15)=0,"",11)</f>
        <v/>
      </c>
      <c r="B15" s="10" t="str">
        <f>IF(COUNTIF(転記作業用!$A$6:$B$6,"&lt;&gt;0")&gt;1,"",IF(転記作業用!$C$6=0,"-",転記作業用!$C$6))</f>
        <v>-</v>
      </c>
      <c r="C15" s="10" t="str">
        <f>IF('調査票（Q5）'!B18="","-",'調査票（Q5）'!B18)</f>
        <v>-</v>
      </c>
      <c r="D15" s="10" t="str">
        <f>IF('調査票（Q5）'!E18="","-",'調査票（Q5）'!E18)</f>
        <v>-</v>
      </c>
      <c r="E15" s="10" t="str">
        <f>IF('調査票（Q5）'!G18="","-",'調査票（Q5）'!G18)</f>
        <v>-</v>
      </c>
      <c r="F15" s="10" t="str">
        <f>IF('調査票（Q5）'!H18="","-",'調査票（Q5）'!H18)</f>
        <v>-</v>
      </c>
      <c r="G15" s="10" t="str">
        <f>IF('調査票（Q5）'!I18="","-",'調査票（Q5）'!I18)</f>
        <v>-</v>
      </c>
      <c r="H15" s="10" t="str">
        <f>IF('調査票（Q5）'!K18="","-",'調査票（Q5）'!K18)</f>
        <v>-</v>
      </c>
      <c r="I15" s="10" t="str">
        <f>IF('調査票（Q5）'!K18=1,"*",IF('調査票（Q5）'!M18="","-",'調査票（Q5）'!M18))</f>
        <v>-</v>
      </c>
      <c r="J15" s="10" t="str">
        <f>IF('調査票（Q5）'!K18=1,"*",IF(OR('調査票（Q5）'!M18=1,'調査票（Q5）'!M18=2,'調査票（Q5）'!M18=9),"*",IF('調査票（Q5）'!R18="","-",'調査票（Q5）'!R18)))</f>
        <v>-</v>
      </c>
      <c r="K15" s="10" t="str">
        <f>IF('調査票（Q5）'!K18=1,"*",IF(OR('調査票（Q5）'!M18=1,'調査票（Q5）'!M18=2,'調査票（Q5）'!M18=9),"*",IF('調査票（Q5）'!T18="","-",'調査票（Q5）'!T18)))</f>
        <v>-</v>
      </c>
    </row>
    <row r="16" spans="1:13" x14ac:dyDescent="0.55000000000000004">
      <c r="A16" s="30" t="str">
        <f>IF(SUM(C16:K16)=0,"",12)</f>
        <v/>
      </c>
      <c r="B16" s="10" t="str">
        <f>IF(COUNTIF(転記作業用!$A$6:$B$6,"&lt;&gt;0")&gt;1,"",IF(転記作業用!$C$6=0,"-",転記作業用!$C$6))</f>
        <v>-</v>
      </c>
      <c r="C16" s="10" t="str">
        <f>IF('調査票（Q5）'!B19="","-",'調査票（Q5）'!B19)</f>
        <v>-</v>
      </c>
      <c r="D16" s="10" t="str">
        <f>IF('調査票（Q5）'!E19="","-",'調査票（Q5）'!E19)</f>
        <v>-</v>
      </c>
      <c r="E16" s="10" t="str">
        <f>IF('調査票（Q5）'!G19="","-",'調査票（Q5）'!G19)</f>
        <v>-</v>
      </c>
      <c r="F16" s="10" t="str">
        <f>IF('調査票（Q5）'!H19="","-",'調査票（Q5）'!H19)</f>
        <v>-</v>
      </c>
      <c r="G16" s="10" t="str">
        <f>IF('調査票（Q5）'!I19="","-",'調査票（Q5）'!I19)</f>
        <v>-</v>
      </c>
      <c r="H16" s="10" t="str">
        <f>IF('調査票（Q5）'!K19="","-",'調査票（Q5）'!K19)</f>
        <v>-</v>
      </c>
      <c r="I16" s="10" t="str">
        <f>IF('調査票（Q5）'!K19=1,"*",IF('調査票（Q5）'!M19="","-",'調査票（Q5）'!M19))</f>
        <v>-</v>
      </c>
      <c r="J16" s="10" t="str">
        <f>IF('調査票（Q5）'!K19=1,"*",IF(OR('調査票（Q5）'!M19=1,'調査票（Q5）'!M19=2,'調査票（Q5）'!M19=9),"*",IF('調査票（Q5）'!R19="","-",'調査票（Q5）'!R19)))</f>
        <v>-</v>
      </c>
      <c r="K16" s="10" t="str">
        <f>IF('調査票（Q5）'!K19=1,"*",IF(OR('調査票（Q5）'!M19=1,'調査票（Q5）'!M19=2,'調査票（Q5）'!M19=9),"*",IF('調査票（Q5）'!T19="","-",'調査票（Q5）'!T19)))</f>
        <v>-</v>
      </c>
    </row>
    <row r="17" spans="1:11" x14ac:dyDescent="0.55000000000000004">
      <c r="A17" s="30" t="str">
        <f>IF(SUM(C17:K17)=0,"",13)</f>
        <v/>
      </c>
      <c r="B17" s="10" t="str">
        <f>IF(COUNTIF(転記作業用!$A$6:$B$6,"&lt;&gt;0")&gt;1,"",IF(転記作業用!$C$6=0,"-",転記作業用!$C$6))</f>
        <v>-</v>
      </c>
      <c r="C17" s="10" t="str">
        <f>IF('調査票（Q5）'!B20="","-",'調査票（Q5）'!B20)</f>
        <v>-</v>
      </c>
      <c r="D17" s="10" t="str">
        <f>IF('調査票（Q5）'!E20="","-",'調査票（Q5）'!E20)</f>
        <v>-</v>
      </c>
      <c r="E17" s="10" t="str">
        <f>IF('調査票（Q5）'!G20="","-",'調査票（Q5）'!G20)</f>
        <v>-</v>
      </c>
      <c r="F17" s="10" t="str">
        <f>IF('調査票（Q5）'!H20="","-",'調査票（Q5）'!H20)</f>
        <v>-</v>
      </c>
      <c r="G17" s="10" t="str">
        <f>IF('調査票（Q5）'!I20="","-",'調査票（Q5）'!I20)</f>
        <v>-</v>
      </c>
      <c r="H17" s="10" t="str">
        <f>IF('調査票（Q5）'!K20="","-",'調査票（Q5）'!K20)</f>
        <v>-</v>
      </c>
      <c r="I17" s="10" t="str">
        <f>IF('調査票（Q5）'!K20=1,"*",IF('調査票（Q5）'!M20="","-",'調査票（Q5）'!M20))</f>
        <v>-</v>
      </c>
      <c r="J17" s="10" t="str">
        <f>IF('調査票（Q5）'!K20=1,"*",IF(OR('調査票（Q5）'!M20=1,'調査票（Q5）'!M20=2,'調査票（Q5）'!M20=9),"*",IF('調査票（Q5）'!R20="","-",'調査票（Q5）'!R20)))</f>
        <v>-</v>
      </c>
      <c r="K17" s="10" t="str">
        <f>IF('調査票（Q5）'!K20=1,"*",IF(OR('調査票（Q5）'!M20=1,'調査票（Q5）'!M20=2,'調査票（Q5）'!M20=9),"*",IF('調査票（Q5）'!T20="","-",'調査票（Q5）'!T20)))</f>
        <v>-</v>
      </c>
    </row>
    <row r="18" spans="1:11" x14ac:dyDescent="0.55000000000000004">
      <c r="A18" s="30" t="str">
        <f>IF(SUM(C18:K18)=0,"",14)</f>
        <v/>
      </c>
      <c r="B18" s="10" t="str">
        <f>IF(COUNTIF(転記作業用!$A$6:$B$6,"&lt;&gt;0")&gt;1,"",IF(転記作業用!$C$6=0,"-",転記作業用!$C$6))</f>
        <v>-</v>
      </c>
      <c r="C18" s="10" t="str">
        <f>IF('調査票（Q5）'!B21="","-",'調査票（Q5）'!B21)</f>
        <v>-</v>
      </c>
      <c r="D18" s="10" t="str">
        <f>IF('調査票（Q5）'!E21="","-",'調査票（Q5）'!E21)</f>
        <v>-</v>
      </c>
      <c r="E18" s="10" t="str">
        <f>IF('調査票（Q5）'!G21="","-",'調査票（Q5）'!G21)</f>
        <v>-</v>
      </c>
      <c r="F18" s="10" t="str">
        <f>IF('調査票（Q5）'!H21="","-",'調査票（Q5）'!H21)</f>
        <v>-</v>
      </c>
      <c r="G18" s="10" t="str">
        <f>IF('調査票（Q5）'!I21="","-",'調査票（Q5）'!I21)</f>
        <v>-</v>
      </c>
      <c r="H18" s="10" t="str">
        <f>IF('調査票（Q5）'!K21="","-",'調査票（Q5）'!K21)</f>
        <v>-</v>
      </c>
      <c r="I18" s="10" t="str">
        <f>IF('調査票（Q5）'!K21=1,"*",IF('調査票（Q5）'!M21="","-",'調査票（Q5）'!M21))</f>
        <v>-</v>
      </c>
      <c r="J18" s="10" t="str">
        <f>IF('調査票（Q5）'!K21=1,"*",IF(OR('調査票（Q5）'!M21=1,'調査票（Q5）'!M21=2,'調査票（Q5）'!M21=9),"*",IF('調査票（Q5）'!R21="","-",'調査票（Q5）'!R21)))</f>
        <v>-</v>
      </c>
      <c r="K18" s="10" t="str">
        <f>IF('調査票（Q5）'!K21=1,"*",IF(OR('調査票（Q5）'!M21=1,'調査票（Q5）'!M21=2,'調査票（Q5）'!M21=9),"*",IF('調査票（Q5）'!T21="","-",'調査票（Q5）'!T21)))</f>
        <v>-</v>
      </c>
    </row>
    <row r="19" spans="1:11" x14ac:dyDescent="0.55000000000000004">
      <c r="A19" s="30" t="str">
        <f>IF(SUM(C19:K19)=0,"",15)</f>
        <v/>
      </c>
      <c r="B19" s="10" t="str">
        <f>IF(COUNTIF(転記作業用!$A$6:$B$6,"&lt;&gt;0")&gt;1,"",IF(転記作業用!$C$6=0,"-",転記作業用!$C$6))</f>
        <v>-</v>
      </c>
      <c r="C19" s="10" t="str">
        <f>IF('調査票（Q5）'!B22="","-",'調査票（Q5）'!B22)</f>
        <v>-</v>
      </c>
      <c r="D19" s="10" t="str">
        <f>IF('調査票（Q5）'!E22="","-",'調査票（Q5）'!E22)</f>
        <v>-</v>
      </c>
      <c r="E19" s="10" t="str">
        <f>IF('調査票（Q5）'!G22="","-",'調査票（Q5）'!G22)</f>
        <v>-</v>
      </c>
      <c r="F19" s="10" t="str">
        <f>IF('調査票（Q5）'!H22="","-",'調査票（Q5）'!H22)</f>
        <v>-</v>
      </c>
      <c r="G19" s="10" t="str">
        <f>IF('調査票（Q5）'!I22="","-",'調査票（Q5）'!I22)</f>
        <v>-</v>
      </c>
      <c r="H19" s="10" t="str">
        <f>IF('調査票（Q5）'!K22="","-",'調査票（Q5）'!K22)</f>
        <v>-</v>
      </c>
      <c r="I19" s="10" t="str">
        <f>IF('調査票（Q5）'!K22=1,"*",IF('調査票（Q5）'!M22="","-",'調査票（Q5）'!M22))</f>
        <v>-</v>
      </c>
      <c r="J19" s="10" t="str">
        <f>IF('調査票（Q5）'!K22=1,"*",IF(OR('調査票（Q5）'!M22=1,'調査票（Q5）'!M22=2,'調査票（Q5）'!M22=9),"*",IF('調査票（Q5）'!R22="","-",'調査票（Q5）'!R22)))</f>
        <v>-</v>
      </c>
      <c r="K19" s="10" t="str">
        <f>IF('調査票（Q5）'!K22=1,"*",IF(OR('調査票（Q5）'!M22=1,'調査票（Q5）'!M22=2,'調査票（Q5）'!M22=9),"*",IF('調査票（Q5）'!T22="","-",'調査票（Q5）'!T22)))</f>
        <v>-</v>
      </c>
    </row>
    <row r="20" spans="1:11" x14ac:dyDescent="0.55000000000000004">
      <c r="A20" s="30" t="str">
        <f>IF(SUM(C20:K20)=0,"",16)</f>
        <v/>
      </c>
      <c r="B20" s="10" t="str">
        <f>IF(COUNTIF(転記作業用!$A$6:$B$6,"&lt;&gt;0")&gt;1,"",IF(転記作業用!$C$6=0,"-",転記作業用!$C$6))</f>
        <v>-</v>
      </c>
      <c r="C20" s="10" t="str">
        <f>IF('調査票（Q5）'!B23="","-",'調査票（Q5）'!B23)</f>
        <v>-</v>
      </c>
      <c r="D20" s="10" t="str">
        <f>IF('調査票（Q5）'!E23="","-",'調査票（Q5）'!E23)</f>
        <v>-</v>
      </c>
      <c r="E20" s="10" t="str">
        <f>IF('調査票（Q5）'!G23="","-",'調査票（Q5）'!G23)</f>
        <v>-</v>
      </c>
      <c r="F20" s="10" t="str">
        <f>IF('調査票（Q5）'!H23="","-",'調査票（Q5）'!H23)</f>
        <v>-</v>
      </c>
      <c r="G20" s="10" t="str">
        <f>IF('調査票（Q5）'!I23="","-",'調査票（Q5）'!I23)</f>
        <v>-</v>
      </c>
      <c r="H20" s="10" t="str">
        <f>IF('調査票（Q5）'!K23="","-",'調査票（Q5）'!K23)</f>
        <v>-</v>
      </c>
      <c r="I20" s="10" t="str">
        <f>IF('調査票（Q5）'!K23=1,"*",IF('調査票（Q5）'!M23="","-",'調査票（Q5）'!M23))</f>
        <v>-</v>
      </c>
      <c r="J20" s="10" t="str">
        <f>IF('調査票（Q5）'!K23=1,"*",IF(OR('調査票（Q5）'!M23=1,'調査票（Q5）'!M23=2,'調査票（Q5）'!M23=9),"*",IF('調査票（Q5）'!R23="","-",'調査票（Q5）'!R23)))</f>
        <v>-</v>
      </c>
      <c r="K20" s="10" t="str">
        <f>IF('調査票（Q5）'!K23=1,"*",IF(OR('調査票（Q5）'!M23=1,'調査票（Q5）'!M23=2,'調査票（Q5）'!M23=9),"*",IF('調査票（Q5）'!T23="","-",'調査票（Q5）'!T23)))</f>
        <v>-</v>
      </c>
    </row>
    <row r="21" spans="1:11" x14ac:dyDescent="0.55000000000000004">
      <c r="A21" s="30" t="str">
        <f>IF(SUM(C21:K21)=0,"",17)</f>
        <v/>
      </c>
      <c r="B21" s="10" t="str">
        <f>IF(COUNTIF(転記作業用!$A$6:$B$6,"&lt;&gt;0")&gt;1,"",IF(転記作業用!$C$6=0,"-",転記作業用!$C$6))</f>
        <v>-</v>
      </c>
      <c r="C21" s="10" t="str">
        <f>IF('調査票（Q5）'!B24="","-",'調査票（Q5）'!B24)</f>
        <v>-</v>
      </c>
      <c r="D21" s="10" t="str">
        <f>IF('調査票（Q5）'!E24="","-",'調査票（Q5）'!E24)</f>
        <v>-</v>
      </c>
      <c r="E21" s="10" t="str">
        <f>IF('調査票（Q5）'!G24="","-",'調査票（Q5）'!G24)</f>
        <v>-</v>
      </c>
      <c r="F21" s="10" t="str">
        <f>IF('調査票（Q5）'!H24="","-",'調査票（Q5）'!H24)</f>
        <v>-</v>
      </c>
      <c r="G21" s="10" t="str">
        <f>IF('調査票（Q5）'!I24="","-",'調査票（Q5）'!I24)</f>
        <v>-</v>
      </c>
      <c r="H21" s="10" t="str">
        <f>IF('調査票（Q5）'!K24="","-",'調査票（Q5）'!K24)</f>
        <v>-</v>
      </c>
      <c r="I21" s="10" t="str">
        <f>IF('調査票（Q5）'!K24=1,"*",IF('調査票（Q5）'!M24="","-",'調査票（Q5）'!M24))</f>
        <v>-</v>
      </c>
      <c r="J21" s="10" t="str">
        <f>IF('調査票（Q5）'!K24=1,"*",IF(OR('調査票（Q5）'!M24=1,'調査票（Q5）'!M24=2,'調査票（Q5）'!M24=9),"*",IF('調査票（Q5）'!R24="","-",'調査票（Q5）'!R24)))</f>
        <v>-</v>
      </c>
      <c r="K21" s="10" t="str">
        <f>IF('調査票（Q5）'!K24=1,"*",IF(OR('調査票（Q5）'!M24=1,'調査票（Q5）'!M24=2,'調査票（Q5）'!M24=9),"*",IF('調査票（Q5）'!T24="","-",'調査票（Q5）'!T24)))</f>
        <v>-</v>
      </c>
    </row>
    <row r="22" spans="1:11" x14ac:dyDescent="0.55000000000000004">
      <c r="A22" s="30" t="str">
        <f>IF(SUM(C22:K22)=0,"",18)</f>
        <v/>
      </c>
      <c r="B22" s="10" t="str">
        <f>IF(COUNTIF(転記作業用!$A$6:$B$6,"&lt;&gt;0")&gt;1,"",IF(転記作業用!$C$6=0,"-",転記作業用!$C$6))</f>
        <v>-</v>
      </c>
      <c r="C22" s="10" t="str">
        <f>IF('調査票（Q5）'!B25="","-",'調査票（Q5）'!B25)</f>
        <v>-</v>
      </c>
      <c r="D22" s="10" t="str">
        <f>IF('調査票（Q5）'!E25="","-",'調査票（Q5）'!E25)</f>
        <v>-</v>
      </c>
      <c r="E22" s="10" t="str">
        <f>IF('調査票（Q5）'!G25="","-",'調査票（Q5）'!G25)</f>
        <v>-</v>
      </c>
      <c r="F22" s="10" t="str">
        <f>IF('調査票（Q5）'!H25="","-",'調査票（Q5）'!H25)</f>
        <v>-</v>
      </c>
      <c r="G22" s="10" t="str">
        <f>IF('調査票（Q5）'!I25="","-",'調査票（Q5）'!I25)</f>
        <v>-</v>
      </c>
      <c r="H22" s="10" t="str">
        <f>IF('調査票（Q5）'!K25="","-",'調査票（Q5）'!K25)</f>
        <v>-</v>
      </c>
      <c r="I22" s="10" t="str">
        <f>IF('調査票（Q5）'!K25=1,"*",IF('調査票（Q5）'!M25="","-",'調査票（Q5）'!M25))</f>
        <v>-</v>
      </c>
      <c r="J22" s="10" t="str">
        <f>IF('調査票（Q5）'!K25=1,"*",IF(OR('調査票（Q5）'!M25=1,'調査票（Q5）'!M25=2,'調査票（Q5）'!M25=9),"*",IF('調査票（Q5）'!R25="","-",'調査票（Q5）'!R25)))</f>
        <v>-</v>
      </c>
      <c r="K22" s="10" t="str">
        <f>IF('調査票（Q5）'!K25=1,"*",IF(OR('調査票（Q5）'!M25=1,'調査票（Q5）'!M25=2,'調査票（Q5）'!M25=9),"*",IF('調査票（Q5）'!T25="","-",'調査票（Q5）'!T25)))</f>
        <v>-</v>
      </c>
    </row>
    <row r="23" spans="1:11" x14ac:dyDescent="0.55000000000000004">
      <c r="A23" s="30" t="str">
        <f>IF(SUM(C23:K23)=0,"",19)</f>
        <v/>
      </c>
      <c r="B23" s="10" t="str">
        <f>IF(COUNTIF(転記作業用!$A$6:$B$6,"&lt;&gt;0")&gt;1,"",IF(転記作業用!$C$6=0,"-",転記作業用!$C$6))</f>
        <v>-</v>
      </c>
      <c r="C23" s="10" t="str">
        <f>IF('調査票（Q5）'!B26="","-",'調査票（Q5）'!B26)</f>
        <v>-</v>
      </c>
      <c r="D23" s="10" t="str">
        <f>IF('調査票（Q5）'!E26="","-",'調査票（Q5）'!E26)</f>
        <v>-</v>
      </c>
      <c r="E23" s="10" t="str">
        <f>IF('調査票（Q5）'!G26="","-",'調査票（Q5）'!G26)</f>
        <v>-</v>
      </c>
      <c r="F23" s="10" t="str">
        <f>IF('調査票（Q5）'!H26="","-",'調査票（Q5）'!H26)</f>
        <v>-</v>
      </c>
      <c r="G23" s="10" t="str">
        <f>IF('調査票（Q5）'!I26="","-",'調査票（Q5）'!I26)</f>
        <v>-</v>
      </c>
      <c r="H23" s="10" t="str">
        <f>IF('調査票（Q5）'!K26="","-",'調査票（Q5）'!K26)</f>
        <v>-</v>
      </c>
      <c r="I23" s="10" t="str">
        <f>IF('調査票（Q5）'!K26=1,"*",IF('調査票（Q5）'!M26="","-",'調査票（Q5）'!M26))</f>
        <v>-</v>
      </c>
      <c r="J23" s="10" t="str">
        <f>IF('調査票（Q5）'!K26=1,"*",IF(OR('調査票（Q5）'!M26=1,'調査票（Q5）'!M26=2,'調査票（Q5）'!M26=9),"*",IF('調査票（Q5）'!R26="","-",'調査票（Q5）'!R26)))</f>
        <v>-</v>
      </c>
      <c r="K23" s="10" t="str">
        <f>IF('調査票（Q5）'!K26=1,"*",IF(OR('調査票（Q5）'!M26=1,'調査票（Q5）'!M26=2,'調査票（Q5）'!M26=9),"*",IF('調査票（Q5）'!T26="","-",'調査票（Q5）'!T26)))</f>
        <v>-</v>
      </c>
    </row>
    <row r="24" spans="1:11" x14ac:dyDescent="0.55000000000000004">
      <c r="A24" s="30" t="str">
        <f>IF(SUM(C24:K24)=0,"",20)</f>
        <v/>
      </c>
      <c r="B24" s="10" t="str">
        <f>IF(COUNTIF(転記作業用!$A$6:$B$6,"&lt;&gt;0")&gt;1,"",IF(転記作業用!$C$6=0,"-",転記作業用!$C$6))</f>
        <v>-</v>
      </c>
      <c r="C24" s="10" t="str">
        <f>IF('調査票（Q5）'!B27="","-",'調査票（Q5）'!B27)</f>
        <v>-</v>
      </c>
      <c r="D24" s="10" t="str">
        <f>IF('調査票（Q5）'!E27="","-",'調査票（Q5）'!E27)</f>
        <v>-</v>
      </c>
      <c r="E24" s="10" t="str">
        <f>IF('調査票（Q5）'!G27="","-",'調査票（Q5）'!G27)</f>
        <v>-</v>
      </c>
      <c r="F24" s="10" t="str">
        <f>IF('調査票（Q5）'!H27="","-",'調査票（Q5）'!H27)</f>
        <v>-</v>
      </c>
      <c r="G24" s="10" t="str">
        <f>IF('調査票（Q5）'!I27="","-",'調査票（Q5）'!I27)</f>
        <v>-</v>
      </c>
      <c r="H24" s="10" t="str">
        <f>IF('調査票（Q5）'!K27="","-",'調査票（Q5）'!K27)</f>
        <v>-</v>
      </c>
      <c r="I24" s="10" t="str">
        <f>IF('調査票（Q5）'!K27=1,"*",IF('調査票（Q5）'!M27="","-",'調査票（Q5）'!M27))</f>
        <v>-</v>
      </c>
      <c r="J24" s="10" t="str">
        <f>IF('調査票（Q5）'!K27=1,"*",IF(OR('調査票（Q5）'!M27=1,'調査票（Q5）'!M27=2,'調査票（Q5）'!M27=9),"*",IF('調査票（Q5）'!R27="","-",'調査票（Q5）'!R27)))</f>
        <v>-</v>
      </c>
      <c r="K24" s="10" t="str">
        <f>IF('調査票（Q5）'!K27=1,"*",IF(OR('調査票（Q5）'!M27=1,'調査票（Q5）'!M27=2,'調査票（Q5）'!M27=9),"*",IF('調査票（Q5）'!T27="","-",'調査票（Q5）'!T27)))</f>
        <v>-</v>
      </c>
    </row>
    <row r="25" spans="1:11" x14ac:dyDescent="0.55000000000000004">
      <c r="A25" s="30" t="str">
        <f>IF(SUM(C25:K25)=0,"",21)</f>
        <v/>
      </c>
      <c r="B25" s="10" t="str">
        <f>IF(COUNTIF(転記作業用!$A$6:$B$6,"&lt;&gt;0")&gt;1,"",IF(転記作業用!$C$6=0,"-",転記作業用!$C$6))</f>
        <v>-</v>
      </c>
      <c r="C25" s="10" t="str">
        <f>IF('調査票（Q5）'!B28="","-",'調査票（Q5）'!B28)</f>
        <v>-</v>
      </c>
      <c r="D25" s="10" t="str">
        <f>IF('調査票（Q5）'!E28="","-",'調査票（Q5）'!E28)</f>
        <v>-</v>
      </c>
      <c r="E25" s="10" t="str">
        <f>IF('調査票（Q5）'!G28="","-",'調査票（Q5）'!G28)</f>
        <v>-</v>
      </c>
      <c r="F25" s="10" t="str">
        <f>IF('調査票（Q5）'!H28="","-",'調査票（Q5）'!H28)</f>
        <v>-</v>
      </c>
      <c r="G25" s="10" t="str">
        <f>IF('調査票（Q5）'!I28="","-",'調査票（Q5）'!I28)</f>
        <v>-</v>
      </c>
      <c r="H25" s="10" t="str">
        <f>IF('調査票（Q5）'!K28="","-",'調査票（Q5）'!K28)</f>
        <v>-</v>
      </c>
      <c r="I25" s="10" t="str">
        <f>IF('調査票（Q5）'!K28=1,"*",IF('調査票（Q5）'!M28="","-",'調査票（Q5）'!M28))</f>
        <v>-</v>
      </c>
      <c r="J25" s="10" t="str">
        <f>IF('調査票（Q5）'!K28=1,"*",IF(OR('調査票（Q5）'!M28=1,'調査票（Q5）'!M28=2,'調査票（Q5）'!M28=9),"*",IF('調査票（Q5）'!R28="","-",'調査票（Q5）'!R28)))</f>
        <v>-</v>
      </c>
      <c r="K25" s="10" t="str">
        <f>IF('調査票（Q5）'!K28=1,"*",IF(OR('調査票（Q5）'!M28=1,'調査票（Q5）'!M28=2,'調査票（Q5）'!M28=9),"*",IF('調査票（Q5）'!T28="","-",'調査票（Q5）'!T28)))</f>
        <v>-</v>
      </c>
    </row>
    <row r="26" spans="1:11" x14ac:dyDescent="0.55000000000000004">
      <c r="A26" s="30" t="str">
        <f>IF(SUM(C26:K26)=0,"",22)</f>
        <v/>
      </c>
      <c r="B26" s="10" t="str">
        <f>IF(COUNTIF(転記作業用!$A$6:$B$6,"&lt;&gt;0")&gt;1,"",IF(転記作業用!$C$6=0,"-",転記作業用!$C$6))</f>
        <v>-</v>
      </c>
      <c r="C26" s="10" t="str">
        <f>IF('調査票（Q5）'!B29="","-",'調査票（Q5）'!B29)</f>
        <v>-</v>
      </c>
      <c r="D26" s="10" t="str">
        <f>IF('調査票（Q5）'!E29="","-",'調査票（Q5）'!E29)</f>
        <v>-</v>
      </c>
      <c r="E26" s="10" t="str">
        <f>IF('調査票（Q5）'!G29="","-",'調査票（Q5）'!G29)</f>
        <v>-</v>
      </c>
      <c r="F26" s="10" t="str">
        <f>IF('調査票（Q5）'!H29="","-",'調査票（Q5）'!H29)</f>
        <v>-</v>
      </c>
      <c r="G26" s="10" t="str">
        <f>IF('調査票（Q5）'!I29="","-",'調査票（Q5）'!I29)</f>
        <v>-</v>
      </c>
      <c r="H26" s="10" t="str">
        <f>IF('調査票（Q5）'!K29="","-",'調査票（Q5）'!K29)</f>
        <v>-</v>
      </c>
      <c r="I26" s="10" t="str">
        <f>IF('調査票（Q5）'!K29=1,"*",IF('調査票（Q5）'!M29="","-",'調査票（Q5）'!M29))</f>
        <v>-</v>
      </c>
      <c r="J26" s="10" t="str">
        <f>IF('調査票（Q5）'!K29=1,"*",IF(OR('調査票（Q5）'!M29=1,'調査票（Q5）'!M29=2,'調査票（Q5）'!M29=9),"*",IF('調査票（Q5）'!R29="","-",'調査票（Q5）'!R29)))</f>
        <v>-</v>
      </c>
      <c r="K26" s="10" t="str">
        <f>IF('調査票（Q5）'!K29=1,"*",IF(OR('調査票（Q5）'!M29=1,'調査票（Q5）'!M29=2,'調査票（Q5）'!M29=9),"*",IF('調査票（Q5）'!T29="","-",'調査票（Q5）'!T29)))</f>
        <v>-</v>
      </c>
    </row>
    <row r="27" spans="1:11" x14ac:dyDescent="0.55000000000000004">
      <c r="A27" s="30" t="str">
        <f>IF(SUM(C27:K27)=0,"",23)</f>
        <v/>
      </c>
      <c r="B27" s="10" t="str">
        <f>IF(COUNTIF(転記作業用!$A$6:$B$6,"&lt;&gt;0")&gt;1,"",IF(転記作業用!$C$6=0,"-",転記作業用!$C$6))</f>
        <v>-</v>
      </c>
      <c r="C27" s="10" t="str">
        <f>IF('調査票（Q5）'!B30="","-",'調査票（Q5）'!B30)</f>
        <v>-</v>
      </c>
      <c r="D27" s="10" t="str">
        <f>IF('調査票（Q5）'!E30="","-",'調査票（Q5）'!E30)</f>
        <v>-</v>
      </c>
      <c r="E27" s="10" t="str">
        <f>IF('調査票（Q5）'!G30="","-",'調査票（Q5）'!G30)</f>
        <v>-</v>
      </c>
      <c r="F27" s="10" t="str">
        <f>IF('調査票（Q5）'!H30="","-",'調査票（Q5）'!H30)</f>
        <v>-</v>
      </c>
      <c r="G27" s="10" t="str">
        <f>IF('調査票（Q5）'!I30="","-",'調査票（Q5）'!I30)</f>
        <v>-</v>
      </c>
      <c r="H27" s="10" t="str">
        <f>IF('調査票（Q5）'!K30="","-",'調査票（Q5）'!K30)</f>
        <v>-</v>
      </c>
      <c r="I27" s="10" t="str">
        <f>IF('調査票（Q5）'!K30=1,"*",IF('調査票（Q5）'!M30="","-",'調査票（Q5）'!M30))</f>
        <v>-</v>
      </c>
      <c r="J27" s="10" t="str">
        <f>IF('調査票（Q5）'!K30=1,"*",IF(OR('調査票（Q5）'!M30=1,'調査票（Q5）'!M30=2,'調査票（Q5）'!M30=9),"*",IF('調査票（Q5）'!R30="","-",'調査票（Q5）'!R30)))</f>
        <v>-</v>
      </c>
      <c r="K27" s="10" t="str">
        <f>IF('調査票（Q5）'!K30=1,"*",IF(OR('調査票（Q5）'!M30=1,'調査票（Q5）'!M30=2,'調査票（Q5）'!M30=9),"*",IF('調査票（Q5）'!T30="","-",'調査票（Q5）'!T30)))</f>
        <v>-</v>
      </c>
    </row>
    <row r="28" spans="1:11" x14ac:dyDescent="0.55000000000000004">
      <c r="A28" s="30" t="str">
        <f>IF(SUM(C28:K28)=0,"",24)</f>
        <v/>
      </c>
      <c r="B28" s="10" t="str">
        <f>IF(COUNTIF(転記作業用!$A$6:$B$6,"&lt;&gt;0")&gt;1,"",IF(転記作業用!$C$6=0,"-",転記作業用!$C$6))</f>
        <v>-</v>
      </c>
      <c r="C28" s="10" t="str">
        <f>IF('調査票（Q5）'!B31="","-",'調査票（Q5）'!B31)</f>
        <v>-</v>
      </c>
      <c r="D28" s="10" t="str">
        <f>IF('調査票（Q5）'!E31="","-",'調査票（Q5）'!E31)</f>
        <v>-</v>
      </c>
      <c r="E28" s="10" t="str">
        <f>IF('調査票（Q5）'!G31="","-",'調査票（Q5）'!G31)</f>
        <v>-</v>
      </c>
      <c r="F28" s="10" t="str">
        <f>IF('調査票（Q5）'!H31="","-",'調査票（Q5）'!H31)</f>
        <v>-</v>
      </c>
      <c r="G28" s="10" t="str">
        <f>IF('調査票（Q5）'!I31="","-",'調査票（Q5）'!I31)</f>
        <v>-</v>
      </c>
      <c r="H28" s="10" t="str">
        <f>IF('調査票（Q5）'!K31="","-",'調査票（Q5）'!K31)</f>
        <v>-</v>
      </c>
      <c r="I28" s="10" t="str">
        <f>IF('調査票（Q5）'!K31=1,"*",IF('調査票（Q5）'!M31="","-",'調査票（Q5）'!M31))</f>
        <v>-</v>
      </c>
      <c r="J28" s="10" t="str">
        <f>IF('調査票（Q5）'!K31=1,"*",IF(OR('調査票（Q5）'!M31=1,'調査票（Q5）'!M31=2,'調査票（Q5）'!M31=9),"*",IF('調査票（Q5）'!R31="","-",'調査票（Q5）'!R31)))</f>
        <v>-</v>
      </c>
      <c r="K28" s="10" t="str">
        <f>IF('調査票（Q5）'!K31=1,"*",IF(OR('調査票（Q5）'!M31=1,'調査票（Q5）'!M31=2,'調査票（Q5）'!M31=9),"*",IF('調査票（Q5）'!T31="","-",'調査票（Q5）'!T31)))</f>
        <v>-</v>
      </c>
    </row>
    <row r="29" spans="1:11" x14ac:dyDescent="0.55000000000000004">
      <c r="A29" s="30" t="str">
        <f>IF(SUM(C29:K29)=0,"",25)</f>
        <v/>
      </c>
      <c r="B29" s="10" t="str">
        <f>IF(COUNTIF(転記作業用!$A$6:$B$6,"&lt;&gt;0")&gt;1,"",IF(転記作業用!$C$6=0,"-",転記作業用!$C$6))</f>
        <v>-</v>
      </c>
      <c r="C29" s="10" t="str">
        <f>IF('調査票（Q5）'!B32="","-",'調査票（Q5）'!B32)</f>
        <v>-</v>
      </c>
      <c r="D29" s="10" t="str">
        <f>IF('調査票（Q5）'!E32="","-",'調査票（Q5）'!E32)</f>
        <v>-</v>
      </c>
      <c r="E29" s="10" t="str">
        <f>IF('調査票（Q5）'!G32="","-",'調査票（Q5）'!G32)</f>
        <v>-</v>
      </c>
      <c r="F29" s="10" t="str">
        <f>IF('調査票（Q5）'!H32="","-",'調査票（Q5）'!H32)</f>
        <v>-</v>
      </c>
      <c r="G29" s="10" t="str">
        <f>IF('調査票（Q5）'!I32="","-",'調査票（Q5）'!I32)</f>
        <v>-</v>
      </c>
      <c r="H29" s="10" t="str">
        <f>IF('調査票（Q5）'!K32="","-",'調査票（Q5）'!K32)</f>
        <v>-</v>
      </c>
      <c r="I29" s="10" t="str">
        <f>IF('調査票（Q5）'!K32=1,"*",IF('調査票（Q5）'!M32="","-",'調査票（Q5）'!M32))</f>
        <v>-</v>
      </c>
      <c r="J29" s="10" t="str">
        <f>IF('調査票（Q5）'!K32=1,"*",IF(OR('調査票（Q5）'!M32=1,'調査票（Q5）'!M32=2,'調査票（Q5）'!M32=9),"*",IF('調査票（Q5）'!R32="","-",'調査票（Q5）'!R32)))</f>
        <v>-</v>
      </c>
      <c r="K29" s="10" t="str">
        <f>IF('調査票（Q5）'!K32=1,"*",IF(OR('調査票（Q5）'!M32=1,'調査票（Q5）'!M32=2,'調査票（Q5）'!M32=9),"*",IF('調査票（Q5）'!T32="","-",'調査票（Q5）'!T32)))</f>
        <v>-</v>
      </c>
    </row>
    <row r="30" spans="1:11" x14ac:dyDescent="0.55000000000000004">
      <c r="A30" s="30" t="str">
        <f>IF(SUM(C30:K30)=0,"",26)</f>
        <v/>
      </c>
      <c r="B30" s="10" t="str">
        <f>IF(COUNTIF(転記作業用!$A$6:$B$6,"&lt;&gt;0")&gt;1,"",IF(転記作業用!$C$6=0,"-",転記作業用!$C$6))</f>
        <v>-</v>
      </c>
      <c r="C30" s="10" t="str">
        <f>IF('調査票（Q5）'!B33="","-",'調査票（Q5）'!B33)</f>
        <v>-</v>
      </c>
      <c r="D30" s="10" t="str">
        <f>IF('調査票（Q5）'!E33="","-",'調査票（Q5）'!E33)</f>
        <v>-</v>
      </c>
      <c r="E30" s="10" t="str">
        <f>IF('調査票（Q5）'!G33="","-",'調査票（Q5）'!G33)</f>
        <v>-</v>
      </c>
      <c r="F30" s="10" t="str">
        <f>IF('調査票（Q5）'!H33="","-",'調査票（Q5）'!H33)</f>
        <v>-</v>
      </c>
      <c r="G30" s="10" t="str">
        <f>IF('調査票（Q5）'!I33="","-",'調査票（Q5）'!I33)</f>
        <v>-</v>
      </c>
      <c r="H30" s="10" t="str">
        <f>IF('調査票（Q5）'!K33="","-",'調査票（Q5）'!K33)</f>
        <v>-</v>
      </c>
      <c r="I30" s="10" t="str">
        <f>IF('調査票（Q5）'!K33=1,"*",IF('調査票（Q5）'!M33="","-",'調査票（Q5）'!M33))</f>
        <v>-</v>
      </c>
      <c r="J30" s="10" t="str">
        <f>IF('調査票（Q5）'!K33=1,"*",IF(OR('調査票（Q5）'!M33=1,'調査票（Q5）'!M33=2,'調査票（Q5）'!M33=9),"*",IF('調査票（Q5）'!R33="","-",'調査票（Q5）'!R33)))</f>
        <v>-</v>
      </c>
      <c r="K30" s="10" t="str">
        <f>IF('調査票（Q5）'!K33=1,"*",IF(OR('調査票（Q5）'!M33=1,'調査票（Q5）'!M33=2,'調査票（Q5）'!M33=9),"*",IF('調査票（Q5）'!T33="","-",'調査票（Q5）'!T33)))</f>
        <v>-</v>
      </c>
    </row>
    <row r="31" spans="1:11" x14ac:dyDescent="0.55000000000000004">
      <c r="A31" s="30" t="str">
        <f>IF(SUM(C31:K31)=0,"",27)</f>
        <v/>
      </c>
      <c r="B31" s="10" t="str">
        <f>IF(COUNTIF(転記作業用!$A$6:$B$6,"&lt;&gt;0")&gt;1,"",IF(転記作業用!$C$6=0,"-",転記作業用!$C$6))</f>
        <v>-</v>
      </c>
      <c r="C31" s="10" t="str">
        <f>IF('調査票（Q5）'!B34="","-",'調査票（Q5）'!B34)</f>
        <v>-</v>
      </c>
      <c r="D31" s="10" t="str">
        <f>IF('調査票（Q5）'!E34="","-",'調査票（Q5）'!E34)</f>
        <v>-</v>
      </c>
      <c r="E31" s="10" t="str">
        <f>IF('調査票（Q5）'!G34="","-",'調査票（Q5）'!G34)</f>
        <v>-</v>
      </c>
      <c r="F31" s="10" t="str">
        <f>IF('調査票（Q5）'!H34="","-",'調査票（Q5）'!H34)</f>
        <v>-</v>
      </c>
      <c r="G31" s="10" t="str">
        <f>IF('調査票（Q5）'!I34="","-",'調査票（Q5）'!I34)</f>
        <v>-</v>
      </c>
      <c r="H31" s="10" t="str">
        <f>IF('調査票（Q5）'!K34="","-",'調査票（Q5）'!K34)</f>
        <v>-</v>
      </c>
      <c r="I31" s="10" t="str">
        <f>IF('調査票（Q5）'!K34=1,"*",IF('調査票（Q5）'!M34="","-",'調査票（Q5）'!M34))</f>
        <v>-</v>
      </c>
      <c r="J31" s="10" t="str">
        <f>IF('調査票（Q5）'!K34=1,"*",IF(OR('調査票（Q5）'!M34=1,'調査票（Q5）'!M34=2,'調査票（Q5）'!M34=9),"*",IF('調査票（Q5）'!R34="","-",'調査票（Q5）'!R34)))</f>
        <v>-</v>
      </c>
      <c r="K31" s="10" t="str">
        <f>IF('調査票（Q5）'!K34=1,"*",IF(OR('調査票（Q5）'!M34=1,'調査票（Q5）'!M34=2,'調査票（Q5）'!M34=9),"*",IF('調査票（Q5）'!T34="","-",'調査票（Q5）'!T34)))</f>
        <v>-</v>
      </c>
    </row>
    <row r="32" spans="1:11" x14ac:dyDescent="0.55000000000000004">
      <c r="A32" s="30" t="str">
        <f>IF(SUM(C32:K32)=0,"",28)</f>
        <v/>
      </c>
      <c r="B32" s="10" t="str">
        <f>IF(COUNTIF(転記作業用!$A$6:$B$6,"&lt;&gt;0")&gt;1,"",IF(転記作業用!$C$6=0,"-",転記作業用!$C$6))</f>
        <v>-</v>
      </c>
      <c r="C32" s="10" t="str">
        <f>IF('調査票（Q5）'!B35="","-",'調査票（Q5）'!B35)</f>
        <v>-</v>
      </c>
      <c r="D32" s="10" t="str">
        <f>IF('調査票（Q5）'!E35="","-",'調査票（Q5）'!E35)</f>
        <v>-</v>
      </c>
      <c r="E32" s="10" t="str">
        <f>IF('調査票（Q5）'!G35="","-",'調査票（Q5）'!G35)</f>
        <v>-</v>
      </c>
      <c r="F32" s="10" t="str">
        <f>IF('調査票（Q5）'!H35="","-",'調査票（Q5）'!H35)</f>
        <v>-</v>
      </c>
      <c r="G32" s="10" t="str">
        <f>IF('調査票（Q5）'!I35="","-",'調査票（Q5）'!I35)</f>
        <v>-</v>
      </c>
      <c r="H32" s="10" t="str">
        <f>IF('調査票（Q5）'!K35="","-",'調査票（Q5）'!K35)</f>
        <v>-</v>
      </c>
      <c r="I32" s="10" t="str">
        <f>IF('調査票（Q5）'!K35=1,"*",IF('調査票（Q5）'!M35="","-",'調査票（Q5）'!M35))</f>
        <v>-</v>
      </c>
      <c r="J32" s="10" t="str">
        <f>IF('調査票（Q5）'!K35=1,"*",IF(OR('調査票（Q5）'!M35=1,'調査票（Q5）'!M35=2,'調査票（Q5）'!M35=9),"*",IF('調査票（Q5）'!R35="","-",'調査票（Q5）'!R35)))</f>
        <v>-</v>
      </c>
      <c r="K32" s="10" t="str">
        <f>IF('調査票（Q5）'!K35=1,"*",IF(OR('調査票（Q5）'!M35=1,'調査票（Q5）'!M35=2,'調査票（Q5）'!M35=9),"*",IF('調査票（Q5）'!T35="","-",'調査票（Q5）'!T35)))</f>
        <v>-</v>
      </c>
    </row>
    <row r="33" spans="1:11" x14ac:dyDescent="0.55000000000000004">
      <c r="A33" s="30" t="str">
        <f>IF(SUM(C33:K33)=0,"",29)</f>
        <v/>
      </c>
      <c r="B33" s="10" t="str">
        <f>IF(COUNTIF(転記作業用!$A$6:$B$6,"&lt;&gt;0")&gt;1,"",IF(転記作業用!$C$6=0,"-",転記作業用!$C$6))</f>
        <v>-</v>
      </c>
      <c r="C33" s="10" t="str">
        <f>IF('調査票（Q5）'!B36="","-",'調査票（Q5）'!B36)</f>
        <v>-</v>
      </c>
      <c r="D33" s="10" t="str">
        <f>IF('調査票（Q5）'!E36="","-",'調査票（Q5）'!E36)</f>
        <v>-</v>
      </c>
      <c r="E33" s="10" t="str">
        <f>IF('調査票（Q5）'!G36="","-",'調査票（Q5）'!G36)</f>
        <v>-</v>
      </c>
      <c r="F33" s="10" t="str">
        <f>IF('調査票（Q5）'!H36="","-",'調査票（Q5）'!H36)</f>
        <v>-</v>
      </c>
      <c r="G33" s="10" t="str">
        <f>IF('調査票（Q5）'!I36="","-",'調査票（Q5）'!I36)</f>
        <v>-</v>
      </c>
      <c r="H33" s="10" t="str">
        <f>IF('調査票（Q5）'!K36="","-",'調査票（Q5）'!K36)</f>
        <v>-</v>
      </c>
      <c r="I33" s="10" t="str">
        <f>IF('調査票（Q5）'!K36=1,"*",IF('調査票（Q5）'!M36="","-",'調査票（Q5）'!M36))</f>
        <v>-</v>
      </c>
      <c r="J33" s="10" t="str">
        <f>IF('調査票（Q5）'!K36=1,"*",IF(OR('調査票（Q5）'!M36=1,'調査票（Q5）'!M36=2,'調査票（Q5）'!M36=9),"*",IF('調査票（Q5）'!R36="","-",'調査票（Q5）'!R36)))</f>
        <v>-</v>
      </c>
      <c r="K33" s="10" t="str">
        <f>IF('調査票（Q5）'!K36=1,"*",IF(OR('調査票（Q5）'!M36=1,'調査票（Q5）'!M36=2,'調査票（Q5）'!M36=9),"*",IF('調査票（Q5）'!T36="","-",'調査票（Q5）'!T36)))</f>
        <v>-</v>
      </c>
    </row>
    <row r="34" spans="1:11" x14ac:dyDescent="0.55000000000000004">
      <c r="A34" s="30" t="str">
        <f>IF(SUM(C34:K34)=0,"",30)</f>
        <v/>
      </c>
      <c r="B34" s="10" t="str">
        <f>IF(COUNTIF(転記作業用!$A$6:$B$6,"&lt;&gt;0")&gt;1,"",IF(転記作業用!$C$6=0,"-",転記作業用!$C$6))</f>
        <v>-</v>
      </c>
      <c r="C34" s="10" t="str">
        <f>IF('調査票（Q5）'!B37="","-",'調査票（Q5）'!B37)</f>
        <v>-</v>
      </c>
      <c r="D34" s="10" t="str">
        <f>IF('調査票（Q5）'!E37="","-",'調査票（Q5）'!E37)</f>
        <v>-</v>
      </c>
      <c r="E34" s="10" t="str">
        <f>IF('調査票（Q5）'!G37="","-",'調査票（Q5）'!G37)</f>
        <v>-</v>
      </c>
      <c r="F34" s="10" t="str">
        <f>IF('調査票（Q5）'!H37="","-",'調査票（Q5）'!H37)</f>
        <v>-</v>
      </c>
      <c r="G34" s="10" t="str">
        <f>IF('調査票（Q5）'!I37="","-",'調査票（Q5）'!I37)</f>
        <v>-</v>
      </c>
      <c r="H34" s="10" t="str">
        <f>IF('調査票（Q5）'!K37="","-",'調査票（Q5）'!K37)</f>
        <v>-</v>
      </c>
      <c r="I34" s="10" t="str">
        <f>IF('調査票（Q5）'!K37=1,"*",IF('調査票（Q5）'!M37="","-",'調査票（Q5）'!M37))</f>
        <v>-</v>
      </c>
      <c r="J34" s="10" t="str">
        <f>IF('調査票（Q5）'!K37=1,"*",IF(OR('調査票（Q5）'!M37=1,'調査票（Q5）'!M37=2,'調査票（Q5）'!M37=9),"*",IF('調査票（Q5）'!R37="","-",'調査票（Q5）'!R37)))</f>
        <v>-</v>
      </c>
      <c r="K34" s="10" t="str">
        <f>IF('調査票（Q5）'!K37=1,"*",IF(OR('調査票（Q5）'!M37=1,'調査票（Q5）'!M37=2,'調査票（Q5）'!M37=9),"*",IF('調査票（Q5）'!T37="","-",'調査票（Q5）'!T37)))</f>
        <v>-</v>
      </c>
    </row>
    <row r="35" spans="1:11" x14ac:dyDescent="0.55000000000000004">
      <c r="A35" s="30" t="str">
        <f>IF(SUM(C35:K35)=0,"",31)</f>
        <v/>
      </c>
      <c r="B35" s="10" t="str">
        <f>IF(COUNTIF(転記作業用!$A$6:$B$6,"&lt;&gt;0")&gt;1,"",IF(転記作業用!$C$6=0,"-",転記作業用!$C$6))</f>
        <v>-</v>
      </c>
      <c r="C35" s="10" t="str">
        <f>IF('調査票（Q5）'!B38="","-",'調査票（Q5）'!B38)</f>
        <v>-</v>
      </c>
      <c r="D35" s="10" t="str">
        <f>IF('調査票（Q5）'!E38="","-",'調査票（Q5）'!E38)</f>
        <v>-</v>
      </c>
      <c r="E35" s="10" t="str">
        <f>IF('調査票（Q5）'!G38="","-",'調査票（Q5）'!G38)</f>
        <v>-</v>
      </c>
      <c r="F35" s="10" t="str">
        <f>IF('調査票（Q5）'!H38="","-",'調査票（Q5）'!H38)</f>
        <v>-</v>
      </c>
      <c r="G35" s="10" t="str">
        <f>IF('調査票（Q5）'!I38="","-",'調査票（Q5）'!I38)</f>
        <v>-</v>
      </c>
      <c r="H35" s="10" t="str">
        <f>IF('調査票（Q5）'!K38="","-",'調査票（Q5）'!K38)</f>
        <v>-</v>
      </c>
      <c r="I35" s="10" t="str">
        <f>IF('調査票（Q5）'!K38=1,"*",IF('調査票（Q5）'!M38="","-",'調査票（Q5）'!M38))</f>
        <v>-</v>
      </c>
      <c r="J35" s="10" t="str">
        <f>IF('調査票（Q5）'!K38=1,"*",IF(OR('調査票（Q5）'!M38=1,'調査票（Q5）'!M38=2,'調査票（Q5）'!M38=9),"*",IF('調査票（Q5）'!R38="","-",'調査票（Q5）'!R38)))</f>
        <v>-</v>
      </c>
      <c r="K35" s="10" t="str">
        <f>IF('調査票（Q5）'!K38=1,"*",IF(OR('調査票（Q5）'!M38=1,'調査票（Q5）'!M38=2,'調査票（Q5）'!M38=9),"*",IF('調査票（Q5）'!T38="","-",'調査票（Q5）'!T38)))</f>
        <v>-</v>
      </c>
    </row>
    <row r="36" spans="1:11" x14ac:dyDescent="0.55000000000000004">
      <c r="A36" s="30" t="str">
        <f>IF(SUM(C36:K36)=0,"",32)</f>
        <v/>
      </c>
      <c r="B36" s="10" t="str">
        <f>IF(COUNTIF(転記作業用!$A$6:$B$6,"&lt;&gt;0")&gt;1,"",IF(転記作業用!$C$6=0,"-",転記作業用!$C$6))</f>
        <v>-</v>
      </c>
      <c r="C36" s="10" t="str">
        <f>IF('調査票（Q5）'!B39="","-",'調査票（Q5）'!B39)</f>
        <v>-</v>
      </c>
      <c r="D36" s="10" t="str">
        <f>IF('調査票（Q5）'!E39="","-",'調査票（Q5）'!E39)</f>
        <v>-</v>
      </c>
      <c r="E36" s="10" t="str">
        <f>IF('調査票（Q5）'!G39="","-",'調査票（Q5）'!G39)</f>
        <v>-</v>
      </c>
      <c r="F36" s="10" t="str">
        <f>IF('調査票（Q5）'!H39="","-",'調査票（Q5）'!H39)</f>
        <v>-</v>
      </c>
      <c r="G36" s="10" t="str">
        <f>IF('調査票（Q5）'!I39="","-",'調査票（Q5）'!I39)</f>
        <v>-</v>
      </c>
      <c r="H36" s="10" t="str">
        <f>IF('調査票（Q5）'!K39="","-",'調査票（Q5）'!K39)</f>
        <v>-</v>
      </c>
      <c r="I36" s="10" t="str">
        <f>IF('調査票（Q5）'!K39=1,"*",IF('調査票（Q5）'!M39="","-",'調査票（Q5）'!M39))</f>
        <v>-</v>
      </c>
      <c r="J36" s="10" t="str">
        <f>IF('調査票（Q5）'!K39=1,"*",IF(OR('調査票（Q5）'!M39=1,'調査票（Q5）'!M39=2,'調査票（Q5）'!M39=9),"*",IF('調査票（Q5）'!R39="","-",'調査票（Q5）'!R39)))</f>
        <v>-</v>
      </c>
      <c r="K36" s="10" t="str">
        <f>IF('調査票（Q5）'!K39=1,"*",IF(OR('調査票（Q5）'!M39=1,'調査票（Q5）'!M39=2,'調査票（Q5）'!M39=9),"*",IF('調査票（Q5）'!T39="","-",'調査票（Q5）'!T39)))</f>
        <v>-</v>
      </c>
    </row>
    <row r="37" spans="1:11" x14ac:dyDescent="0.55000000000000004">
      <c r="A37" s="30" t="str">
        <f>IF(SUM(C37:K37)=0,"",33)</f>
        <v/>
      </c>
      <c r="B37" s="10" t="str">
        <f>IF(COUNTIF(転記作業用!$A$6:$B$6,"&lt;&gt;0")&gt;1,"",IF(転記作業用!$C$6=0,"-",転記作業用!$C$6))</f>
        <v>-</v>
      </c>
      <c r="C37" s="10" t="str">
        <f>IF('調査票（Q5）'!B40="","-",'調査票（Q5）'!B40)</f>
        <v>-</v>
      </c>
      <c r="D37" s="10" t="str">
        <f>IF('調査票（Q5）'!E40="","-",'調査票（Q5）'!E40)</f>
        <v>-</v>
      </c>
      <c r="E37" s="10" t="str">
        <f>IF('調査票（Q5）'!G40="","-",'調査票（Q5）'!G40)</f>
        <v>-</v>
      </c>
      <c r="F37" s="10" t="str">
        <f>IF('調査票（Q5）'!H40="","-",'調査票（Q5）'!H40)</f>
        <v>-</v>
      </c>
      <c r="G37" s="10" t="str">
        <f>IF('調査票（Q5）'!I40="","-",'調査票（Q5）'!I40)</f>
        <v>-</v>
      </c>
      <c r="H37" s="10" t="str">
        <f>IF('調査票（Q5）'!K40="","-",'調査票（Q5）'!K40)</f>
        <v>-</v>
      </c>
      <c r="I37" s="10" t="str">
        <f>IF('調査票（Q5）'!K40=1,"*",IF('調査票（Q5）'!M40="","-",'調査票（Q5）'!M40))</f>
        <v>-</v>
      </c>
      <c r="J37" s="10" t="str">
        <f>IF('調査票（Q5）'!K40=1,"*",IF(OR('調査票（Q5）'!M40=1,'調査票（Q5）'!M40=2,'調査票（Q5）'!M40=9),"*",IF('調査票（Q5）'!R40="","-",'調査票（Q5）'!R40)))</f>
        <v>-</v>
      </c>
      <c r="K37" s="10" t="str">
        <f>IF('調査票（Q5）'!K40=1,"*",IF(OR('調査票（Q5）'!M40=1,'調査票（Q5）'!M40=2,'調査票（Q5）'!M40=9),"*",IF('調査票（Q5）'!T40="","-",'調査票（Q5）'!T40)))</f>
        <v>-</v>
      </c>
    </row>
    <row r="38" spans="1:11" x14ac:dyDescent="0.55000000000000004">
      <c r="A38" s="30" t="str">
        <f>IF(SUM(C38:K38)=0,"",34)</f>
        <v/>
      </c>
      <c r="B38" s="10" t="str">
        <f>IF(COUNTIF(転記作業用!$A$6:$B$6,"&lt;&gt;0")&gt;1,"",IF(転記作業用!$C$6=0,"-",転記作業用!$C$6))</f>
        <v>-</v>
      </c>
      <c r="C38" s="10" t="str">
        <f>IF('調査票（Q5）'!B41="","-",'調査票（Q5）'!B41)</f>
        <v>-</v>
      </c>
      <c r="D38" s="10" t="str">
        <f>IF('調査票（Q5）'!E41="","-",'調査票（Q5）'!E41)</f>
        <v>-</v>
      </c>
      <c r="E38" s="10" t="str">
        <f>IF('調査票（Q5）'!G41="","-",'調査票（Q5）'!G41)</f>
        <v>-</v>
      </c>
      <c r="F38" s="10" t="str">
        <f>IF('調査票（Q5）'!H41="","-",'調査票（Q5）'!H41)</f>
        <v>-</v>
      </c>
      <c r="G38" s="10" t="str">
        <f>IF('調査票（Q5）'!I41="","-",'調査票（Q5）'!I41)</f>
        <v>-</v>
      </c>
      <c r="H38" s="10" t="str">
        <f>IF('調査票（Q5）'!K41="","-",'調査票（Q5）'!K41)</f>
        <v>-</v>
      </c>
      <c r="I38" s="10" t="str">
        <f>IF('調査票（Q5）'!K41=1,"*",IF('調査票（Q5）'!M41="","-",'調査票（Q5）'!M41))</f>
        <v>-</v>
      </c>
      <c r="J38" s="10" t="str">
        <f>IF('調査票（Q5）'!K41=1,"*",IF(OR('調査票（Q5）'!M41=1,'調査票（Q5）'!M41=2,'調査票（Q5）'!M41=9),"*",IF('調査票（Q5）'!R41="","-",'調査票（Q5）'!R41)))</f>
        <v>-</v>
      </c>
      <c r="K38" s="10" t="str">
        <f>IF('調査票（Q5）'!K41=1,"*",IF(OR('調査票（Q5）'!M41=1,'調査票（Q5）'!M41=2,'調査票（Q5）'!M41=9),"*",IF('調査票（Q5）'!T41="","-",'調査票（Q5）'!T41)))</f>
        <v>-</v>
      </c>
    </row>
    <row r="39" spans="1:11" x14ac:dyDescent="0.55000000000000004">
      <c r="A39" s="30" t="str">
        <f>IF(SUM(C39:K39)=0,"",35)</f>
        <v/>
      </c>
      <c r="B39" s="10" t="str">
        <f>IF(COUNTIF(転記作業用!$A$6:$B$6,"&lt;&gt;0")&gt;1,"",IF(転記作業用!$C$6=0,"-",転記作業用!$C$6))</f>
        <v>-</v>
      </c>
      <c r="C39" s="10" t="str">
        <f>IF('調査票（Q5）'!B42="","-",'調査票（Q5）'!B42)</f>
        <v>-</v>
      </c>
      <c r="D39" s="10" t="str">
        <f>IF('調査票（Q5）'!E42="","-",'調査票（Q5）'!E42)</f>
        <v>-</v>
      </c>
      <c r="E39" s="10" t="str">
        <f>IF('調査票（Q5）'!G42="","-",'調査票（Q5）'!G42)</f>
        <v>-</v>
      </c>
      <c r="F39" s="10" t="str">
        <f>IF('調査票（Q5）'!H42="","-",'調査票（Q5）'!H42)</f>
        <v>-</v>
      </c>
      <c r="G39" s="10" t="str">
        <f>IF('調査票（Q5）'!I42="","-",'調査票（Q5）'!I42)</f>
        <v>-</v>
      </c>
      <c r="H39" s="10" t="str">
        <f>IF('調査票（Q5）'!K42="","-",'調査票（Q5）'!K42)</f>
        <v>-</v>
      </c>
      <c r="I39" s="10" t="str">
        <f>IF('調査票（Q5）'!K42=1,"*",IF('調査票（Q5）'!M42="","-",'調査票（Q5）'!M42))</f>
        <v>-</v>
      </c>
      <c r="J39" s="10" t="str">
        <f>IF('調査票（Q5）'!K42=1,"*",IF(OR('調査票（Q5）'!M42=1,'調査票（Q5）'!M42=2,'調査票（Q5）'!M42=9),"*",IF('調査票（Q5）'!R42="","-",'調査票（Q5）'!R42)))</f>
        <v>-</v>
      </c>
      <c r="K39" s="10" t="str">
        <f>IF('調査票（Q5）'!K42=1,"*",IF(OR('調査票（Q5）'!M42=1,'調査票（Q5）'!M42=2,'調査票（Q5）'!M42=9),"*",IF('調査票（Q5）'!T42="","-",'調査票（Q5）'!T42)))</f>
        <v>-</v>
      </c>
    </row>
    <row r="40" spans="1:11" x14ac:dyDescent="0.55000000000000004">
      <c r="A40" s="30" t="str">
        <f>IF(SUM(C40:K40)=0,"",36)</f>
        <v/>
      </c>
      <c r="B40" s="10" t="str">
        <f>IF(COUNTIF(転記作業用!$A$6:$B$6,"&lt;&gt;0")&gt;1,"",IF(転記作業用!$C$6=0,"-",転記作業用!$C$6))</f>
        <v>-</v>
      </c>
      <c r="C40" s="10" t="str">
        <f>IF('調査票（Q5）'!B43="","-",'調査票（Q5）'!B43)</f>
        <v>-</v>
      </c>
      <c r="D40" s="10" t="str">
        <f>IF('調査票（Q5）'!E43="","-",'調査票（Q5）'!E43)</f>
        <v>-</v>
      </c>
      <c r="E40" s="10" t="str">
        <f>IF('調査票（Q5）'!G43="","-",'調査票（Q5）'!G43)</f>
        <v>-</v>
      </c>
      <c r="F40" s="10" t="str">
        <f>IF('調査票（Q5）'!H43="","-",'調査票（Q5）'!H43)</f>
        <v>-</v>
      </c>
      <c r="G40" s="10" t="str">
        <f>IF('調査票（Q5）'!I43="","-",'調査票（Q5）'!I43)</f>
        <v>-</v>
      </c>
      <c r="H40" s="10" t="str">
        <f>IF('調査票（Q5）'!K43="","-",'調査票（Q5）'!K43)</f>
        <v>-</v>
      </c>
      <c r="I40" s="10" t="str">
        <f>IF('調査票（Q5）'!K43=1,"*",IF('調査票（Q5）'!M43="","-",'調査票（Q5）'!M43))</f>
        <v>-</v>
      </c>
      <c r="J40" s="10" t="str">
        <f>IF('調査票（Q5）'!K43=1,"*",IF(OR('調査票（Q5）'!M43=1,'調査票（Q5）'!M43=2,'調査票（Q5）'!M43=9),"*",IF('調査票（Q5）'!R43="","-",'調査票（Q5）'!R43)))</f>
        <v>-</v>
      </c>
      <c r="K40" s="10" t="str">
        <f>IF('調査票（Q5）'!K43=1,"*",IF(OR('調査票（Q5）'!M43=1,'調査票（Q5）'!M43=2,'調査票（Q5）'!M43=9),"*",IF('調査票（Q5）'!T43="","-",'調査票（Q5）'!T43)))</f>
        <v>-</v>
      </c>
    </row>
    <row r="41" spans="1:11" x14ac:dyDescent="0.55000000000000004">
      <c r="A41" s="30" t="str">
        <f>IF(SUM(C41:K41)=0,"",37)</f>
        <v/>
      </c>
      <c r="B41" s="10" t="str">
        <f>IF(COUNTIF(転記作業用!$A$6:$B$6,"&lt;&gt;0")&gt;1,"",IF(転記作業用!$C$6=0,"-",転記作業用!$C$6))</f>
        <v>-</v>
      </c>
      <c r="C41" s="10" t="str">
        <f>IF('調査票（Q5）'!B44="","-",'調査票（Q5）'!B44)</f>
        <v>-</v>
      </c>
      <c r="D41" s="10" t="str">
        <f>IF('調査票（Q5）'!E44="","-",'調査票（Q5）'!E44)</f>
        <v>-</v>
      </c>
      <c r="E41" s="10" t="str">
        <f>IF('調査票（Q5）'!G44="","-",'調査票（Q5）'!G44)</f>
        <v>-</v>
      </c>
      <c r="F41" s="10" t="str">
        <f>IF('調査票（Q5）'!H44="","-",'調査票（Q5）'!H44)</f>
        <v>-</v>
      </c>
      <c r="G41" s="10" t="str">
        <f>IF('調査票（Q5）'!I44="","-",'調査票（Q5）'!I44)</f>
        <v>-</v>
      </c>
      <c r="H41" s="10" t="str">
        <f>IF('調査票（Q5）'!K44="","-",'調査票（Q5）'!K44)</f>
        <v>-</v>
      </c>
      <c r="I41" s="10" t="str">
        <f>IF('調査票（Q5）'!K44=1,"*",IF('調査票（Q5）'!M44="","-",'調査票（Q5）'!M44))</f>
        <v>-</v>
      </c>
      <c r="J41" s="10" t="str">
        <f>IF('調査票（Q5）'!K44=1,"*",IF(OR('調査票（Q5）'!M44=1,'調査票（Q5）'!M44=2,'調査票（Q5）'!M44=9),"*",IF('調査票（Q5）'!R44="","-",'調査票（Q5）'!R44)))</f>
        <v>-</v>
      </c>
      <c r="K41" s="10" t="str">
        <f>IF('調査票（Q5）'!K44=1,"*",IF(OR('調査票（Q5）'!M44=1,'調査票（Q5）'!M44=2,'調査票（Q5）'!M44=9),"*",IF('調査票（Q5）'!T44="","-",'調査票（Q5）'!T44)))</f>
        <v>-</v>
      </c>
    </row>
    <row r="42" spans="1:11" x14ac:dyDescent="0.55000000000000004">
      <c r="A42" s="30" t="str">
        <f>IF(SUM(C42:K42)=0,"",38)</f>
        <v/>
      </c>
      <c r="B42" s="10" t="str">
        <f>IF(COUNTIF(転記作業用!$A$6:$B$6,"&lt;&gt;0")&gt;1,"",IF(転記作業用!$C$6=0,"-",転記作業用!$C$6))</f>
        <v>-</v>
      </c>
      <c r="C42" s="10" t="str">
        <f>IF('調査票（Q5）'!B45="","-",'調査票（Q5）'!B45)</f>
        <v>-</v>
      </c>
      <c r="D42" s="10" t="str">
        <f>IF('調査票（Q5）'!E45="","-",'調査票（Q5）'!E45)</f>
        <v>-</v>
      </c>
      <c r="E42" s="10" t="str">
        <f>IF('調査票（Q5）'!G45="","-",'調査票（Q5）'!G45)</f>
        <v>-</v>
      </c>
      <c r="F42" s="10" t="str">
        <f>IF('調査票（Q5）'!H45="","-",'調査票（Q5）'!H45)</f>
        <v>-</v>
      </c>
      <c r="G42" s="10" t="str">
        <f>IF('調査票（Q5）'!I45="","-",'調査票（Q5）'!I45)</f>
        <v>-</v>
      </c>
      <c r="H42" s="10" t="str">
        <f>IF('調査票（Q5）'!K45="","-",'調査票（Q5）'!K45)</f>
        <v>-</v>
      </c>
      <c r="I42" s="10" t="str">
        <f>IF('調査票（Q5）'!K45=1,"*",IF('調査票（Q5）'!M45="","-",'調査票（Q5）'!M45))</f>
        <v>-</v>
      </c>
      <c r="J42" s="10" t="str">
        <f>IF('調査票（Q5）'!K45=1,"*",IF(OR('調査票（Q5）'!M45=1,'調査票（Q5）'!M45=2,'調査票（Q5）'!M45=9),"*",IF('調査票（Q5）'!R45="","-",'調査票（Q5）'!R45)))</f>
        <v>-</v>
      </c>
      <c r="K42" s="10" t="str">
        <f>IF('調査票（Q5）'!K45=1,"*",IF(OR('調査票（Q5）'!M45=1,'調査票（Q5）'!M45=2,'調査票（Q5）'!M45=9),"*",IF('調査票（Q5）'!T45="","-",'調査票（Q5）'!T45)))</f>
        <v>-</v>
      </c>
    </row>
    <row r="43" spans="1:11" x14ac:dyDescent="0.55000000000000004">
      <c r="A43" s="30" t="str">
        <f>IF(SUM(C43:K43)=0,"",39)</f>
        <v/>
      </c>
      <c r="B43" s="10" t="str">
        <f>IF(COUNTIF(転記作業用!$A$6:$B$6,"&lt;&gt;0")&gt;1,"",IF(転記作業用!$C$6=0,"-",転記作業用!$C$6))</f>
        <v>-</v>
      </c>
      <c r="C43" s="10" t="str">
        <f>IF('調査票（Q5）'!B46="","-",'調査票（Q5）'!B46)</f>
        <v>-</v>
      </c>
      <c r="D43" s="10" t="str">
        <f>IF('調査票（Q5）'!E46="","-",'調査票（Q5）'!E46)</f>
        <v>-</v>
      </c>
      <c r="E43" s="10" t="str">
        <f>IF('調査票（Q5）'!G46="","-",'調査票（Q5）'!G46)</f>
        <v>-</v>
      </c>
      <c r="F43" s="10" t="str">
        <f>IF('調査票（Q5）'!H46="","-",'調査票（Q5）'!H46)</f>
        <v>-</v>
      </c>
      <c r="G43" s="10" t="str">
        <f>IF('調査票（Q5）'!I46="","-",'調査票（Q5）'!I46)</f>
        <v>-</v>
      </c>
      <c r="H43" s="10" t="str">
        <f>IF('調査票（Q5）'!K46="","-",'調査票（Q5）'!K46)</f>
        <v>-</v>
      </c>
      <c r="I43" s="10" t="str">
        <f>IF('調査票（Q5）'!K46=1,"*",IF('調査票（Q5）'!M46="","-",'調査票（Q5）'!M46))</f>
        <v>-</v>
      </c>
      <c r="J43" s="10" t="str">
        <f>IF('調査票（Q5）'!K46=1,"*",IF(OR('調査票（Q5）'!M46=1,'調査票（Q5）'!M46=2,'調査票（Q5）'!M46=9),"*",IF('調査票（Q5）'!R46="","-",'調査票（Q5）'!R46)))</f>
        <v>-</v>
      </c>
      <c r="K43" s="10" t="str">
        <f>IF('調査票（Q5）'!K46=1,"*",IF(OR('調査票（Q5）'!M46=1,'調査票（Q5）'!M46=2,'調査票（Q5）'!M46=9),"*",IF('調査票（Q5）'!T46="","-",'調査票（Q5）'!T46)))</f>
        <v>-</v>
      </c>
    </row>
    <row r="44" spans="1:11" x14ac:dyDescent="0.55000000000000004">
      <c r="A44" s="30" t="str">
        <f>IF(SUM(C44:K44)=0,"",40)</f>
        <v/>
      </c>
      <c r="B44" s="10" t="str">
        <f>IF(COUNTIF(転記作業用!$A$6:$B$6,"&lt;&gt;0")&gt;1,"",IF(転記作業用!$C$6=0,"-",転記作業用!$C$6))</f>
        <v>-</v>
      </c>
      <c r="C44" s="10" t="str">
        <f>IF('調査票（Q5）'!B47="","-",'調査票（Q5）'!B47)</f>
        <v>-</v>
      </c>
      <c r="D44" s="10" t="str">
        <f>IF('調査票（Q5）'!E47="","-",'調査票（Q5）'!E47)</f>
        <v>-</v>
      </c>
      <c r="E44" s="10" t="str">
        <f>IF('調査票（Q5）'!G47="","-",'調査票（Q5）'!G47)</f>
        <v>-</v>
      </c>
      <c r="F44" s="10" t="str">
        <f>IF('調査票（Q5）'!H47="","-",'調査票（Q5）'!H47)</f>
        <v>-</v>
      </c>
      <c r="G44" s="10" t="str">
        <f>IF('調査票（Q5）'!I47="","-",'調査票（Q5）'!I47)</f>
        <v>-</v>
      </c>
      <c r="H44" s="10" t="str">
        <f>IF('調査票（Q5）'!K47="","-",'調査票（Q5）'!K47)</f>
        <v>-</v>
      </c>
      <c r="I44" s="10" t="str">
        <f>IF('調査票（Q5）'!K47=1,"*",IF('調査票（Q5）'!M47="","-",'調査票（Q5）'!M47))</f>
        <v>-</v>
      </c>
      <c r="J44" s="10" t="str">
        <f>IF('調査票（Q5）'!K47=1,"*",IF(OR('調査票（Q5）'!M47=1,'調査票（Q5）'!M47=2,'調査票（Q5）'!M47=9),"*",IF('調査票（Q5）'!R47="","-",'調査票（Q5）'!R47)))</f>
        <v>-</v>
      </c>
      <c r="K44" s="10" t="str">
        <f>IF('調査票（Q5）'!K47=1,"*",IF(OR('調査票（Q5）'!M47=1,'調査票（Q5）'!M47=2,'調査票（Q5）'!M47=9),"*",IF('調査票（Q5）'!T47="","-",'調査票（Q5）'!T47)))</f>
        <v>-</v>
      </c>
    </row>
    <row r="45" spans="1:11" x14ac:dyDescent="0.55000000000000004">
      <c r="A45" s="30" t="str">
        <f>IF(SUM(C45:K45)=0,"",41)</f>
        <v/>
      </c>
      <c r="B45" s="10" t="str">
        <f>IF(COUNTIF(転記作業用!$A$6:$B$6,"&lt;&gt;0")&gt;1,"",IF(転記作業用!$C$6=0,"-",転記作業用!$C$6))</f>
        <v>-</v>
      </c>
      <c r="C45" s="10" t="str">
        <f>IF('調査票（Q5）'!B48="","-",'調査票（Q5）'!B48)</f>
        <v>-</v>
      </c>
      <c r="D45" s="10" t="str">
        <f>IF('調査票（Q5）'!E48="","-",'調査票（Q5）'!E48)</f>
        <v>-</v>
      </c>
      <c r="E45" s="10" t="str">
        <f>IF('調査票（Q5）'!G48="","-",'調査票（Q5）'!G48)</f>
        <v>-</v>
      </c>
      <c r="F45" s="10" t="str">
        <f>IF('調査票（Q5）'!H48="","-",'調査票（Q5）'!H48)</f>
        <v>-</v>
      </c>
      <c r="G45" s="10" t="str">
        <f>IF('調査票（Q5）'!I48="","-",'調査票（Q5）'!I48)</f>
        <v>-</v>
      </c>
      <c r="H45" s="10" t="str">
        <f>IF('調査票（Q5）'!K48="","-",'調査票（Q5）'!K48)</f>
        <v>-</v>
      </c>
      <c r="I45" s="10" t="str">
        <f>IF('調査票（Q5）'!K48=1,"*",IF('調査票（Q5）'!M48="","-",'調査票（Q5）'!M48))</f>
        <v>-</v>
      </c>
      <c r="J45" s="10" t="str">
        <f>IF('調査票（Q5）'!K48=1,"*",IF(OR('調査票（Q5）'!M48=1,'調査票（Q5）'!M48=2,'調査票（Q5）'!M48=9),"*",IF('調査票（Q5）'!R48="","-",'調査票（Q5）'!R48)))</f>
        <v>-</v>
      </c>
      <c r="K45" s="10" t="str">
        <f>IF('調査票（Q5）'!K48=1,"*",IF(OR('調査票（Q5）'!M48=1,'調査票（Q5）'!M48=2,'調査票（Q5）'!M48=9),"*",IF('調査票（Q5）'!T48="","-",'調査票（Q5）'!T48)))</f>
        <v>-</v>
      </c>
    </row>
  </sheetData>
  <sheetProtection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838A-4F7E-4F7E-802E-3894B4C033B6}">
  <dimension ref="A1:Y6"/>
  <sheetViews>
    <sheetView workbookViewId="0">
      <selection activeCell="A6" sqref="A6"/>
    </sheetView>
  </sheetViews>
  <sheetFormatPr defaultRowHeight="18" x14ac:dyDescent="0.55000000000000004"/>
  <sheetData>
    <row r="1" spans="1:25" x14ac:dyDescent="0.55000000000000004">
      <c r="A1" t="s">
        <v>92</v>
      </c>
      <c r="N1" s="3"/>
      <c r="O1" s="3"/>
      <c r="P1" s="3"/>
      <c r="Q1" s="3"/>
      <c r="R1" s="3"/>
      <c r="S1" s="3"/>
    </row>
    <row r="2" spans="1:25" x14ac:dyDescent="0.55000000000000004">
      <c r="A2" s="4"/>
      <c r="B2" s="4"/>
      <c r="C2" s="4"/>
      <c r="D2" s="4"/>
      <c r="E2" s="4"/>
      <c r="F2" s="4"/>
      <c r="G2" s="4"/>
      <c r="H2" s="4"/>
      <c r="I2" s="4"/>
      <c r="J2" s="4"/>
      <c r="K2" s="4"/>
      <c r="L2" s="4"/>
      <c r="M2" s="4"/>
      <c r="N2" s="4"/>
      <c r="O2" s="4"/>
      <c r="P2" s="4"/>
      <c r="Q2" s="4"/>
      <c r="R2" s="4"/>
      <c r="S2" s="4"/>
      <c r="T2" s="4"/>
      <c r="U2" s="4"/>
      <c r="V2" s="4"/>
      <c r="W2" s="4"/>
    </row>
    <row r="3" spans="1:25" x14ac:dyDescent="0.55000000000000004">
      <c r="A3" s="4"/>
      <c r="B3" s="4"/>
      <c r="C3" s="4"/>
      <c r="D3" s="4"/>
      <c r="E3" s="4"/>
      <c r="F3" s="4"/>
      <c r="G3" s="4"/>
      <c r="H3" s="4"/>
      <c r="I3" s="4"/>
      <c r="J3" s="4"/>
      <c r="K3" s="4"/>
      <c r="L3" s="4"/>
      <c r="M3" s="4"/>
    </row>
    <row r="4" spans="1:25" ht="49.5" x14ac:dyDescent="0.55000000000000004">
      <c r="A4" s="6" t="s">
        <v>46</v>
      </c>
      <c r="B4" s="6"/>
      <c r="C4" s="31" t="s">
        <v>78</v>
      </c>
      <c r="D4" s="35" t="s">
        <v>93</v>
      </c>
      <c r="E4" s="33" t="s">
        <v>80</v>
      </c>
      <c r="F4" s="33" t="s">
        <v>81</v>
      </c>
      <c r="G4" s="33" t="s">
        <v>82</v>
      </c>
      <c r="H4" s="33" t="s">
        <v>59</v>
      </c>
      <c r="I4" s="33"/>
      <c r="J4" s="31" t="s">
        <v>78</v>
      </c>
      <c r="K4" s="35" t="s">
        <v>93</v>
      </c>
      <c r="L4" s="33" t="s">
        <v>47</v>
      </c>
      <c r="M4" s="33" t="s">
        <v>48</v>
      </c>
      <c r="N4" s="33" t="s">
        <v>55</v>
      </c>
      <c r="O4" s="33" t="s">
        <v>56</v>
      </c>
      <c r="P4" s="33" t="s">
        <v>57</v>
      </c>
      <c r="Q4" s="33" t="s">
        <v>58</v>
      </c>
      <c r="R4" s="33" t="s">
        <v>74</v>
      </c>
      <c r="S4" s="33" t="s">
        <v>73</v>
      </c>
      <c r="T4" s="33" t="s">
        <v>69</v>
      </c>
      <c r="U4" s="33" t="s">
        <v>70</v>
      </c>
      <c r="V4" s="33" t="s">
        <v>71</v>
      </c>
      <c r="W4" s="33" t="s">
        <v>72</v>
      </c>
      <c r="X4" s="33" t="s">
        <v>81</v>
      </c>
      <c r="Y4" s="33" t="s">
        <v>82</v>
      </c>
    </row>
    <row r="5" spans="1:25" x14ac:dyDescent="0.55000000000000004">
      <c r="A5" s="8" t="s">
        <v>112</v>
      </c>
      <c r="B5" s="8" t="s">
        <v>113</v>
      </c>
      <c r="C5" s="32" t="s">
        <v>77</v>
      </c>
      <c r="D5" s="36"/>
      <c r="E5" s="8" t="s">
        <v>50</v>
      </c>
      <c r="F5" s="8" t="s">
        <v>50</v>
      </c>
      <c r="G5" s="8" t="s">
        <v>50</v>
      </c>
      <c r="H5" s="8" t="s">
        <v>114</v>
      </c>
      <c r="I5" s="8" t="s">
        <v>115</v>
      </c>
      <c r="J5" s="32" t="s">
        <v>79</v>
      </c>
      <c r="K5" s="36"/>
      <c r="L5" s="8" t="s">
        <v>50</v>
      </c>
      <c r="M5" s="8" t="s">
        <v>50</v>
      </c>
      <c r="N5" s="8" t="s">
        <v>50</v>
      </c>
      <c r="O5" s="8" t="s">
        <v>50</v>
      </c>
      <c r="P5" s="8" t="s">
        <v>50</v>
      </c>
      <c r="Q5" s="8" t="s">
        <v>50</v>
      </c>
      <c r="R5" s="8" t="s">
        <v>52</v>
      </c>
      <c r="S5" s="8" t="s">
        <v>52</v>
      </c>
      <c r="T5" s="8" t="s">
        <v>52</v>
      </c>
      <c r="U5" s="8" t="s">
        <v>52</v>
      </c>
      <c r="V5" s="8" t="s">
        <v>52</v>
      </c>
      <c r="W5" s="8" t="s">
        <v>52</v>
      </c>
      <c r="X5" s="8" t="s">
        <v>98</v>
      </c>
      <c r="Y5" s="8" t="s">
        <v>98</v>
      </c>
    </row>
    <row r="6" spans="1:25" x14ac:dyDescent="0.55000000000000004">
      <c r="A6" s="10">
        <f>IF('調査票（Q1～Q4）'!C10="○",1,0)</f>
        <v>0</v>
      </c>
      <c r="B6" s="10">
        <f>IF('調査票（Q1～Q4）'!C13="○",2,0)</f>
        <v>0</v>
      </c>
      <c r="C6" s="10">
        <f>SUM(A6:B6)</f>
        <v>0</v>
      </c>
      <c r="D6" s="10">
        <f>IF(COUNTIF(A6:B6,"&gt;0")&gt;1,1,0)</f>
        <v>0</v>
      </c>
      <c r="E6" s="10">
        <f>'調査票（Q1～Q4）'!E24</f>
        <v>0</v>
      </c>
      <c r="F6" s="10">
        <f>'調査票（Q1～Q4）'!J24</f>
        <v>0</v>
      </c>
      <c r="G6" s="10">
        <f>'調査票（Q1～Q4）'!J25</f>
        <v>0</v>
      </c>
      <c r="H6" s="10">
        <f>IF('調査票（Q1～Q4）'!J29="○",1,0)</f>
        <v>0</v>
      </c>
      <c r="I6" s="10">
        <f>IF('調査票（Q1～Q4）'!J30="○",2,0)</f>
        <v>0</v>
      </c>
      <c r="J6" s="10">
        <f>SUM(H6:I6)</f>
        <v>0</v>
      </c>
      <c r="K6" s="10">
        <f>IF(COUNTIF(H6:I6,"&gt;0")&gt;1,1,0)</f>
        <v>0</v>
      </c>
      <c r="L6" s="10">
        <f>'調査票（Q1～Q4）'!E39</f>
        <v>0</v>
      </c>
      <c r="M6" s="10">
        <f>'調査票（Q1～Q4）'!H39</f>
        <v>0</v>
      </c>
      <c r="N6" s="10">
        <f>'調査票（Q1～Q4）'!E37</f>
        <v>0</v>
      </c>
      <c r="O6" s="10">
        <f>'調査票（Q1～Q4）'!E38</f>
        <v>0</v>
      </c>
      <c r="P6" s="10">
        <f>'調査票（Q1～Q4）'!H37</f>
        <v>0</v>
      </c>
      <c r="Q6" s="10">
        <f>'調査票（Q1～Q4）'!H38</f>
        <v>0</v>
      </c>
      <c r="R6" s="10">
        <f>'調査票（Q1～Q4）'!C43</f>
        <v>0</v>
      </c>
      <c r="S6" s="10">
        <f>'調査票（Q1～Q4）'!C52</f>
        <v>0</v>
      </c>
      <c r="T6" s="10">
        <f>'調査票（Q1～Q4）'!F73</f>
        <v>0</v>
      </c>
      <c r="U6" s="10">
        <f>'調査票（Q1～Q4）'!F74</f>
        <v>0</v>
      </c>
      <c r="V6" s="10">
        <f>'調査票（Q1～Q4）'!F75</f>
        <v>0</v>
      </c>
      <c r="W6" s="10">
        <f>'調査票（Q1～Q4）'!F76</f>
        <v>0</v>
      </c>
      <c r="X6" s="10">
        <f>'調査票（Q1～Q4）'!J27</f>
        <v>0</v>
      </c>
      <c r="Y6" s="10" t="e">
        <f>'調査票（Q1～Q4）'!#REF!</f>
        <v>#REF!</v>
      </c>
    </row>
  </sheetData>
  <sheetProtection sheet="1" objects="1" scenarios="1"/>
  <phoneticPr fontId="1"/>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調査票（Q1～Q4）</vt:lpstr>
      <vt:lpstr>調査票（Q5）</vt:lpstr>
      <vt:lpstr>集計_施設系Q1～Q4</vt:lpstr>
      <vt:lpstr>集計_施設系Q5</vt:lpstr>
      <vt:lpstr>転記作業用</vt:lpstr>
      <vt:lpstr>'調査票（Q5）'!Print_Area</vt:lpstr>
      <vt:lpstr>'調査票（Q5）'!回答方法2</vt:lpstr>
      <vt:lpstr>'調査票（Q5）'!記入例1</vt:lpstr>
      <vt:lpstr>'調査票（Q5）'!設問3</vt:lpstr>
      <vt:lpstr>'調査票（Q5）'!設問4</vt:lpstr>
      <vt:lpstr>'調査票（Q5）'!設問5</vt:lpstr>
      <vt:lpstr>'調査票（Q5）'!設問6</vt:lpstr>
      <vt:lpstr>'調査票（Q5）'!設問7</vt:lpstr>
      <vt:lpstr>'調査票（Q5）'!設問8</vt:lpstr>
      <vt:lpstr>'調査票（Q5）'!選択肢5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2024-04-19T10:05:11Z</dcterms:created>
  <dcterms:modified xsi:type="dcterms:W3CDTF">2025-12-04T07:04:01Z</dcterms:modified>
</cp:coreProperties>
</file>