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never"/>
  <mc:AlternateContent xmlns:mc="http://schemas.openxmlformats.org/markup-compatibility/2006">
    <mc:Choice Requires="x15">
      <x15ac:absPath xmlns:x15ac="http://schemas.microsoft.com/office/spreadsheetml/2010/11/ac" url="Y:\145　指定班所管事業\040　指導\005　運営状況点検書\R８運営状況点検書\"/>
    </mc:Choice>
  </mc:AlternateContent>
  <xr:revisionPtr revIDLastSave="0" documentId="8_{AD6F5789-4599-4298-BF80-C60C1BFED7B1}" xr6:coauthVersionLast="47" xr6:coauthVersionMax="47" xr10:uidLastSave="{00000000-0000-0000-0000-000000000000}"/>
  <bookViews>
    <workbookView xWindow="-108" yWindow="-108" windowWidth="23256" windowHeight="13896" firstSheet="6" activeTab="8" xr2:uid="{00000000-000D-0000-FFFF-FFFF00000000}"/>
  </bookViews>
  <sheets>
    <sheet name="看護小規模多機能型居宅介護" sheetId="1" r:id="rId1"/>
    <sheet name="設備" sheetId="2" r:id="rId2"/>
    <sheet name="運営" sheetId="3" r:id="rId3"/>
    <sheet name="報酬" sheetId="4" r:id="rId4"/>
    <sheet name="勤務表（１枚）" sheetId="7" r:id="rId5"/>
    <sheet name="勤務表（50枚）" sheetId="5" r:id="rId6"/>
    <sheet name="シフト記号表（勤務時間帯）" sheetId="11" r:id="rId7"/>
    <sheet name="記入方法" sheetId="10" r:id="rId8"/>
    <sheet name="【記載例】看多機" sheetId="12" r:id="rId9"/>
    <sheet name="【記載例】シフト記号表（勤務時間帯）" sheetId="13" r:id="rId10"/>
    <sheet name="プルダウン・リスト" sheetId="9" r:id="rId11"/>
  </sheets>
  <externalReferences>
    <externalReference r:id="rId12"/>
    <externalReference r:id="rId13"/>
    <externalReference r:id="rId14"/>
    <externalReference r:id="rId15"/>
  </externalReferences>
  <definedNames>
    <definedName name="【記載例】シフト記号">'[1]【記載例】シフト記号表（勤務時間帯）'!$C$6:$C$47</definedName>
    <definedName name="_xlnm.Print_Area" localSheetId="0">看護小規模多機能型居宅介護!$A$1:$AN$35</definedName>
    <definedName name="_xlnm.Print_Area" localSheetId="5">'勤務表（50枚）'!$A$1:$BH$49</definedName>
    <definedName name="_xlnm.Print_Area" localSheetId="1">設備!$A$1:$AN$108</definedName>
    <definedName name="_xlnm.Print_Area" localSheetId="3">報酬!$A$1:$AN$428</definedName>
    <definedName name="シフト記号表">'[2]シフト記号表（勤務時間帯）'!$C$6:$C$47</definedName>
    <definedName name="職種">[1]プルダウン・リスト!$C$14:$L$14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75" i="7" l="1"/>
  <c r="AJ75" i="7"/>
  <c r="AY68" i="7"/>
  <c r="AX68" i="7"/>
  <c r="AW68" i="7"/>
  <c r="AV68" i="7"/>
  <c r="AU68" i="7"/>
  <c r="AT68" i="7"/>
  <c r="AS68" i="7"/>
  <c r="AR68" i="7"/>
  <c r="AQ68" i="7"/>
  <c r="AP68" i="7"/>
  <c r="AO68" i="7"/>
  <c r="AN68" i="7"/>
  <c r="AM68" i="7"/>
  <c r="AL68" i="7"/>
  <c r="AK68" i="7"/>
  <c r="AJ68" i="7"/>
  <c r="AI68" i="7"/>
  <c r="AH68" i="7"/>
  <c r="AG68" i="7"/>
  <c r="AF68" i="7"/>
  <c r="AE68" i="7"/>
  <c r="AD68" i="7"/>
  <c r="AC68" i="7"/>
  <c r="AB68" i="7"/>
  <c r="AA68" i="7"/>
  <c r="Z68" i="7"/>
  <c r="Y68" i="7"/>
  <c r="X68" i="7"/>
  <c r="W68" i="7"/>
  <c r="V68" i="7"/>
  <c r="U68" i="7"/>
  <c r="AZ68" i="7" s="1"/>
  <c r="BB68" i="7" s="1"/>
  <c r="G68" i="7"/>
  <c r="AY67" i="7"/>
  <c r="AX67" i="7"/>
  <c r="AW67" i="7"/>
  <c r="AV67" i="7"/>
  <c r="AU67" i="7"/>
  <c r="AT67" i="7"/>
  <c r="AS67" i="7"/>
  <c r="AR67" i="7"/>
  <c r="AQ67" i="7"/>
  <c r="AP67" i="7"/>
  <c r="AO67" i="7"/>
  <c r="AN67" i="7"/>
  <c r="AM67" i="7"/>
  <c r="AL67" i="7"/>
  <c r="AK67" i="7"/>
  <c r="AJ67" i="7"/>
  <c r="AI67" i="7"/>
  <c r="AH67" i="7"/>
  <c r="AG67" i="7"/>
  <c r="AF67" i="7"/>
  <c r="AE67" i="7"/>
  <c r="AD67" i="7"/>
  <c r="AC67" i="7"/>
  <c r="AB67" i="7"/>
  <c r="AZ67" i="7" s="1"/>
  <c r="BB67" i="7" s="1"/>
  <c r="AA67" i="7"/>
  <c r="Z67" i="7"/>
  <c r="Y67" i="7"/>
  <c r="X67" i="7"/>
  <c r="W67" i="7"/>
  <c r="V67" i="7"/>
  <c r="U67" i="7"/>
  <c r="F67" i="7"/>
  <c r="AY65" i="7"/>
  <c r="AX65" i="7"/>
  <c r="AW65" i="7"/>
  <c r="AV65" i="7"/>
  <c r="AU65" i="7"/>
  <c r="AT65" i="7"/>
  <c r="AS65" i="7"/>
  <c r="AR65" i="7"/>
  <c r="AQ65" i="7"/>
  <c r="AP65" i="7"/>
  <c r="AO65" i="7"/>
  <c r="AN65" i="7"/>
  <c r="AM65" i="7"/>
  <c r="AL65" i="7"/>
  <c r="AK65" i="7"/>
  <c r="AJ65" i="7"/>
  <c r="AI65" i="7"/>
  <c r="AH65" i="7"/>
  <c r="AG65" i="7"/>
  <c r="AF65" i="7"/>
  <c r="AE65" i="7"/>
  <c r="AD65" i="7"/>
  <c r="AC65" i="7"/>
  <c r="AB65" i="7"/>
  <c r="AA65" i="7"/>
  <c r="Z65" i="7"/>
  <c r="Y65" i="7"/>
  <c r="X65" i="7"/>
  <c r="W65" i="7"/>
  <c r="V65" i="7"/>
  <c r="AZ65" i="7" s="1"/>
  <c r="BB65" i="7" s="1"/>
  <c r="U65" i="7"/>
  <c r="G65" i="7"/>
  <c r="AY64" i="7"/>
  <c r="AX64" i="7"/>
  <c r="AW64" i="7"/>
  <c r="AV64" i="7"/>
  <c r="AU64" i="7"/>
  <c r="AT64" i="7"/>
  <c r="AS64" i="7"/>
  <c r="AR64" i="7"/>
  <c r="AQ64" i="7"/>
  <c r="AP64" i="7"/>
  <c r="AO64" i="7"/>
  <c r="AN64" i="7"/>
  <c r="AM64" i="7"/>
  <c r="AL64" i="7"/>
  <c r="AK64" i="7"/>
  <c r="AJ64" i="7"/>
  <c r="AI64" i="7"/>
  <c r="AH64" i="7"/>
  <c r="AG64" i="7"/>
  <c r="AF64" i="7"/>
  <c r="AE64" i="7"/>
  <c r="AD64" i="7"/>
  <c r="AC64" i="7"/>
  <c r="AB64" i="7"/>
  <c r="AA64" i="7"/>
  <c r="Z64" i="7"/>
  <c r="Y64" i="7"/>
  <c r="X64" i="7"/>
  <c r="AZ64" i="7" s="1"/>
  <c r="BB64" i="7" s="1"/>
  <c r="W64" i="7"/>
  <c r="V64" i="7"/>
  <c r="U64" i="7"/>
  <c r="F64" i="7"/>
  <c r="AZ62" i="7"/>
  <c r="BB62" i="7" s="1"/>
  <c r="AY62" i="7"/>
  <c r="AX62" i="7"/>
  <c r="AW62" i="7"/>
  <c r="AV62" i="7"/>
  <c r="AU62" i="7"/>
  <c r="AT62" i="7"/>
  <c r="AS62" i="7"/>
  <c r="AR62" i="7"/>
  <c r="AQ62" i="7"/>
  <c r="AP62" i="7"/>
  <c r="AO62" i="7"/>
  <c r="AN62" i="7"/>
  <c r="AM62" i="7"/>
  <c r="AL62" i="7"/>
  <c r="AK62" i="7"/>
  <c r="AJ62" i="7"/>
  <c r="AI62" i="7"/>
  <c r="AH62" i="7"/>
  <c r="AG62" i="7"/>
  <c r="AF62" i="7"/>
  <c r="AE62" i="7"/>
  <c r="AD62" i="7"/>
  <c r="AC62" i="7"/>
  <c r="AB62" i="7"/>
  <c r="AA62" i="7"/>
  <c r="Z62" i="7"/>
  <c r="Y62" i="7"/>
  <c r="X62" i="7"/>
  <c r="W62" i="7"/>
  <c r="V62" i="7"/>
  <c r="U62" i="7"/>
  <c r="G62" i="7"/>
  <c r="AY61" i="7"/>
  <c r="AX61" i="7"/>
  <c r="AW61" i="7"/>
  <c r="AV61" i="7"/>
  <c r="AU61" i="7"/>
  <c r="AT61" i="7"/>
  <c r="AS61" i="7"/>
  <c r="AR61" i="7"/>
  <c r="AQ61" i="7"/>
  <c r="AP61" i="7"/>
  <c r="AO61" i="7"/>
  <c r="AN61" i="7"/>
  <c r="AM61" i="7"/>
  <c r="AL61" i="7"/>
  <c r="AK61" i="7"/>
  <c r="AJ61" i="7"/>
  <c r="AI61" i="7"/>
  <c r="AH61" i="7"/>
  <c r="AG61" i="7"/>
  <c r="AF61" i="7"/>
  <c r="AE61" i="7"/>
  <c r="AD61" i="7"/>
  <c r="AC61" i="7"/>
  <c r="AB61" i="7"/>
  <c r="AA61" i="7"/>
  <c r="Z61" i="7"/>
  <c r="Y61" i="7"/>
  <c r="X61" i="7"/>
  <c r="W61" i="7"/>
  <c r="V61" i="7"/>
  <c r="U61" i="7"/>
  <c r="AZ61" i="7" s="1"/>
  <c r="BB61" i="7" s="1"/>
  <c r="F61" i="7"/>
  <c r="AY59" i="7"/>
  <c r="AX59" i="7"/>
  <c r="AW59" i="7"/>
  <c r="AV59" i="7"/>
  <c r="AU59" i="7"/>
  <c r="AT59" i="7"/>
  <c r="AS59" i="7"/>
  <c r="AR59" i="7"/>
  <c r="AQ59" i="7"/>
  <c r="AP59" i="7"/>
  <c r="AO59" i="7"/>
  <c r="AN59" i="7"/>
  <c r="AM59" i="7"/>
  <c r="AL59" i="7"/>
  <c r="AK59" i="7"/>
  <c r="AJ59" i="7"/>
  <c r="AI59" i="7"/>
  <c r="AH59" i="7"/>
  <c r="AG59" i="7"/>
  <c r="AF59" i="7"/>
  <c r="AE59" i="7"/>
  <c r="AD59" i="7"/>
  <c r="AC59" i="7"/>
  <c r="AB59" i="7"/>
  <c r="AA59" i="7"/>
  <c r="Z59" i="7"/>
  <c r="Y59" i="7"/>
  <c r="AZ59" i="7" s="1"/>
  <c r="BB59" i="7" s="1"/>
  <c r="X59" i="7"/>
  <c r="W59" i="7"/>
  <c r="V59" i="7"/>
  <c r="U59" i="7"/>
  <c r="G59" i="7"/>
  <c r="AY58" i="7"/>
  <c r="AX58" i="7"/>
  <c r="AW58" i="7"/>
  <c r="AV58" i="7"/>
  <c r="AU58" i="7"/>
  <c r="AT58" i="7"/>
  <c r="AS58" i="7"/>
  <c r="AR58" i="7"/>
  <c r="AQ58" i="7"/>
  <c r="AP58" i="7"/>
  <c r="AO58" i="7"/>
  <c r="AN58" i="7"/>
  <c r="AM58" i="7"/>
  <c r="AL58" i="7"/>
  <c r="AK58" i="7"/>
  <c r="AJ58" i="7"/>
  <c r="AI58" i="7"/>
  <c r="AH58" i="7"/>
  <c r="AG58" i="7"/>
  <c r="AF58" i="7"/>
  <c r="AE58" i="7"/>
  <c r="AD58" i="7"/>
  <c r="AC58" i="7"/>
  <c r="AB58" i="7"/>
  <c r="AA58" i="7"/>
  <c r="AZ58" i="7" s="1"/>
  <c r="BB58" i="7" s="1"/>
  <c r="Z58" i="7"/>
  <c r="Y58" i="7"/>
  <c r="X58" i="7"/>
  <c r="W58" i="7"/>
  <c r="V58" i="7"/>
  <c r="U58" i="7"/>
  <c r="F58" i="7"/>
  <c r="AY56" i="7"/>
  <c r="AX56" i="7"/>
  <c r="AW56" i="7"/>
  <c r="AV56" i="7"/>
  <c r="AU56" i="7"/>
  <c r="AT56" i="7"/>
  <c r="AS56" i="7"/>
  <c r="AR56" i="7"/>
  <c r="AQ56" i="7"/>
  <c r="AP56" i="7"/>
  <c r="AO56" i="7"/>
  <c r="AN56" i="7"/>
  <c r="AM56" i="7"/>
  <c r="AL56" i="7"/>
  <c r="AK56" i="7"/>
  <c r="AJ56" i="7"/>
  <c r="AI56" i="7"/>
  <c r="AH56" i="7"/>
  <c r="AG56" i="7"/>
  <c r="AF56" i="7"/>
  <c r="AE56" i="7"/>
  <c r="AD56" i="7"/>
  <c r="AC56" i="7"/>
  <c r="AB56" i="7"/>
  <c r="AA56" i="7"/>
  <c r="Z56" i="7"/>
  <c r="Y56" i="7"/>
  <c r="X56" i="7"/>
  <c r="W56" i="7"/>
  <c r="V56" i="7"/>
  <c r="U56" i="7"/>
  <c r="AZ56" i="7" s="1"/>
  <c r="BB56" i="7" s="1"/>
  <c r="G56" i="7"/>
  <c r="AY55" i="7"/>
  <c r="AX55" i="7"/>
  <c r="AW55" i="7"/>
  <c r="AV55" i="7"/>
  <c r="AU55" i="7"/>
  <c r="AT55" i="7"/>
  <c r="AS55" i="7"/>
  <c r="AR55" i="7"/>
  <c r="AQ55" i="7"/>
  <c r="AP55" i="7"/>
  <c r="AO55" i="7"/>
  <c r="AN55" i="7"/>
  <c r="AM55" i="7"/>
  <c r="AL55" i="7"/>
  <c r="AK55" i="7"/>
  <c r="AJ55" i="7"/>
  <c r="AI55" i="7"/>
  <c r="AH55" i="7"/>
  <c r="AG55" i="7"/>
  <c r="AF55" i="7"/>
  <c r="AE55" i="7"/>
  <c r="AD55" i="7"/>
  <c r="AC55" i="7"/>
  <c r="AB55" i="7"/>
  <c r="AA55" i="7"/>
  <c r="Z55" i="7"/>
  <c r="Y55" i="7"/>
  <c r="X55" i="7"/>
  <c r="W55" i="7"/>
  <c r="AZ55" i="7" s="1"/>
  <c r="BB55" i="7" s="1"/>
  <c r="V55" i="7"/>
  <c r="U55" i="7"/>
  <c r="F55" i="7"/>
  <c r="AY53" i="7"/>
  <c r="AX53" i="7"/>
  <c r="AW53" i="7"/>
  <c r="AV53" i="7"/>
  <c r="AU53" i="7"/>
  <c r="AT53" i="7"/>
  <c r="AS53" i="7"/>
  <c r="AR53" i="7"/>
  <c r="AQ53" i="7"/>
  <c r="AP53" i="7"/>
  <c r="AO53" i="7"/>
  <c r="AN53" i="7"/>
  <c r="AM53" i="7"/>
  <c r="AL53" i="7"/>
  <c r="AK53" i="7"/>
  <c r="AJ53" i="7"/>
  <c r="AI53" i="7"/>
  <c r="AH53" i="7"/>
  <c r="AG53" i="7"/>
  <c r="AF53" i="7"/>
  <c r="AE53" i="7"/>
  <c r="AD53" i="7"/>
  <c r="AC53" i="7"/>
  <c r="AB53" i="7"/>
  <c r="AA53" i="7"/>
  <c r="Z53" i="7"/>
  <c r="Y53" i="7"/>
  <c r="X53" i="7"/>
  <c r="W53" i="7"/>
  <c r="V53" i="7"/>
  <c r="AZ53" i="7" s="1"/>
  <c r="BB53" i="7" s="1"/>
  <c r="U53" i="7"/>
  <c r="G53" i="7"/>
  <c r="AY52" i="7"/>
  <c r="AX52" i="7"/>
  <c r="AW52" i="7"/>
  <c r="AV52" i="7"/>
  <c r="AU52" i="7"/>
  <c r="AT52" i="7"/>
  <c r="AS52" i="7"/>
  <c r="AR52" i="7"/>
  <c r="AQ52" i="7"/>
  <c r="AP52" i="7"/>
  <c r="AO52" i="7"/>
  <c r="AN52" i="7"/>
  <c r="AM52" i="7"/>
  <c r="AL52" i="7"/>
  <c r="AK52" i="7"/>
  <c r="AJ52" i="7"/>
  <c r="AI52" i="7"/>
  <c r="AH52" i="7"/>
  <c r="AG52" i="7"/>
  <c r="AF52" i="7"/>
  <c r="AE52" i="7"/>
  <c r="AD52" i="7"/>
  <c r="AC52" i="7"/>
  <c r="AB52" i="7"/>
  <c r="AA52" i="7"/>
  <c r="Z52" i="7"/>
  <c r="Y52" i="7"/>
  <c r="X52" i="7"/>
  <c r="W52" i="7"/>
  <c r="V52" i="7"/>
  <c r="U52" i="7"/>
  <c r="AZ52" i="7" s="1"/>
  <c r="BB52" i="7" s="1"/>
  <c r="F52" i="7"/>
  <c r="AY50" i="7"/>
  <c r="AX50" i="7"/>
  <c r="AW50" i="7"/>
  <c r="AV50" i="7"/>
  <c r="AU50" i="7"/>
  <c r="AT50" i="7"/>
  <c r="AS50" i="7"/>
  <c r="AR50" i="7"/>
  <c r="AQ50" i="7"/>
  <c r="AP50" i="7"/>
  <c r="AO50" i="7"/>
  <c r="AN50" i="7"/>
  <c r="AM50" i="7"/>
  <c r="AL50" i="7"/>
  <c r="AK50" i="7"/>
  <c r="AJ50" i="7"/>
  <c r="AI50" i="7"/>
  <c r="AH50" i="7"/>
  <c r="AG50" i="7"/>
  <c r="AF50" i="7"/>
  <c r="AE50" i="7"/>
  <c r="AD50" i="7"/>
  <c r="AC50" i="7"/>
  <c r="AB50" i="7"/>
  <c r="AA50" i="7"/>
  <c r="Z50" i="7"/>
  <c r="Y50" i="7"/>
  <c r="X50" i="7"/>
  <c r="AZ50" i="7" s="1"/>
  <c r="BB50" i="7" s="1"/>
  <c r="W50" i="7"/>
  <c r="V50" i="7"/>
  <c r="U50" i="7"/>
  <c r="G50" i="7"/>
  <c r="AY49" i="7"/>
  <c r="AX49" i="7"/>
  <c r="AW49" i="7"/>
  <c r="AV49" i="7"/>
  <c r="AU49" i="7"/>
  <c r="AT49" i="7"/>
  <c r="AS49" i="7"/>
  <c r="AR49" i="7"/>
  <c r="AQ49" i="7"/>
  <c r="AP49" i="7"/>
  <c r="AO49" i="7"/>
  <c r="AN49" i="7"/>
  <c r="AM49" i="7"/>
  <c r="AL49" i="7"/>
  <c r="AK49" i="7"/>
  <c r="AJ49" i="7"/>
  <c r="AI49" i="7"/>
  <c r="AH49" i="7"/>
  <c r="AG49" i="7"/>
  <c r="AF49" i="7"/>
  <c r="AE49" i="7"/>
  <c r="AD49" i="7"/>
  <c r="AC49" i="7"/>
  <c r="AB49" i="7"/>
  <c r="AA49" i="7"/>
  <c r="Z49" i="7"/>
  <c r="Y49" i="7"/>
  <c r="X49" i="7"/>
  <c r="W49" i="7"/>
  <c r="V49" i="7"/>
  <c r="U49" i="7"/>
  <c r="AZ49" i="7" s="1"/>
  <c r="BB49" i="7" s="1"/>
  <c r="F49" i="7"/>
  <c r="AY47" i="7"/>
  <c r="AX47" i="7"/>
  <c r="AW47" i="7"/>
  <c r="AV47" i="7"/>
  <c r="AU47" i="7"/>
  <c r="AT47" i="7"/>
  <c r="AS47" i="7"/>
  <c r="AR47" i="7"/>
  <c r="AQ47" i="7"/>
  <c r="AP47" i="7"/>
  <c r="AO47" i="7"/>
  <c r="AN47" i="7"/>
  <c r="AM47" i="7"/>
  <c r="AL47" i="7"/>
  <c r="AK47" i="7"/>
  <c r="AJ47" i="7"/>
  <c r="AI47" i="7"/>
  <c r="AH47" i="7"/>
  <c r="AG47" i="7"/>
  <c r="AF47" i="7"/>
  <c r="AE47" i="7"/>
  <c r="AD47" i="7"/>
  <c r="AC47" i="7"/>
  <c r="AZ47" i="7" s="1"/>
  <c r="BB47" i="7" s="1"/>
  <c r="AB47" i="7"/>
  <c r="AA47" i="7"/>
  <c r="Z47" i="7"/>
  <c r="Y47" i="7"/>
  <c r="X47" i="7"/>
  <c r="W47" i="7"/>
  <c r="V47" i="7"/>
  <c r="U47" i="7"/>
  <c r="G47" i="7"/>
  <c r="AY46" i="7"/>
  <c r="AX46" i="7"/>
  <c r="AW46" i="7"/>
  <c r="AV46" i="7"/>
  <c r="AU46" i="7"/>
  <c r="AT46" i="7"/>
  <c r="AS46" i="7"/>
  <c r="AR46" i="7"/>
  <c r="AQ46" i="7"/>
  <c r="AP46" i="7"/>
  <c r="AO46" i="7"/>
  <c r="AN46" i="7"/>
  <c r="AM46" i="7"/>
  <c r="AL46" i="7"/>
  <c r="AK46" i="7"/>
  <c r="AJ46" i="7"/>
  <c r="AI46" i="7"/>
  <c r="AH46" i="7"/>
  <c r="AG46" i="7"/>
  <c r="AF46" i="7"/>
  <c r="AE46" i="7"/>
  <c r="AD46" i="7"/>
  <c r="AC46" i="7"/>
  <c r="AB46" i="7"/>
  <c r="AA46" i="7"/>
  <c r="Z46" i="7"/>
  <c r="Y46" i="7"/>
  <c r="X46" i="7"/>
  <c r="W46" i="7"/>
  <c r="V46" i="7"/>
  <c r="AZ46" i="7" s="1"/>
  <c r="BB46" i="7" s="1"/>
  <c r="U46" i="7"/>
  <c r="F46" i="7"/>
  <c r="AY44" i="7"/>
  <c r="AX44" i="7"/>
  <c r="AW44" i="7"/>
  <c r="AV44" i="7"/>
  <c r="AU44" i="7"/>
  <c r="AT44" i="7"/>
  <c r="AS44" i="7"/>
  <c r="AR44" i="7"/>
  <c r="AQ44" i="7"/>
  <c r="AP44" i="7"/>
  <c r="AO44" i="7"/>
  <c r="AN44" i="7"/>
  <c r="AM44" i="7"/>
  <c r="AL44" i="7"/>
  <c r="AK44" i="7"/>
  <c r="AJ44" i="7"/>
  <c r="AI44" i="7"/>
  <c r="AH44" i="7"/>
  <c r="AG44" i="7"/>
  <c r="AF44" i="7"/>
  <c r="AE44" i="7"/>
  <c r="AD44" i="7"/>
  <c r="AC44" i="7"/>
  <c r="AB44" i="7"/>
  <c r="AA44" i="7"/>
  <c r="Z44" i="7"/>
  <c r="Y44" i="7"/>
  <c r="X44" i="7"/>
  <c r="W44" i="7"/>
  <c r="V44" i="7"/>
  <c r="U44" i="7"/>
  <c r="AZ44" i="7" s="1"/>
  <c r="BB44" i="7" s="1"/>
  <c r="G44" i="7"/>
  <c r="AZ43" i="7"/>
  <c r="BB43" i="7" s="1"/>
  <c r="AY43" i="7"/>
  <c r="AX43" i="7"/>
  <c r="AW43" i="7"/>
  <c r="AV43" i="7"/>
  <c r="AU43" i="7"/>
  <c r="AT43" i="7"/>
  <c r="AS43" i="7"/>
  <c r="AR43" i="7"/>
  <c r="AQ43" i="7"/>
  <c r="AP43" i="7"/>
  <c r="AO43" i="7"/>
  <c r="AN43" i="7"/>
  <c r="AM43" i="7"/>
  <c r="AL43" i="7"/>
  <c r="AK43" i="7"/>
  <c r="AJ43" i="7"/>
  <c r="AI43" i="7"/>
  <c r="AH43" i="7"/>
  <c r="AG43" i="7"/>
  <c r="AF43" i="7"/>
  <c r="AE43" i="7"/>
  <c r="AD43" i="7"/>
  <c r="AC43" i="7"/>
  <c r="AB43" i="7"/>
  <c r="AA43" i="7"/>
  <c r="Z43" i="7"/>
  <c r="Y43" i="7"/>
  <c r="X43" i="7"/>
  <c r="W43" i="7"/>
  <c r="V43" i="7"/>
  <c r="U43" i="7"/>
  <c r="F43" i="7"/>
  <c r="AY41" i="7"/>
  <c r="AX41" i="7"/>
  <c r="AW41" i="7"/>
  <c r="AV41" i="7"/>
  <c r="AU41" i="7"/>
  <c r="AT41" i="7"/>
  <c r="AS41" i="7"/>
  <c r="AR41" i="7"/>
  <c r="AQ41" i="7"/>
  <c r="AP41" i="7"/>
  <c r="AO41" i="7"/>
  <c r="AN41" i="7"/>
  <c r="AM41" i="7"/>
  <c r="AL41" i="7"/>
  <c r="AK41" i="7"/>
  <c r="AJ41" i="7"/>
  <c r="AI41" i="7"/>
  <c r="AH41" i="7"/>
  <c r="AG41" i="7"/>
  <c r="AF41" i="7"/>
  <c r="AE41" i="7"/>
  <c r="AD41" i="7"/>
  <c r="AC41" i="7"/>
  <c r="AB41" i="7"/>
  <c r="AA41" i="7"/>
  <c r="Z41" i="7"/>
  <c r="Y41" i="7"/>
  <c r="X41" i="7"/>
  <c r="W41" i="7"/>
  <c r="AZ41" i="7" s="1"/>
  <c r="BB41" i="7" s="1"/>
  <c r="V41" i="7"/>
  <c r="U41" i="7"/>
  <c r="G41" i="7"/>
  <c r="AY40" i="7"/>
  <c r="AX40" i="7"/>
  <c r="AW40" i="7"/>
  <c r="AV40" i="7"/>
  <c r="AU40" i="7"/>
  <c r="AT40" i="7"/>
  <c r="AS40" i="7"/>
  <c r="AR40" i="7"/>
  <c r="AQ40" i="7"/>
  <c r="AP40" i="7"/>
  <c r="AO40" i="7"/>
  <c r="AN40" i="7"/>
  <c r="AM40" i="7"/>
  <c r="AL40" i="7"/>
  <c r="AK40" i="7"/>
  <c r="AJ40" i="7"/>
  <c r="AI40" i="7"/>
  <c r="AH40" i="7"/>
  <c r="AG40" i="7"/>
  <c r="AF40" i="7"/>
  <c r="AE40" i="7"/>
  <c r="AD40" i="7"/>
  <c r="AC40" i="7"/>
  <c r="AB40" i="7"/>
  <c r="AA40" i="7"/>
  <c r="Z40" i="7"/>
  <c r="Y40" i="7"/>
  <c r="AZ40" i="7" s="1"/>
  <c r="BB40" i="7" s="1"/>
  <c r="X40" i="7"/>
  <c r="W40" i="7"/>
  <c r="V40" i="7"/>
  <c r="U40" i="7"/>
  <c r="F40" i="7"/>
  <c r="AY38" i="7"/>
  <c r="AX38" i="7"/>
  <c r="AW38" i="7"/>
  <c r="AV38" i="7"/>
  <c r="AU38" i="7"/>
  <c r="AT38" i="7"/>
  <c r="AS38" i="7"/>
  <c r="AR38" i="7"/>
  <c r="AQ38" i="7"/>
  <c r="AP38" i="7"/>
  <c r="AO38" i="7"/>
  <c r="AN38" i="7"/>
  <c r="AM38" i="7"/>
  <c r="AL38" i="7"/>
  <c r="AK38" i="7"/>
  <c r="AJ38" i="7"/>
  <c r="AI38" i="7"/>
  <c r="AH38" i="7"/>
  <c r="AG38" i="7"/>
  <c r="AF38" i="7"/>
  <c r="AE38" i="7"/>
  <c r="AD38" i="7"/>
  <c r="AC38" i="7"/>
  <c r="AB38" i="7"/>
  <c r="AZ38" i="7" s="1"/>
  <c r="BB38" i="7" s="1"/>
  <c r="AA38" i="7"/>
  <c r="Z38" i="7"/>
  <c r="Y38" i="7"/>
  <c r="X38" i="7"/>
  <c r="W38" i="7"/>
  <c r="V38" i="7"/>
  <c r="U38" i="7"/>
  <c r="G38" i="7"/>
  <c r="AY37" i="7"/>
  <c r="AX37" i="7"/>
  <c r="AW37" i="7"/>
  <c r="AV37" i="7"/>
  <c r="AU37" i="7"/>
  <c r="AT37" i="7"/>
  <c r="AS37" i="7"/>
  <c r="AR37" i="7"/>
  <c r="AQ37" i="7"/>
  <c r="AP37" i="7"/>
  <c r="AO37" i="7"/>
  <c r="AN37" i="7"/>
  <c r="AM37" i="7"/>
  <c r="AL37" i="7"/>
  <c r="AK37" i="7"/>
  <c r="AJ37" i="7"/>
  <c r="AI37" i="7"/>
  <c r="AH37" i="7"/>
  <c r="AG37" i="7"/>
  <c r="AF37" i="7"/>
  <c r="AE37" i="7"/>
  <c r="AD37" i="7"/>
  <c r="AC37" i="7"/>
  <c r="AB37" i="7"/>
  <c r="AA37" i="7"/>
  <c r="Z37" i="7"/>
  <c r="Y37" i="7"/>
  <c r="X37" i="7"/>
  <c r="W37" i="7"/>
  <c r="V37" i="7"/>
  <c r="U37" i="7"/>
  <c r="AZ37" i="7" s="1"/>
  <c r="BB37" i="7" s="1"/>
  <c r="F37" i="7"/>
  <c r="AY35" i="7"/>
  <c r="AX35" i="7"/>
  <c r="AW35" i="7"/>
  <c r="AV35" i="7"/>
  <c r="AU35" i="7"/>
  <c r="AT35" i="7"/>
  <c r="AS35" i="7"/>
  <c r="AR35" i="7"/>
  <c r="AQ35" i="7"/>
  <c r="AP35" i="7"/>
  <c r="AO35" i="7"/>
  <c r="AN35" i="7"/>
  <c r="AM35" i="7"/>
  <c r="AL35" i="7"/>
  <c r="AK35" i="7"/>
  <c r="AJ35" i="7"/>
  <c r="AI35" i="7"/>
  <c r="AH35" i="7"/>
  <c r="AG35" i="7"/>
  <c r="AZ35" i="7" s="1"/>
  <c r="BB35" i="7" s="1"/>
  <c r="AF35" i="7"/>
  <c r="AE35" i="7"/>
  <c r="AD35" i="7"/>
  <c r="AC35" i="7"/>
  <c r="AB35" i="7"/>
  <c r="AA35" i="7"/>
  <c r="Z35" i="7"/>
  <c r="Y35" i="7"/>
  <c r="X35" i="7"/>
  <c r="W35" i="7"/>
  <c r="V35" i="7"/>
  <c r="U35" i="7"/>
  <c r="G35" i="7"/>
  <c r="AF75" i="7" s="1"/>
  <c r="AY34" i="7"/>
  <c r="AX34" i="7"/>
  <c r="AW34" i="7"/>
  <c r="AV34" i="7"/>
  <c r="AU34" i="7"/>
  <c r="AT34" i="7"/>
  <c r="AS34" i="7"/>
  <c r="AR34" i="7"/>
  <c r="AQ34" i="7"/>
  <c r="AP34" i="7"/>
  <c r="AO34" i="7"/>
  <c r="AN34" i="7"/>
  <c r="AM34" i="7"/>
  <c r="AL34" i="7"/>
  <c r="AK34" i="7"/>
  <c r="AJ34" i="7"/>
  <c r="AI34" i="7"/>
  <c r="AZ34" i="7" s="1"/>
  <c r="BB34" i="7" s="1"/>
  <c r="AH34" i="7"/>
  <c r="AG34" i="7"/>
  <c r="AF34" i="7"/>
  <c r="AE34" i="7"/>
  <c r="AD34" i="7"/>
  <c r="AC34" i="7"/>
  <c r="AB34" i="7"/>
  <c r="AA34" i="7"/>
  <c r="Z34" i="7"/>
  <c r="Y34" i="7"/>
  <c r="X34" i="7"/>
  <c r="W34" i="7"/>
  <c r="V34" i="7"/>
  <c r="U34" i="7"/>
  <c r="F34" i="7"/>
  <c r="AY32" i="7"/>
  <c r="AX32" i="7"/>
  <c r="AW32" i="7"/>
  <c r="AV32" i="7"/>
  <c r="AU32" i="7"/>
  <c r="AT32" i="7"/>
  <c r="AS32" i="7"/>
  <c r="AR32" i="7"/>
  <c r="AQ32" i="7"/>
  <c r="AP32" i="7"/>
  <c r="AO32" i="7"/>
  <c r="AN32" i="7"/>
  <c r="AM32" i="7"/>
  <c r="AL32" i="7"/>
  <c r="AK32" i="7"/>
  <c r="AJ32" i="7"/>
  <c r="AI32" i="7"/>
  <c r="AH32" i="7"/>
  <c r="AG32" i="7"/>
  <c r="AF32" i="7"/>
  <c r="AE32" i="7"/>
  <c r="AD32" i="7"/>
  <c r="AC32" i="7"/>
  <c r="AB32" i="7"/>
  <c r="AA32" i="7"/>
  <c r="Z32" i="7"/>
  <c r="Y32" i="7"/>
  <c r="X32" i="7"/>
  <c r="W32" i="7"/>
  <c r="V32" i="7"/>
  <c r="U32" i="7"/>
  <c r="AZ32" i="7" s="1"/>
  <c r="BB32" i="7" s="1"/>
  <c r="G32" i="7"/>
  <c r="AY31" i="7"/>
  <c r="AX31" i="7"/>
  <c r="AW31" i="7"/>
  <c r="AV31" i="7"/>
  <c r="AU31" i="7"/>
  <c r="AT31" i="7"/>
  <c r="AS31" i="7"/>
  <c r="AR31" i="7"/>
  <c r="AQ31" i="7"/>
  <c r="AP31" i="7"/>
  <c r="AO31" i="7"/>
  <c r="AN31" i="7"/>
  <c r="AM31" i="7"/>
  <c r="AL31" i="7"/>
  <c r="AK31" i="7"/>
  <c r="AJ31" i="7"/>
  <c r="AI31" i="7"/>
  <c r="AH31" i="7"/>
  <c r="AG31" i="7"/>
  <c r="AF31" i="7"/>
  <c r="AE31" i="7"/>
  <c r="AD31" i="7"/>
  <c r="AC31" i="7"/>
  <c r="AB31" i="7"/>
  <c r="AA31" i="7"/>
  <c r="Z31" i="7"/>
  <c r="Y31" i="7"/>
  <c r="X31" i="7"/>
  <c r="AZ31" i="7" s="1"/>
  <c r="BB31" i="7" s="1"/>
  <c r="W31" i="7"/>
  <c r="V31" i="7"/>
  <c r="U31" i="7"/>
  <c r="F31" i="7"/>
  <c r="AY29" i="7"/>
  <c r="AX29" i="7"/>
  <c r="AW29" i="7"/>
  <c r="AV29" i="7"/>
  <c r="AU29" i="7"/>
  <c r="AT29" i="7"/>
  <c r="AS29" i="7"/>
  <c r="AR29" i="7"/>
  <c r="AQ29" i="7"/>
  <c r="AP29" i="7"/>
  <c r="AO29" i="7"/>
  <c r="AN29" i="7"/>
  <c r="AM29" i="7"/>
  <c r="AL29" i="7"/>
  <c r="AK29" i="7"/>
  <c r="AJ29" i="7"/>
  <c r="AI29" i="7"/>
  <c r="AH29" i="7"/>
  <c r="AG29" i="7"/>
  <c r="AF29" i="7"/>
  <c r="AE29" i="7"/>
  <c r="AD29" i="7"/>
  <c r="AC29" i="7"/>
  <c r="AB29" i="7"/>
  <c r="AA29" i="7"/>
  <c r="AZ29" i="7" s="1"/>
  <c r="BB29" i="7" s="1"/>
  <c r="Z29" i="7"/>
  <c r="Y29" i="7"/>
  <c r="X29" i="7"/>
  <c r="W29" i="7"/>
  <c r="V29" i="7"/>
  <c r="U29" i="7"/>
  <c r="G29" i="7"/>
  <c r="AY28" i="7"/>
  <c r="AX28" i="7"/>
  <c r="AW28" i="7"/>
  <c r="AV28" i="7"/>
  <c r="AU28" i="7"/>
  <c r="AT28" i="7"/>
  <c r="AS28" i="7"/>
  <c r="AR28" i="7"/>
  <c r="AQ28" i="7"/>
  <c r="AP28" i="7"/>
  <c r="AO28" i="7"/>
  <c r="AN28" i="7"/>
  <c r="AM28" i="7"/>
  <c r="AL28" i="7"/>
  <c r="AK28" i="7"/>
  <c r="AJ28" i="7"/>
  <c r="AI28" i="7"/>
  <c r="AH28" i="7"/>
  <c r="AG28" i="7"/>
  <c r="AF28" i="7"/>
  <c r="AE28" i="7"/>
  <c r="AD28" i="7"/>
  <c r="AC28" i="7"/>
  <c r="AZ28" i="7" s="1"/>
  <c r="BB28" i="7" s="1"/>
  <c r="AB28" i="7"/>
  <c r="AA28" i="7"/>
  <c r="Z28" i="7"/>
  <c r="Y28" i="7"/>
  <c r="X28" i="7"/>
  <c r="W28" i="7"/>
  <c r="V28" i="7"/>
  <c r="U28" i="7"/>
  <c r="F28" i="7"/>
  <c r="AX74" i="7" s="1"/>
  <c r="AY26" i="7"/>
  <c r="AX26" i="7"/>
  <c r="AW26" i="7"/>
  <c r="AV26" i="7"/>
  <c r="AU26" i="7"/>
  <c r="AT26" i="7"/>
  <c r="AS26" i="7"/>
  <c r="AR26" i="7"/>
  <c r="AQ26" i="7"/>
  <c r="AP26" i="7"/>
  <c r="AO26" i="7"/>
  <c r="AN26" i="7"/>
  <c r="AM26" i="7"/>
  <c r="AL26" i="7"/>
  <c r="AK26" i="7"/>
  <c r="AJ26" i="7"/>
  <c r="AI26" i="7"/>
  <c r="AH26" i="7"/>
  <c r="AG26" i="7"/>
  <c r="AF26" i="7"/>
  <c r="AE26" i="7"/>
  <c r="AD26" i="7"/>
  <c r="AC26" i="7"/>
  <c r="AB26" i="7"/>
  <c r="AA26" i="7"/>
  <c r="Z26" i="7"/>
  <c r="Y26" i="7"/>
  <c r="X26" i="7"/>
  <c r="W26" i="7"/>
  <c r="AZ26" i="7" s="1"/>
  <c r="BB26" i="7" s="1"/>
  <c r="V26" i="7"/>
  <c r="U26" i="7"/>
  <c r="G26" i="7"/>
  <c r="AH75" i="7" s="1"/>
  <c r="AY25" i="7"/>
  <c r="AX25" i="7"/>
  <c r="AW25" i="7"/>
  <c r="AV25" i="7"/>
  <c r="AU25" i="7"/>
  <c r="AT25" i="7"/>
  <c r="AS25" i="7"/>
  <c r="AR25" i="7"/>
  <c r="AQ25" i="7"/>
  <c r="AP25" i="7"/>
  <c r="AO25" i="7"/>
  <c r="AN25" i="7"/>
  <c r="AM25" i="7"/>
  <c r="AL25" i="7"/>
  <c r="AK25" i="7"/>
  <c r="AJ25" i="7"/>
  <c r="AI25" i="7"/>
  <c r="AH25" i="7"/>
  <c r="AG25" i="7"/>
  <c r="AF25" i="7"/>
  <c r="AE25" i="7"/>
  <c r="AD25" i="7"/>
  <c r="AC25" i="7"/>
  <c r="AB25" i="7"/>
  <c r="AA25" i="7"/>
  <c r="Z25" i="7"/>
  <c r="Y25" i="7"/>
  <c r="X25" i="7"/>
  <c r="W25" i="7"/>
  <c r="V25" i="7"/>
  <c r="U25" i="7"/>
  <c r="AZ25" i="7" s="1"/>
  <c r="BB25" i="7" s="1"/>
  <c r="F25" i="7"/>
  <c r="B25" i="7"/>
  <c r="B28" i="7" s="1"/>
  <c r="B31" i="7" s="1"/>
  <c r="B34" i="7" s="1"/>
  <c r="B37" i="7" s="1"/>
  <c r="B40" i="7" s="1"/>
  <c r="B43" i="7" s="1"/>
  <c r="B46" i="7" s="1"/>
  <c r="B49" i="7" s="1"/>
  <c r="B52" i="7" s="1"/>
  <c r="B55" i="7" s="1"/>
  <c r="B58" i="7" s="1"/>
  <c r="B61" i="7" s="1"/>
  <c r="B64" i="7" s="1"/>
  <c r="B67" i="7" s="1"/>
  <c r="AY23" i="7"/>
  <c r="AX23" i="7"/>
  <c r="AW23" i="7"/>
  <c r="AV23" i="7"/>
  <c r="AU23" i="7"/>
  <c r="AT23" i="7"/>
  <c r="AS23" i="7"/>
  <c r="AR23" i="7"/>
  <c r="AQ23" i="7"/>
  <c r="AP23" i="7"/>
  <c r="AO23" i="7"/>
  <c r="AN23" i="7"/>
  <c r="AM23" i="7"/>
  <c r="AL23" i="7"/>
  <c r="AK23" i="7"/>
  <c r="AJ23" i="7"/>
  <c r="AI23" i="7"/>
  <c r="AH23" i="7"/>
  <c r="AG23" i="7"/>
  <c r="AF23" i="7"/>
  <c r="AE23" i="7"/>
  <c r="AD23" i="7"/>
  <c r="AC23" i="7"/>
  <c r="AB23" i="7"/>
  <c r="AA23" i="7"/>
  <c r="Z23" i="7"/>
  <c r="Y23" i="7"/>
  <c r="X23" i="7"/>
  <c r="W23" i="7"/>
  <c r="V23" i="7"/>
  <c r="U23" i="7"/>
  <c r="AZ23" i="7" s="1"/>
  <c r="BB23" i="7" s="1"/>
  <c r="G23" i="7"/>
  <c r="AY75" i="7" s="1"/>
  <c r="AY22" i="7"/>
  <c r="AX22" i="7"/>
  <c r="AW22" i="7"/>
  <c r="AV22" i="7"/>
  <c r="AU22" i="7"/>
  <c r="AT22" i="7"/>
  <c r="AS22" i="7"/>
  <c r="AR22" i="7"/>
  <c r="AQ22" i="7"/>
  <c r="AP22" i="7"/>
  <c r="AO22" i="7"/>
  <c r="AN22" i="7"/>
  <c r="AM22" i="7"/>
  <c r="AL22" i="7"/>
  <c r="AK22" i="7"/>
  <c r="AJ22" i="7"/>
  <c r="AI22" i="7"/>
  <c r="AH22" i="7"/>
  <c r="AG22" i="7"/>
  <c r="AF22" i="7"/>
  <c r="AE22" i="7"/>
  <c r="AD22" i="7"/>
  <c r="AC22" i="7"/>
  <c r="AB22" i="7"/>
  <c r="AA22" i="7"/>
  <c r="Z22" i="7"/>
  <c r="Y22" i="7"/>
  <c r="X22" i="7"/>
  <c r="W22" i="7"/>
  <c r="AZ22" i="7" s="1"/>
  <c r="BB22" i="7" s="1"/>
  <c r="V22" i="7"/>
  <c r="U22" i="7"/>
  <c r="F22" i="7"/>
  <c r="AY74" i="7" s="1"/>
  <c r="AT19" i="7"/>
  <c r="AT20" i="7" s="1"/>
  <c r="AS19" i="7"/>
  <c r="AS20" i="7" s="1"/>
  <c r="AY18" i="7"/>
  <c r="AY19" i="7" s="1"/>
  <c r="AY20" i="7" s="1"/>
  <c r="AX18" i="7"/>
  <c r="AX19" i="7" s="1"/>
  <c r="AX20" i="7" s="1"/>
  <c r="AW18" i="7"/>
  <c r="AW19" i="7" s="1"/>
  <c r="AW20" i="7" s="1"/>
  <c r="AZ16" i="7"/>
  <c r="AD2" i="7"/>
  <c r="AV19" i="7" s="1"/>
  <c r="AV20" i="7" s="1"/>
  <c r="V19" i="7" l="1"/>
  <c r="V20" i="7" s="1"/>
  <c r="W19" i="7"/>
  <c r="W20" i="7" s="1"/>
  <c r="Y19" i="7"/>
  <c r="Y20" i="7" s="1"/>
  <c r="AM19" i="7"/>
  <c r="AM20" i="7" s="1"/>
  <c r="AC19" i="7"/>
  <c r="AC20" i="7" s="1"/>
  <c r="AD19" i="7"/>
  <c r="AD20" i="7" s="1"/>
  <c r="AL19" i="7"/>
  <c r="AL20" i="7" s="1"/>
  <c r="AO19" i="7"/>
  <c r="AO20" i="7" s="1"/>
  <c r="AV74" i="7"/>
  <c r="AG75" i="7"/>
  <c r="AJ73" i="7"/>
  <c r="U73" i="7"/>
  <c r="AK73" i="7"/>
  <c r="U74" i="7"/>
  <c r="AK74" i="7"/>
  <c r="U75" i="7"/>
  <c r="AK75" i="7"/>
  <c r="AV75" i="7"/>
  <c r="AW74" i="7"/>
  <c r="V73" i="7"/>
  <c r="AL73" i="7"/>
  <c r="V74" i="7"/>
  <c r="AL74" i="7"/>
  <c r="V75" i="7"/>
  <c r="AL75" i="7"/>
  <c r="AV73" i="7"/>
  <c r="AG73" i="7"/>
  <c r="AW73" i="7"/>
  <c r="AW75" i="7"/>
  <c r="AE19" i="7"/>
  <c r="AE20" i="7" s="1"/>
  <c r="AU19" i="7"/>
  <c r="AU20" i="7" s="1"/>
  <c r="AX73" i="7"/>
  <c r="AH19" i="7"/>
  <c r="AH20" i="7" s="1"/>
  <c r="AJ19" i="7"/>
  <c r="AJ20" i="7" s="1"/>
  <c r="W73" i="7"/>
  <c r="AM73" i="7"/>
  <c r="W74" i="7"/>
  <c r="AM74" i="7"/>
  <c r="W75" i="7"/>
  <c r="AM75" i="7"/>
  <c r="AF73" i="7"/>
  <c r="AF74" i="7"/>
  <c r="AH73" i="7"/>
  <c r="AG19" i="7"/>
  <c r="AG20" i="7" s="1"/>
  <c r="AJ74" i="7"/>
  <c r="AI19" i="7"/>
  <c r="AI20" i="7" s="1"/>
  <c r="U19" i="7"/>
  <c r="U20" i="7" s="1"/>
  <c r="AK19" i="7"/>
  <c r="AK20" i="7" s="1"/>
  <c r="X73" i="7"/>
  <c r="AN73" i="7"/>
  <c r="X74" i="7"/>
  <c r="AN74" i="7"/>
  <c r="X75" i="7"/>
  <c r="AN75" i="7"/>
  <c r="Y73" i="7"/>
  <c r="AO73" i="7"/>
  <c r="Y74" i="7"/>
  <c r="AO74" i="7"/>
  <c r="Y75" i="7"/>
  <c r="AO75" i="7"/>
  <c r="Z73" i="7"/>
  <c r="AP73" i="7"/>
  <c r="Z74" i="7"/>
  <c r="AP74" i="7"/>
  <c r="Z75" i="7"/>
  <c r="X19" i="7"/>
  <c r="X20" i="7" s="1"/>
  <c r="AN19" i="7"/>
  <c r="AN20" i="7" s="1"/>
  <c r="AA73" i="7"/>
  <c r="AQ73" i="7"/>
  <c r="AA74" i="7"/>
  <c r="AQ74" i="7"/>
  <c r="AA75" i="7"/>
  <c r="AQ75" i="7"/>
  <c r="AS75" i="7"/>
  <c r="AD73" i="7"/>
  <c r="AT73" i="7"/>
  <c r="AD74" i="7"/>
  <c r="AT74" i="7"/>
  <c r="AD75" i="7"/>
  <c r="AT75" i="7"/>
  <c r="AB73" i="7"/>
  <c r="AR73" i="7"/>
  <c r="AB74" i="7"/>
  <c r="AR74" i="7"/>
  <c r="AB75" i="7"/>
  <c r="AR75" i="7"/>
  <c r="Z19" i="7"/>
  <c r="Z20" i="7" s="1"/>
  <c r="AP19" i="7"/>
  <c r="AP20" i="7" s="1"/>
  <c r="AC73" i="7"/>
  <c r="AS73" i="7"/>
  <c r="AC74" i="7"/>
  <c r="AS74" i="7"/>
  <c r="AC75" i="7"/>
  <c r="AA19" i="7"/>
  <c r="AA20" i="7" s="1"/>
  <c r="AQ19" i="7"/>
  <c r="AQ20" i="7" s="1"/>
  <c r="AB19" i="7"/>
  <c r="AB20" i="7" s="1"/>
  <c r="AR19" i="7"/>
  <c r="AR20" i="7" s="1"/>
  <c r="AE73" i="7"/>
  <c r="AU73" i="7"/>
  <c r="AE74" i="7"/>
  <c r="AU74" i="7"/>
  <c r="AE75" i="7"/>
  <c r="AU75" i="7"/>
  <c r="AX75" i="7"/>
  <c r="AG74" i="7"/>
  <c r="AH74" i="7"/>
  <c r="BC8" i="7"/>
  <c r="AF19" i="7"/>
  <c r="AF20" i="7" s="1"/>
  <c r="AI73" i="7"/>
  <c r="AY73" i="7"/>
  <c r="AI74" i="7"/>
  <c r="AI75" i="7"/>
  <c r="AZ75" i="7" l="1"/>
  <c r="AZ74" i="7"/>
  <c r="AZ73" i="7"/>
  <c r="D47" i="13" l="1"/>
  <c r="X46" i="13"/>
  <c r="Z46" i="13" s="1"/>
  <c r="T46" i="13"/>
  <c r="R46" i="13"/>
  <c r="P46" i="13"/>
  <c r="N46" i="13"/>
  <c r="L46" i="13"/>
  <c r="L47" i="13" s="1"/>
  <c r="T45" i="13"/>
  <c r="R45" i="13"/>
  <c r="X45" i="13" s="1"/>
  <c r="P45" i="13"/>
  <c r="N45" i="13"/>
  <c r="L45" i="13"/>
  <c r="D44" i="13"/>
  <c r="T43" i="13"/>
  <c r="R43" i="13"/>
  <c r="X43" i="13" s="1"/>
  <c r="Z43" i="13" s="1"/>
  <c r="P43" i="13"/>
  <c r="N43" i="13"/>
  <c r="L43" i="13"/>
  <c r="L44" i="13" s="1"/>
  <c r="X42" i="13"/>
  <c r="Z42" i="13" s="1"/>
  <c r="T42" i="13"/>
  <c r="R42" i="13"/>
  <c r="P42" i="13"/>
  <c r="N42" i="13"/>
  <c r="L42" i="13"/>
  <c r="D41" i="13"/>
  <c r="P40" i="13"/>
  <c r="T40" i="13" s="1"/>
  <c r="N40" i="13"/>
  <c r="L40" i="13"/>
  <c r="P39" i="13"/>
  <c r="T39" i="13" s="1"/>
  <c r="N39" i="13"/>
  <c r="L39" i="13"/>
  <c r="L41" i="13" s="1"/>
  <c r="D38" i="13"/>
  <c r="D37" i="13"/>
  <c r="D36" i="13"/>
  <c r="D35" i="13"/>
  <c r="D34" i="13"/>
  <c r="D33" i="13"/>
  <c r="D32" i="13"/>
  <c r="D31" i="13"/>
  <c r="D30" i="13"/>
  <c r="D29" i="13"/>
  <c r="D28" i="13"/>
  <c r="D27" i="13"/>
  <c r="D26" i="13"/>
  <c r="D25" i="13"/>
  <c r="D24" i="13"/>
  <c r="D23" i="13"/>
  <c r="T22" i="13"/>
  <c r="R22" i="13"/>
  <c r="X22" i="13" s="1"/>
  <c r="Z22" i="13" s="1"/>
  <c r="P22" i="13"/>
  <c r="N22" i="13"/>
  <c r="L22" i="13"/>
  <c r="D22" i="13"/>
  <c r="X21" i="13"/>
  <c r="Z21" i="13" s="1"/>
  <c r="T21" i="13"/>
  <c r="R21" i="13"/>
  <c r="P21" i="13"/>
  <c r="N21" i="13"/>
  <c r="L21" i="13"/>
  <c r="D21" i="13"/>
  <c r="T20" i="13"/>
  <c r="R20" i="13"/>
  <c r="X20" i="13" s="1"/>
  <c r="Z20" i="13" s="1"/>
  <c r="P20" i="13"/>
  <c r="N20" i="13"/>
  <c r="L20" i="13"/>
  <c r="D20" i="13"/>
  <c r="X19" i="13"/>
  <c r="Z19" i="13" s="1"/>
  <c r="T19" i="13"/>
  <c r="R19" i="13"/>
  <c r="P19" i="13"/>
  <c r="N19" i="13"/>
  <c r="L19" i="13"/>
  <c r="D19" i="13"/>
  <c r="T18" i="13"/>
  <c r="R18" i="13"/>
  <c r="X18" i="13" s="1"/>
  <c r="Z18" i="13" s="1"/>
  <c r="P18" i="13"/>
  <c r="N18" i="13"/>
  <c r="L18" i="13"/>
  <c r="D18" i="13"/>
  <c r="X17" i="13"/>
  <c r="Z17" i="13" s="1"/>
  <c r="T17" i="13"/>
  <c r="R17" i="13"/>
  <c r="P17" i="13"/>
  <c r="N17" i="13"/>
  <c r="L17" i="13"/>
  <c r="D17" i="13"/>
  <c r="T16" i="13"/>
  <c r="R16" i="13"/>
  <c r="X16" i="13" s="1"/>
  <c r="Z16" i="13" s="1"/>
  <c r="P16" i="13"/>
  <c r="N16" i="13"/>
  <c r="L16" i="13"/>
  <c r="D16" i="13"/>
  <c r="P15" i="13"/>
  <c r="T15" i="13" s="1"/>
  <c r="N15" i="13"/>
  <c r="R15" i="13" s="1"/>
  <c r="L15" i="13"/>
  <c r="D15" i="13"/>
  <c r="P14" i="13"/>
  <c r="T14" i="13" s="1"/>
  <c r="N14" i="13"/>
  <c r="L14" i="13"/>
  <c r="D14" i="13"/>
  <c r="P13" i="13"/>
  <c r="T13" i="13" s="1"/>
  <c r="N13" i="13"/>
  <c r="R13" i="13" s="1"/>
  <c r="L13" i="13"/>
  <c r="D13" i="13"/>
  <c r="P12" i="13"/>
  <c r="T12" i="13" s="1"/>
  <c r="N12" i="13"/>
  <c r="L12" i="13"/>
  <c r="D12" i="13"/>
  <c r="P11" i="13"/>
  <c r="T11" i="13" s="1"/>
  <c r="N11" i="13"/>
  <c r="R11" i="13" s="1"/>
  <c r="X11" i="13" s="1"/>
  <c r="Z11" i="13" s="1"/>
  <c r="L11" i="13"/>
  <c r="D11" i="13"/>
  <c r="P10" i="13"/>
  <c r="T10" i="13" s="1"/>
  <c r="N10" i="13"/>
  <c r="R10" i="13" s="1"/>
  <c r="X10" i="13" s="1"/>
  <c r="Z10" i="13" s="1"/>
  <c r="L10" i="13"/>
  <c r="D10" i="13"/>
  <c r="P9" i="13"/>
  <c r="T9" i="13" s="1"/>
  <c r="N9" i="13"/>
  <c r="R9" i="13" s="1"/>
  <c r="L9" i="13"/>
  <c r="D9" i="13"/>
  <c r="P8" i="13"/>
  <c r="T8" i="13" s="1"/>
  <c r="N8" i="13"/>
  <c r="R8" i="13" s="1"/>
  <c r="X8" i="13" s="1"/>
  <c r="Z8" i="13" s="1"/>
  <c r="L8" i="13"/>
  <c r="D8" i="13"/>
  <c r="P7" i="13"/>
  <c r="T7" i="13" s="1"/>
  <c r="N7" i="13"/>
  <c r="R7" i="13" s="1"/>
  <c r="X7" i="13" s="1"/>
  <c r="Z7" i="13" s="1"/>
  <c r="L7" i="13"/>
  <c r="D7" i="13"/>
  <c r="P6" i="13"/>
  <c r="T6" i="13" s="1"/>
  <c r="N6" i="13"/>
  <c r="R6" i="13" s="1"/>
  <c r="X6" i="13" s="1"/>
  <c r="Z6" i="13" s="1"/>
  <c r="L6" i="13"/>
  <c r="D6" i="13"/>
  <c r="Y74" i="12"/>
  <c r="AY68" i="12"/>
  <c r="AX68" i="12"/>
  <c r="AW68" i="12"/>
  <c r="AV68" i="12"/>
  <c r="AU68" i="12"/>
  <c r="AT68" i="12"/>
  <c r="AS68" i="12"/>
  <c r="AR68" i="12"/>
  <c r="AQ68" i="12"/>
  <c r="AP68" i="12"/>
  <c r="AO68" i="12"/>
  <c r="AN68" i="12"/>
  <c r="AM68" i="12"/>
  <c r="AL68" i="12"/>
  <c r="AK68" i="12"/>
  <c r="AJ68" i="12"/>
  <c r="AI68" i="12"/>
  <c r="AH68" i="12"/>
  <c r="AG68" i="12"/>
  <c r="AF68" i="12"/>
  <c r="AE68" i="12"/>
  <c r="AD68" i="12"/>
  <c r="AC68" i="12"/>
  <c r="AB68" i="12"/>
  <c r="AA68" i="12"/>
  <c r="Z68" i="12"/>
  <c r="Y68" i="12"/>
  <c r="X68" i="12"/>
  <c r="W68" i="12"/>
  <c r="V68" i="12"/>
  <c r="U68" i="12"/>
  <c r="G68" i="12"/>
  <c r="AY67" i="12"/>
  <c r="AX67" i="12"/>
  <c r="AW67" i="12"/>
  <c r="AV67" i="12"/>
  <c r="AU67" i="12"/>
  <c r="AT67" i="12"/>
  <c r="AS67" i="12"/>
  <c r="AR67" i="12"/>
  <c r="AQ67" i="12"/>
  <c r="AP67" i="12"/>
  <c r="AO67" i="12"/>
  <c r="AN67" i="12"/>
  <c r="AM67" i="12"/>
  <c r="AL67" i="12"/>
  <c r="AK67" i="12"/>
  <c r="AJ67" i="12"/>
  <c r="AI67" i="12"/>
  <c r="AH67" i="12"/>
  <c r="AG67" i="12"/>
  <c r="AF67" i="12"/>
  <c r="AE67" i="12"/>
  <c r="AD67" i="12"/>
  <c r="AC67" i="12"/>
  <c r="AB67" i="12"/>
  <c r="AA67" i="12"/>
  <c r="Z67" i="12"/>
  <c r="Y67" i="12"/>
  <c r="X67" i="12"/>
  <c r="W67" i="12"/>
  <c r="V67" i="12"/>
  <c r="U67" i="12"/>
  <c r="F67" i="12"/>
  <c r="AY65" i="12"/>
  <c r="AX65" i="12"/>
  <c r="AW65" i="12"/>
  <c r="AV65" i="12"/>
  <c r="AU65" i="12"/>
  <c r="AT65" i="12"/>
  <c r="AS65" i="12"/>
  <c r="AR65" i="12"/>
  <c r="AQ65" i="12"/>
  <c r="AP65" i="12"/>
  <c r="AO65" i="12"/>
  <c r="AN65" i="12"/>
  <c r="AM65" i="12"/>
  <c r="AL65" i="12"/>
  <c r="AK65" i="12"/>
  <c r="AJ65" i="12"/>
  <c r="AI65" i="12"/>
  <c r="AH65" i="12"/>
  <c r="AG65" i="12"/>
  <c r="AF65" i="12"/>
  <c r="AE65" i="12"/>
  <c r="AD65" i="12"/>
  <c r="AC65" i="12"/>
  <c r="AB65" i="12"/>
  <c r="AA65" i="12"/>
  <c r="Z65" i="12"/>
  <c r="Y65" i="12"/>
  <c r="X65" i="12"/>
  <c r="W65" i="12"/>
  <c r="V65" i="12"/>
  <c r="U65" i="12"/>
  <c r="G65" i="12"/>
  <c r="AY64" i="12"/>
  <c r="AX64" i="12"/>
  <c r="AW64" i="12"/>
  <c r="AV64" i="12"/>
  <c r="AU64" i="12"/>
  <c r="AT64" i="12"/>
  <c r="AS64" i="12"/>
  <c r="AR64" i="12"/>
  <c r="AQ64" i="12"/>
  <c r="AP64" i="12"/>
  <c r="AO64" i="12"/>
  <c r="AN64" i="12"/>
  <c r="AM64" i="12"/>
  <c r="AL64" i="12"/>
  <c r="AK64" i="12"/>
  <c r="AJ64" i="12"/>
  <c r="AI64" i="12"/>
  <c r="AH64" i="12"/>
  <c r="AG64" i="12"/>
  <c r="AF64" i="12"/>
  <c r="AE64" i="12"/>
  <c r="AD64" i="12"/>
  <c r="AC64" i="12"/>
  <c r="AB64" i="12"/>
  <c r="AA64" i="12"/>
  <c r="Z64" i="12"/>
  <c r="Y64" i="12"/>
  <c r="X64" i="12"/>
  <c r="W64" i="12"/>
  <c r="V64" i="12"/>
  <c r="U64" i="12"/>
  <c r="F64" i="12"/>
  <c r="AY62" i="12"/>
  <c r="AX62" i="12"/>
  <c r="AW62" i="12"/>
  <c r="AV62" i="12"/>
  <c r="AU62" i="12"/>
  <c r="AT62" i="12"/>
  <c r="AS62" i="12"/>
  <c r="AR62" i="12"/>
  <c r="AQ62" i="12"/>
  <c r="AP62" i="12"/>
  <c r="AO62" i="12"/>
  <c r="AN62" i="12"/>
  <c r="AM62" i="12"/>
  <c r="AL62" i="12"/>
  <c r="AK62" i="12"/>
  <c r="AJ62" i="12"/>
  <c r="AI62" i="12"/>
  <c r="AH62" i="12"/>
  <c r="AG62" i="12"/>
  <c r="AF62" i="12"/>
  <c r="AE62" i="12"/>
  <c r="AD62" i="12"/>
  <c r="AC62" i="12"/>
  <c r="AB62" i="12"/>
  <c r="AA62" i="12"/>
  <c r="Z62" i="12"/>
  <c r="Y62" i="12"/>
  <c r="X62" i="12"/>
  <c r="W62" i="12"/>
  <c r="V62" i="12"/>
  <c r="U62" i="12"/>
  <c r="G62" i="12"/>
  <c r="AY61" i="12"/>
  <c r="AX61" i="12"/>
  <c r="AW61" i="12"/>
  <c r="AV61" i="12"/>
  <c r="AU61" i="12"/>
  <c r="AT61" i="12"/>
  <c r="AS61" i="12"/>
  <c r="AR61" i="12"/>
  <c r="AQ61" i="12"/>
  <c r="AP61" i="12"/>
  <c r="AO61" i="12"/>
  <c r="AN61" i="12"/>
  <c r="AM61" i="12"/>
  <c r="AL61" i="12"/>
  <c r="AK61" i="12"/>
  <c r="AJ61" i="12"/>
  <c r="AI61" i="12"/>
  <c r="AH61" i="12"/>
  <c r="AG61" i="12"/>
  <c r="AF61" i="12"/>
  <c r="AE61" i="12"/>
  <c r="AD61" i="12"/>
  <c r="AC61" i="12"/>
  <c r="AB61" i="12"/>
  <c r="AA61" i="12"/>
  <c r="Z61" i="12"/>
  <c r="Y61" i="12"/>
  <c r="X61" i="12"/>
  <c r="W61" i="12"/>
  <c r="V61" i="12"/>
  <c r="U61" i="12"/>
  <c r="F61" i="12"/>
  <c r="AY59" i="12"/>
  <c r="AX59"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G59" i="12"/>
  <c r="AY58" i="12"/>
  <c r="AX58" i="12"/>
  <c r="AW58" i="12"/>
  <c r="AV58" i="12"/>
  <c r="AU58" i="12"/>
  <c r="AT58" i="12"/>
  <c r="AS58" i="12"/>
  <c r="AR58" i="12"/>
  <c r="AQ58" i="12"/>
  <c r="AP58" i="12"/>
  <c r="AO58" i="12"/>
  <c r="AN58" i="12"/>
  <c r="AM58" i="12"/>
  <c r="AL58" i="12"/>
  <c r="AK58" i="12"/>
  <c r="AJ58" i="12"/>
  <c r="AI58" i="12"/>
  <c r="AH58" i="12"/>
  <c r="AG58" i="12"/>
  <c r="AF58" i="12"/>
  <c r="AE58" i="12"/>
  <c r="AD58" i="12"/>
  <c r="AC58" i="12"/>
  <c r="AB58" i="12"/>
  <c r="AA58" i="12"/>
  <c r="Z58" i="12"/>
  <c r="Y58" i="12"/>
  <c r="X58" i="12"/>
  <c r="W58" i="12"/>
  <c r="V58" i="12"/>
  <c r="U58" i="12"/>
  <c r="F58" i="12"/>
  <c r="AY56" i="12"/>
  <c r="AX56"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G56" i="12"/>
  <c r="AY55" i="12"/>
  <c r="AX55" i="12"/>
  <c r="AW55" i="12"/>
  <c r="AV55" i="12"/>
  <c r="AU55" i="12"/>
  <c r="AT55" i="12"/>
  <c r="AS55" i="12"/>
  <c r="AR55" i="12"/>
  <c r="AQ55" i="12"/>
  <c r="AP55" i="12"/>
  <c r="AO55" i="12"/>
  <c r="AN55" i="12"/>
  <c r="AM55" i="12"/>
  <c r="AL55" i="12"/>
  <c r="AK55" i="12"/>
  <c r="AJ55" i="12"/>
  <c r="AI55" i="12"/>
  <c r="AH55" i="12"/>
  <c r="AG55" i="12"/>
  <c r="AF55" i="12"/>
  <c r="AE55" i="12"/>
  <c r="AD55" i="12"/>
  <c r="AC55" i="12"/>
  <c r="AB55" i="12"/>
  <c r="AA55" i="12"/>
  <c r="Z55" i="12"/>
  <c r="Y55" i="12"/>
  <c r="X55" i="12"/>
  <c r="W55" i="12"/>
  <c r="V55" i="12"/>
  <c r="U55" i="12"/>
  <c r="F55" i="12"/>
  <c r="AY53" i="12"/>
  <c r="AX53"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G53" i="12"/>
  <c r="AY52" i="12"/>
  <c r="AX52" i="12"/>
  <c r="AW52" i="12"/>
  <c r="AV52" i="12"/>
  <c r="AU52" i="12"/>
  <c r="AT52" i="12"/>
  <c r="AS52" i="12"/>
  <c r="AR52" i="12"/>
  <c r="AQ52" i="12"/>
  <c r="AP52" i="12"/>
  <c r="AO52" i="12"/>
  <c r="AN52" i="12"/>
  <c r="AM52" i="12"/>
  <c r="AL52" i="12"/>
  <c r="AK52" i="12"/>
  <c r="AJ52" i="12"/>
  <c r="AI52" i="12"/>
  <c r="AH52" i="12"/>
  <c r="AG52" i="12"/>
  <c r="AF52" i="12"/>
  <c r="AE52" i="12"/>
  <c r="AD52" i="12"/>
  <c r="AC52" i="12"/>
  <c r="AB52" i="12"/>
  <c r="AA52" i="12"/>
  <c r="Z52" i="12"/>
  <c r="Y52" i="12"/>
  <c r="X52" i="12"/>
  <c r="W52" i="12"/>
  <c r="V52" i="12"/>
  <c r="U52" i="12"/>
  <c r="F52" i="12"/>
  <c r="AY50" i="12"/>
  <c r="AX50"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G50" i="12"/>
  <c r="AK75" i="12" s="1"/>
  <c r="AY49" i="12"/>
  <c r="AX49" i="12"/>
  <c r="AW49" i="12"/>
  <c r="AV49" i="12"/>
  <c r="AU49" i="12"/>
  <c r="AT49" i="12"/>
  <c r="AS49" i="12"/>
  <c r="AR49" i="12"/>
  <c r="AQ49" i="12"/>
  <c r="AP49" i="12"/>
  <c r="AO49" i="12"/>
  <c r="AN49" i="12"/>
  <c r="AM49" i="12"/>
  <c r="AL49" i="12"/>
  <c r="AK49" i="12"/>
  <c r="AJ49" i="12"/>
  <c r="AI49" i="12"/>
  <c r="AH49" i="12"/>
  <c r="AG49" i="12"/>
  <c r="AF49" i="12"/>
  <c r="AE49" i="12"/>
  <c r="AD49" i="12"/>
  <c r="AC49" i="12"/>
  <c r="AB49" i="12"/>
  <c r="AA49" i="12"/>
  <c r="Z49" i="12"/>
  <c r="Y49" i="12"/>
  <c r="X49" i="12"/>
  <c r="W49" i="12"/>
  <c r="V49" i="12"/>
  <c r="U49" i="12"/>
  <c r="F49" i="12"/>
  <c r="AY47" i="12"/>
  <c r="AX47"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G47" i="12"/>
  <c r="AY46" i="12"/>
  <c r="AX46" i="12"/>
  <c r="AW46" i="12"/>
  <c r="AV46" i="12"/>
  <c r="AU46" i="12"/>
  <c r="AT46" i="12"/>
  <c r="AS46" i="12"/>
  <c r="AR46" i="12"/>
  <c r="AQ46" i="12"/>
  <c r="AP46" i="12"/>
  <c r="AO46" i="12"/>
  <c r="AN46" i="12"/>
  <c r="AM46" i="12"/>
  <c r="AL46" i="12"/>
  <c r="AK46" i="12"/>
  <c r="AJ46" i="12"/>
  <c r="AI46" i="12"/>
  <c r="AH46" i="12"/>
  <c r="AG46" i="12"/>
  <c r="AF46" i="12"/>
  <c r="AE46" i="12"/>
  <c r="AD46" i="12"/>
  <c r="AC46" i="12"/>
  <c r="AB46" i="12"/>
  <c r="AA46" i="12"/>
  <c r="Z46" i="12"/>
  <c r="Y46" i="12"/>
  <c r="X46" i="12"/>
  <c r="W46" i="12"/>
  <c r="V46" i="12"/>
  <c r="U46" i="12"/>
  <c r="F46" i="12"/>
  <c r="AY44" i="12"/>
  <c r="AX44"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G44" i="12"/>
  <c r="AY43" i="12"/>
  <c r="AX43" i="12"/>
  <c r="AW43" i="12"/>
  <c r="AV43" i="12"/>
  <c r="AU43" i="12"/>
  <c r="AT43" i="12"/>
  <c r="AS43" i="12"/>
  <c r="AR43" i="12"/>
  <c r="AQ43" i="12"/>
  <c r="AP43" i="12"/>
  <c r="AO43" i="12"/>
  <c r="AN43" i="12"/>
  <c r="AM43" i="12"/>
  <c r="AL43" i="12"/>
  <c r="AK43" i="12"/>
  <c r="AJ43" i="12"/>
  <c r="AI43" i="12"/>
  <c r="AH43" i="12"/>
  <c r="AG43" i="12"/>
  <c r="AF43" i="12"/>
  <c r="AE43" i="12"/>
  <c r="AD43" i="12"/>
  <c r="AC43" i="12"/>
  <c r="AB43" i="12"/>
  <c r="AA43" i="12"/>
  <c r="Z43" i="12"/>
  <c r="Y43" i="12"/>
  <c r="X43" i="12"/>
  <c r="W43" i="12"/>
  <c r="V43" i="12"/>
  <c r="U43" i="12"/>
  <c r="F43" i="12"/>
  <c r="AY41" i="12"/>
  <c r="AX41"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G41" i="12"/>
  <c r="AL75" i="12" s="1"/>
  <c r="AY40" i="12"/>
  <c r="AX40" i="12"/>
  <c r="AW40" i="12"/>
  <c r="AV40" i="12"/>
  <c r="AU40" i="12"/>
  <c r="AT40" i="12"/>
  <c r="AS40" i="12"/>
  <c r="AR40" i="12"/>
  <c r="AQ40" i="12"/>
  <c r="AP40" i="12"/>
  <c r="AO40" i="12"/>
  <c r="AN40" i="12"/>
  <c r="AM40" i="12"/>
  <c r="AL40" i="12"/>
  <c r="AK40" i="12"/>
  <c r="AJ40" i="12"/>
  <c r="AI40" i="12"/>
  <c r="AH40" i="12"/>
  <c r="AG40" i="12"/>
  <c r="AF40" i="12"/>
  <c r="AE40" i="12"/>
  <c r="AD40" i="12"/>
  <c r="AC40" i="12"/>
  <c r="AB40" i="12"/>
  <c r="AA40" i="12"/>
  <c r="Z40" i="12"/>
  <c r="Y40" i="12"/>
  <c r="X40" i="12"/>
  <c r="W40" i="12"/>
  <c r="V40" i="12"/>
  <c r="U40" i="12"/>
  <c r="F40" i="12"/>
  <c r="AY38" i="12"/>
  <c r="AX38"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G38" i="12"/>
  <c r="AY37" i="12"/>
  <c r="AX37" i="12"/>
  <c r="AW37" i="12"/>
  <c r="AV37" i="12"/>
  <c r="AU37" i="12"/>
  <c r="AT37" i="12"/>
  <c r="AS37" i="12"/>
  <c r="AR37" i="12"/>
  <c r="AQ37" i="12"/>
  <c r="AP37" i="12"/>
  <c r="AO37" i="12"/>
  <c r="AN37" i="12"/>
  <c r="AM37" i="12"/>
  <c r="AL37" i="12"/>
  <c r="AK37" i="12"/>
  <c r="AJ37" i="12"/>
  <c r="AI37" i="12"/>
  <c r="AH37" i="12"/>
  <c r="AG37" i="12"/>
  <c r="AF37" i="12"/>
  <c r="AE37" i="12"/>
  <c r="AD37" i="12"/>
  <c r="AC37" i="12"/>
  <c r="AB37" i="12"/>
  <c r="AA37" i="12"/>
  <c r="Z37" i="12"/>
  <c r="Y37" i="12"/>
  <c r="X37" i="12"/>
  <c r="W37" i="12"/>
  <c r="V37" i="12"/>
  <c r="U37" i="12"/>
  <c r="F37" i="12"/>
  <c r="AY35" i="12"/>
  <c r="AX35"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G35" i="12"/>
  <c r="AY34" i="12"/>
  <c r="AX34" i="12"/>
  <c r="AW34" i="12"/>
  <c r="AV34" i="12"/>
  <c r="AU34" i="12"/>
  <c r="AT34" i="12"/>
  <c r="AS34" i="12"/>
  <c r="AR34" i="12"/>
  <c r="AQ34" i="12"/>
  <c r="AP34" i="12"/>
  <c r="AO34" i="12"/>
  <c r="AN34" i="12"/>
  <c r="AM34" i="12"/>
  <c r="AL34" i="12"/>
  <c r="AK34" i="12"/>
  <c r="AJ34" i="12"/>
  <c r="AI34" i="12"/>
  <c r="AH34" i="12"/>
  <c r="AG34" i="12"/>
  <c r="AF34" i="12"/>
  <c r="AE34" i="12"/>
  <c r="AD34" i="12"/>
  <c r="AC34" i="12"/>
  <c r="AB34" i="12"/>
  <c r="AA34" i="12"/>
  <c r="Z34" i="12"/>
  <c r="Y34" i="12"/>
  <c r="X34" i="12"/>
  <c r="W34" i="12"/>
  <c r="V34" i="12"/>
  <c r="U34" i="12"/>
  <c r="F34" i="12"/>
  <c r="AY32" i="12"/>
  <c r="AX32" i="12"/>
  <c r="AW32" i="12"/>
  <c r="AV32" i="12"/>
  <c r="AU32" i="12"/>
  <c r="AT32" i="12"/>
  <c r="AS32" i="12"/>
  <c r="AR32" i="12"/>
  <c r="AQ32" i="12"/>
  <c r="AP32" i="12"/>
  <c r="AO32" i="12"/>
  <c r="AN32" i="12"/>
  <c r="AM32" i="12"/>
  <c r="AL32" i="12"/>
  <c r="AK32" i="12"/>
  <c r="AJ32" i="12"/>
  <c r="AI32" i="12"/>
  <c r="AH32" i="12"/>
  <c r="AZ32" i="12" s="1"/>
  <c r="BB32" i="12" s="1"/>
  <c r="AG32" i="12"/>
  <c r="AF32" i="12"/>
  <c r="AE32" i="12"/>
  <c r="AD32" i="12"/>
  <c r="AC32" i="12"/>
  <c r="AB32" i="12"/>
  <c r="AA32" i="12"/>
  <c r="Z32" i="12"/>
  <c r="Y32" i="12"/>
  <c r="X32" i="12"/>
  <c r="W32" i="12"/>
  <c r="V32" i="12"/>
  <c r="U32" i="12"/>
  <c r="G32" i="12"/>
  <c r="AM75" i="12" s="1"/>
  <c r="AY31" i="12"/>
  <c r="AX31" i="12"/>
  <c r="AW31" i="12"/>
  <c r="AV31" i="12"/>
  <c r="AU31" i="12"/>
  <c r="AT31" i="12"/>
  <c r="AS31" i="12"/>
  <c r="AR31" i="12"/>
  <c r="AQ31" i="12"/>
  <c r="AP31" i="12"/>
  <c r="AO31" i="12"/>
  <c r="AN31" i="12"/>
  <c r="AM31" i="12"/>
  <c r="AL31" i="12"/>
  <c r="AK31" i="12"/>
  <c r="AJ31" i="12"/>
  <c r="AI31" i="12"/>
  <c r="AH31" i="12"/>
  <c r="AG31" i="12"/>
  <c r="AF31" i="12"/>
  <c r="AE31" i="12"/>
  <c r="AD31" i="12"/>
  <c r="AC31" i="12"/>
  <c r="AB31" i="12"/>
  <c r="AA31" i="12"/>
  <c r="Z31" i="12"/>
  <c r="Y31" i="12"/>
  <c r="X31" i="12"/>
  <c r="W31" i="12"/>
  <c r="V31" i="12"/>
  <c r="U31" i="12"/>
  <c r="F31" i="12"/>
  <c r="U73" i="12" s="1"/>
  <c r="AY29" i="12"/>
  <c r="AX29"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G29" i="12"/>
  <c r="AY28" i="12"/>
  <c r="AX28" i="12"/>
  <c r="AW28" i="12"/>
  <c r="AV28" i="12"/>
  <c r="AU28" i="12"/>
  <c r="AT28" i="12"/>
  <c r="AS28" i="12"/>
  <c r="AR28" i="12"/>
  <c r="AQ28" i="12"/>
  <c r="AP28" i="12"/>
  <c r="AO28" i="12"/>
  <c r="AN28" i="12"/>
  <c r="AM28" i="12"/>
  <c r="AL28" i="12"/>
  <c r="AK28" i="12"/>
  <c r="AJ28" i="12"/>
  <c r="AI28" i="12"/>
  <c r="AH28" i="12"/>
  <c r="AG28" i="12"/>
  <c r="AF28" i="12"/>
  <c r="AE28" i="12"/>
  <c r="AD28" i="12"/>
  <c r="AC28" i="12"/>
  <c r="AB28" i="12"/>
  <c r="AA28" i="12"/>
  <c r="Z28" i="12"/>
  <c r="Y28" i="12"/>
  <c r="X28" i="12"/>
  <c r="W28" i="12"/>
  <c r="V28" i="12"/>
  <c r="U28" i="12"/>
  <c r="F28" i="12"/>
  <c r="AY26" i="12"/>
  <c r="AX26"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G26" i="12"/>
  <c r="AY25" i="12"/>
  <c r="AX25" i="12"/>
  <c r="AW25" i="12"/>
  <c r="AV25" i="12"/>
  <c r="AU25" i="12"/>
  <c r="AT25" i="12"/>
  <c r="AS25" i="12"/>
  <c r="AR25" i="12"/>
  <c r="AQ25" i="12"/>
  <c r="AP25" i="12"/>
  <c r="AO25" i="12"/>
  <c r="AN25" i="12"/>
  <c r="AM25" i="12"/>
  <c r="AL25" i="12"/>
  <c r="AK25" i="12"/>
  <c r="AJ25" i="12"/>
  <c r="AI25" i="12"/>
  <c r="AH25" i="12"/>
  <c r="AG25" i="12"/>
  <c r="AF25" i="12"/>
  <c r="AE25" i="12"/>
  <c r="AD25" i="12"/>
  <c r="AC25" i="12"/>
  <c r="AB25" i="12"/>
  <c r="AA25" i="12"/>
  <c r="Z25" i="12"/>
  <c r="Y25" i="12"/>
  <c r="X25" i="12"/>
  <c r="W25" i="12"/>
  <c r="V25" i="12"/>
  <c r="U25" i="12"/>
  <c r="F25" i="12"/>
  <c r="B25" i="12"/>
  <c r="B28" i="12" s="1"/>
  <c r="B31" i="12" s="1"/>
  <c r="B34" i="12" s="1"/>
  <c r="B37" i="12" s="1"/>
  <c r="B40" i="12" s="1"/>
  <c r="B43" i="12" s="1"/>
  <c r="B46" i="12" s="1"/>
  <c r="B49" i="12" s="1"/>
  <c r="B52" i="12" s="1"/>
  <c r="B55" i="12" s="1"/>
  <c r="B58" i="12" s="1"/>
  <c r="B61" i="12" s="1"/>
  <c r="B64" i="12" s="1"/>
  <c r="B67" i="12" s="1"/>
  <c r="AY23" i="12"/>
  <c r="AX23" i="12"/>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G23" i="12"/>
  <c r="AJ75" i="12" s="1"/>
  <c r="AY22" i="12"/>
  <c r="AX22" i="12"/>
  <c r="AW22" i="12"/>
  <c r="AV22" i="12"/>
  <c r="AU22" i="12"/>
  <c r="AT22" i="12"/>
  <c r="AS22" i="12"/>
  <c r="AR22" i="12"/>
  <c r="AQ22" i="12"/>
  <c r="AP22" i="12"/>
  <c r="AO22" i="12"/>
  <c r="AN22" i="12"/>
  <c r="AM22" i="12"/>
  <c r="AL22" i="12"/>
  <c r="AK22" i="12"/>
  <c r="AJ22" i="12"/>
  <c r="AI22" i="12"/>
  <c r="AZ22" i="12" s="1"/>
  <c r="BB22" i="12" s="1"/>
  <c r="AH22" i="12"/>
  <c r="AG22" i="12"/>
  <c r="AF22" i="12"/>
  <c r="AE22" i="12"/>
  <c r="AD22" i="12"/>
  <c r="AC22" i="12"/>
  <c r="AB22" i="12"/>
  <c r="AA22" i="12"/>
  <c r="Z22" i="12"/>
  <c r="Y22" i="12"/>
  <c r="X22" i="12"/>
  <c r="W22" i="12"/>
  <c r="V22" i="12"/>
  <c r="U22" i="12"/>
  <c r="F22" i="12"/>
  <c r="AJ74" i="12" s="1"/>
  <c r="AT19" i="12"/>
  <c r="AT20" i="12" s="1"/>
  <c r="AS19" i="12"/>
  <c r="AS20" i="12" s="1"/>
  <c r="AP19" i="12"/>
  <c r="AP20" i="12" s="1"/>
  <c r="AO19" i="12"/>
  <c r="AO20" i="12" s="1"/>
  <c r="AN19" i="12"/>
  <c r="AN20" i="12" s="1"/>
  <c r="AM19" i="12"/>
  <c r="AM20" i="12" s="1"/>
  <c r="AL19" i="12"/>
  <c r="AL20" i="12" s="1"/>
  <c r="Y19" i="12"/>
  <c r="Y20" i="12" s="1"/>
  <c r="X19" i="12"/>
  <c r="X20" i="12" s="1"/>
  <c r="W19" i="12"/>
  <c r="W20" i="12" s="1"/>
  <c r="V19" i="12"/>
  <c r="V20" i="12" s="1"/>
  <c r="U19" i="12"/>
  <c r="U20" i="12" s="1"/>
  <c r="AY18" i="12"/>
  <c r="AY19" i="12" s="1"/>
  <c r="AY20" i="12" s="1"/>
  <c r="AX18" i="12"/>
  <c r="AX19" i="12" s="1"/>
  <c r="AX20" i="12" s="1"/>
  <c r="AW18" i="12"/>
  <c r="AW19" i="12" s="1"/>
  <c r="AW20" i="12" s="1"/>
  <c r="AZ16" i="12"/>
  <c r="AD2" i="12"/>
  <c r="AG19" i="12" s="1"/>
  <c r="AG20" i="12" s="1"/>
  <c r="T47" i="11"/>
  <c r="R47" i="11"/>
  <c r="D47" i="11"/>
  <c r="T46" i="11"/>
  <c r="R46" i="11"/>
  <c r="X46" i="11" s="1"/>
  <c r="Z46" i="11" s="1"/>
  <c r="P46" i="11"/>
  <c r="N46" i="11"/>
  <c r="L46" i="11"/>
  <c r="T45" i="11"/>
  <c r="R45" i="11"/>
  <c r="X45" i="11" s="1"/>
  <c r="P45" i="11"/>
  <c r="N45" i="11"/>
  <c r="L45" i="11"/>
  <c r="L47" i="11" s="1"/>
  <c r="T44" i="11"/>
  <c r="R44" i="11"/>
  <c r="D44" i="11"/>
  <c r="T43" i="11"/>
  <c r="R43" i="11"/>
  <c r="X43" i="11" s="1"/>
  <c r="Z43" i="11" s="1"/>
  <c r="P43" i="11"/>
  <c r="N43" i="11"/>
  <c r="L43" i="11"/>
  <c r="L44" i="11" s="1"/>
  <c r="X42" i="11"/>
  <c r="Z42" i="11" s="1"/>
  <c r="T42" i="11"/>
  <c r="R42" i="11"/>
  <c r="P42" i="11"/>
  <c r="N42" i="11"/>
  <c r="L42" i="11"/>
  <c r="T41" i="11"/>
  <c r="R41" i="11"/>
  <c r="L41" i="11"/>
  <c r="D41" i="11"/>
  <c r="X40" i="11"/>
  <c r="Z40" i="11" s="1"/>
  <c r="T40" i="11"/>
  <c r="R40" i="11"/>
  <c r="P40" i="11"/>
  <c r="N40" i="11"/>
  <c r="L40" i="11"/>
  <c r="T39" i="11"/>
  <c r="R39" i="11"/>
  <c r="X39" i="11" s="1"/>
  <c r="P39" i="11"/>
  <c r="N39" i="11"/>
  <c r="L39" i="11"/>
  <c r="D38" i="11"/>
  <c r="D37" i="11"/>
  <c r="D36" i="11"/>
  <c r="D35" i="11"/>
  <c r="D34" i="11"/>
  <c r="D33" i="11"/>
  <c r="D32" i="11"/>
  <c r="D31" i="11"/>
  <c r="D30" i="11"/>
  <c r="D29" i="11"/>
  <c r="D28" i="11"/>
  <c r="D27" i="11"/>
  <c r="D26" i="11"/>
  <c r="D25" i="11"/>
  <c r="D24" i="11"/>
  <c r="D23" i="11"/>
  <c r="T22" i="11"/>
  <c r="R22" i="11"/>
  <c r="X22" i="11" s="1"/>
  <c r="Z22" i="11" s="1"/>
  <c r="P22" i="11"/>
  <c r="N22" i="11"/>
  <c r="L22" i="11"/>
  <c r="D22" i="11"/>
  <c r="T21" i="11"/>
  <c r="R21" i="11"/>
  <c r="X21" i="11" s="1"/>
  <c r="Z21" i="11" s="1"/>
  <c r="P21" i="11"/>
  <c r="N21" i="11"/>
  <c r="L21" i="11"/>
  <c r="D21" i="11"/>
  <c r="T20" i="11"/>
  <c r="R20" i="11"/>
  <c r="X20" i="11" s="1"/>
  <c r="Z20" i="11" s="1"/>
  <c r="P20" i="11"/>
  <c r="N20" i="11"/>
  <c r="L20" i="11"/>
  <c r="D20" i="11"/>
  <c r="T19" i="11"/>
  <c r="R19" i="11"/>
  <c r="X19" i="11" s="1"/>
  <c r="Z19" i="11" s="1"/>
  <c r="P19" i="11"/>
  <c r="N19" i="11"/>
  <c r="L19" i="11"/>
  <c r="D19" i="11"/>
  <c r="T18" i="11"/>
  <c r="R18" i="11"/>
  <c r="X18" i="11" s="1"/>
  <c r="Z18" i="11" s="1"/>
  <c r="P18" i="11"/>
  <c r="N18" i="11"/>
  <c r="L18" i="11"/>
  <c r="D18" i="11"/>
  <c r="T17" i="11"/>
  <c r="R17" i="11"/>
  <c r="X17" i="11" s="1"/>
  <c r="Z17" i="11" s="1"/>
  <c r="P17" i="11"/>
  <c r="N17" i="11"/>
  <c r="L17" i="11"/>
  <c r="D17" i="11"/>
  <c r="T16" i="11"/>
  <c r="R16" i="11"/>
  <c r="X16" i="11" s="1"/>
  <c r="Z16" i="11" s="1"/>
  <c r="P16" i="11"/>
  <c r="N16" i="11"/>
  <c r="L16" i="11"/>
  <c r="D16" i="11"/>
  <c r="T15" i="11"/>
  <c r="R15" i="11"/>
  <c r="X15" i="11" s="1"/>
  <c r="Z15" i="11" s="1"/>
  <c r="P15" i="11"/>
  <c r="N15" i="11"/>
  <c r="L15" i="11"/>
  <c r="D15" i="11"/>
  <c r="T14" i="11"/>
  <c r="R14" i="11"/>
  <c r="X14" i="11" s="1"/>
  <c r="Z14" i="11" s="1"/>
  <c r="P14" i="11"/>
  <c r="N14" i="11"/>
  <c r="L14" i="11"/>
  <c r="D14" i="11"/>
  <c r="T13" i="11"/>
  <c r="R13" i="11"/>
  <c r="X13" i="11" s="1"/>
  <c r="Z13" i="11" s="1"/>
  <c r="P13" i="11"/>
  <c r="N13" i="11"/>
  <c r="L13" i="11"/>
  <c r="D13" i="11"/>
  <c r="T12" i="11"/>
  <c r="R12" i="11"/>
  <c r="X12" i="11" s="1"/>
  <c r="Z12" i="11" s="1"/>
  <c r="P12" i="11"/>
  <c r="N12" i="11"/>
  <c r="L12" i="11"/>
  <c r="D12" i="11"/>
  <c r="T11" i="11"/>
  <c r="R11" i="11"/>
  <c r="X11" i="11" s="1"/>
  <c r="Z11" i="11" s="1"/>
  <c r="P11" i="11"/>
  <c r="N11" i="11"/>
  <c r="L11" i="11"/>
  <c r="D11" i="11"/>
  <c r="T10" i="11"/>
  <c r="R10" i="11"/>
  <c r="X10" i="11" s="1"/>
  <c r="Z10" i="11" s="1"/>
  <c r="P10" i="11"/>
  <c r="N10" i="11"/>
  <c r="L10" i="11"/>
  <c r="D10" i="11"/>
  <c r="T9" i="11"/>
  <c r="R9" i="11"/>
  <c r="X9" i="11" s="1"/>
  <c r="Z9" i="11" s="1"/>
  <c r="P9" i="11"/>
  <c r="N9" i="11"/>
  <c r="L9" i="11"/>
  <c r="D9" i="11"/>
  <c r="T8" i="11"/>
  <c r="R8" i="11"/>
  <c r="X8" i="11" s="1"/>
  <c r="Z8" i="11" s="1"/>
  <c r="P8" i="11"/>
  <c r="N8" i="11"/>
  <c r="L8" i="11"/>
  <c r="D8" i="11"/>
  <c r="T7" i="11"/>
  <c r="R7" i="11"/>
  <c r="X7" i="11" s="1"/>
  <c r="Z7" i="11" s="1"/>
  <c r="P7" i="11"/>
  <c r="N7" i="11"/>
  <c r="L7" i="11"/>
  <c r="D7" i="11"/>
  <c r="T6" i="11"/>
  <c r="R6" i="11"/>
  <c r="X6" i="11" s="1"/>
  <c r="Z6" i="11" s="1"/>
  <c r="L6" i="11"/>
  <c r="D6" i="11"/>
  <c r="AC19" i="12" l="1"/>
  <c r="AC20" i="12" s="1"/>
  <c r="Z19" i="12"/>
  <c r="Z20" i="12" s="1"/>
  <c r="AD19" i="12"/>
  <c r="AD20" i="12" s="1"/>
  <c r="AH19" i="12"/>
  <c r="AH20" i="12" s="1"/>
  <c r="AI19" i="12"/>
  <c r="AI20" i="12" s="1"/>
  <c r="AJ19" i="12"/>
  <c r="AJ20" i="12" s="1"/>
  <c r="AK19" i="12"/>
  <c r="AK20" i="12" s="1"/>
  <c r="AZ28" i="12"/>
  <c r="BB28" i="12" s="1"/>
  <c r="AZ47" i="12"/>
  <c r="BB47" i="12" s="1"/>
  <c r="AZ38" i="12"/>
  <c r="BB38" i="12" s="1"/>
  <c r="R39" i="13"/>
  <c r="X39" i="13" s="1"/>
  <c r="AZ50" i="12"/>
  <c r="BB50" i="12" s="1"/>
  <c r="AZ26" i="12"/>
  <c r="BB26" i="12" s="1"/>
  <c r="AZ55" i="12"/>
  <c r="BB55" i="12" s="1"/>
  <c r="R40" i="13"/>
  <c r="X40" i="13" s="1"/>
  <c r="Z40" i="13" s="1"/>
  <c r="R12" i="13"/>
  <c r="X12" i="13" s="1"/>
  <c r="Z12" i="13" s="1"/>
  <c r="AZ25" i="12"/>
  <c r="BB25" i="12" s="1"/>
  <c r="AZ44" i="12"/>
  <c r="BB44" i="12" s="1"/>
  <c r="AZ34" i="12"/>
  <c r="BB34" i="12" s="1"/>
  <c r="AZ23" i="12"/>
  <c r="BB23" i="12" s="1"/>
  <c r="AZ43" i="12"/>
  <c r="BB43" i="12" s="1"/>
  <c r="AZ62" i="12"/>
  <c r="BB62" i="12" s="1"/>
  <c r="AZ35" i="12"/>
  <c r="BB35" i="12" s="1"/>
  <c r="AZ64" i="12"/>
  <c r="BB64" i="12" s="1"/>
  <c r="AZ53" i="12"/>
  <c r="BB53" i="12" s="1"/>
  <c r="AZ52" i="12"/>
  <c r="BB52" i="12" s="1"/>
  <c r="AZ61" i="12"/>
  <c r="BB61" i="12" s="1"/>
  <c r="AZ41" i="12"/>
  <c r="BB41" i="12" s="1"/>
  <c r="AZ31" i="12"/>
  <c r="BB31" i="12" s="1"/>
  <c r="AZ37" i="12"/>
  <c r="BB37" i="12" s="1"/>
  <c r="AZ40" i="12"/>
  <c r="BB40" i="12" s="1"/>
  <c r="AZ56" i="12"/>
  <c r="BB56" i="12" s="1"/>
  <c r="AZ59" i="12"/>
  <c r="BB59" i="12" s="1"/>
  <c r="AZ67" i="12"/>
  <c r="BB67" i="12" s="1"/>
  <c r="AZ46" i="12"/>
  <c r="BB46" i="12" s="1"/>
  <c r="AZ49" i="12"/>
  <c r="BB49" i="12" s="1"/>
  <c r="AZ65" i="12"/>
  <c r="BB65" i="12" s="1"/>
  <c r="AZ68" i="12"/>
  <c r="BB68" i="12" s="1"/>
  <c r="AZ29" i="12"/>
  <c r="BB29" i="12" s="1"/>
  <c r="AZ58" i="12"/>
  <c r="BB58" i="12" s="1"/>
  <c r="R14" i="13"/>
  <c r="X14" i="13" s="1"/>
  <c r="Z14" i="13" s="1"/>
  <c r="X15" i="13"/>
  <c r="Z15" i="13" s="1"/>
  <c r="X9" i="13"/>
  <c r="Z9" i="13" s="1"/>
  <c r="X13" i="13"/>
  <c r="Z13" i="13" s="1"/>
  <c r="Z39" i="13"/>
  <c r="X47" i="13"/>
  <c r="Z47" i="13" s="1"/>
  <c r="Z45" i="13"/>
  <c r="X44" i="13"/>
  <c r="Z44" i="13" s="1"/>
  <c r="U75" i="12"/>
  <c r="V73" i="12"/>
  <c r="V75" i="12"/>
  <c r="W73" i="12"/>
  <c r="W75" i="12"/>
  <c r="X74" i="12"/>
  <c r="AO75" i="12"/>
  <c r="AP75" i="12"/>
  <c r="AQ75" i="12"/>
  <c r="AR75" i="12"/>
  <c r="AC73" i="12"/>
  <c r="AS73" i="12"/>
  <c r="AC74" i="12"/>
  <c r="AS74" i="12"/>
  <c r="AC75" i="12"/>
  <c r="AS75" i="12"/>
  <c r="AA19" i="12"/>
  <c r="AA20" i="12" s="1"/>
  <c r="AQ19" i="12"/>
  <c r="AQ20" i="12" s="1"/>
  <c r="AD73" i="12"/>
  <c r="AT73" i="12"/>
  <c r="AD74" i="12"/>
  <c r="AT74" i="12"/>
  <c r="AD75" i="12"/>
  <c r="AT75" i="12"/>
  <c r="AB19" i="12"/>
  <c r="AB20" i="12" s="1"/>
  <c r="AR19" i="12"/>
  <c r="AR20" i="12" s="1"/>
  <c r="AE73" i="12"/>
  <c r="AU73" i="12"/>
  <c r="AE74" i="12"/>
  <c r="AU74" i="12"/>
  <c r="AE75" i="12"/>
  <c r="AU75" i="12"/>
  <c r="AK73" i="12"/>
  <c r="AL73" i="12"/>
  <c r="AM73" i="12"/>
  <c r="X73" i="12"/>
  <c r="AO74" i="12"/>
  <c r="Z73" i="12"/>
  <c r="AQ73" i="12"/>
  <c r="AB73" i="12"/>
  <c r="AF73" i="12"/>
  <c r="AV73" i="12"/>
  <c r="AF74" i="12"/>
  <c r="AV74" i="12"/>
  <c r="AF75" i="12"/>
  <c r="AV75" i="12"/>
  <c r="AK74" i="12"/>
  <c r="AL74" i="12"/>
  <c r="AM74" i="12"/>
  <c r="X75" i="12"/>
  <c r="Y73" i="12"/>
  <c r="AP73" i="12"/>
  <c r="AA74" i="12"/>
  <c r="AR74" i="12"/>
  <c r="AG73" i="12"/>
  <c r="AW73" i="12"/>
  <c r="AG74" i="12"/>
  <c r="AW74" i="12"/>
  <c r="AG75" i="12"/>
  <c r="AW75" i="12"/>
  <c r="U74" i="12"/>
  <c r="V74" i="12"/>
  <c r="W74" i="12"/>
  <c r="AN74" i="12"/>
  <c r="AO73" i="12"/>
  <c r="Z74" i="12"/>
  <c r="AA73" i="12"/>
  <c r="AR73" i="12"/>
  <c r="AH73" i="12"/>
  <c r="AX73" i="12"/>
  <c r="AH74" i="12"/>
  <c r="AX74" i="12"/>
  <c r="AH75" i="12"/>
  <c r="AX75" i="12"/>
  <c r="AP74" i="12"/>
  <c r="AQ74" i="12"/>
  <c r="AB74" i="12"/>
  <c r="AY73" i="12"/>
  <c r="AY74" i="12"/>
  <c r="AI75" i="12"/>
  <c r="AY75" i="12"/>
  <c r="AN73" i="12"/>
  <c r="AN75" i="12"/>
  <c r="Y75" i="12"/>
  <c r="Z75" i="12"/>
  <c r="AA75" i="12"/>
  <c r="AB75" i="12"/>
  <c r="AE19" i="12"/>
  <c r="AE20" i="12" s="1"/>
  <c r="AU19" i="12"/>
  <c r="AU20" i="12" s="1"/>
  <c r="BC8" i="12"/>
  <c r="AF19" i="12"/>
  <c r="AF20" i="12" s="1"/>
  <c r="AV19" i="12"/>
  <c r="AV20" i="12" s="1"/>
  <c r="AI73" i="12"/>
  <c r="AI74" i="12"/>
  <c r="AJ73" i="12"/>
  <c r="X47" i="11"/>
  <c r="Z47" i="11" s="1"/>
  <c r="Z45" i="11"/>
  <c r="X41" i="11"/>
  <c r="Z41" i="11" s="1"/>
  <c r="Z39" i="11"/>
  <c r="X44" i="11"/>
  <c r="Z44" i="11" s="1"/>
  <c r="X41" i="13" l="1"/>
  <c r="Z41" i="13" s="1"/>
  <c r="AZ73" i="12"/>
  <c r="AZ74" i="12"/>
  <c r="AZ75" i="12"/>
  <c r="AY170" i="5" l="1"/>
  <c r="AX170" i="5"/>
  <c r="AW170" i="5"/>
  <c r="AV170" i="5"/>
  <c r="AU170" i="5"/>
  <c r="AT170" i="5"/>
  <c r="AS170" i="5"/>
  <c r="AR170" i="5"/>
  <c r="AQ170" i="5"/>
  <c r="AP170" i="5"/>
  <c r="AO170" i="5"/>
  <c r="AN170" i="5"/>
  <c r="AM170" i="5"/>
  <c r="AL170" i="5"/>
  <c r="AK170" i="5"/>
  <c r="AJ170" i="5"/>
  <c r="AI170" i="5"/>
  <c r="AH170" i="5"/>
  <c r="AG170" i="5"/>
  <c r="AF170" i="5"/>
  <c r="AE170" i="5"/>
  <c r="AD170" i="5"/>
  <c r="AC170" i="5"/>
  <c r="AB170" i="5"/>
  <c r="AA170" i="5"/>
  <c r="Z170" i="5"/>
  <c r="Y170" i="5"/>
  <c r="X170" i="5"/>
  <c r="W170" i="5"/>
  <c r="V170" i="5"/>
  <c r="U170" i="5"/>
  <c r="AZ170" i="5" s="1"/>
  <c r="BB170" i="5" s="1"/>
  <c r="G170" i="5"/>
  <c r="AY169" i="5"/>
  <c r="AX169" i="5"/>
  <c r="AW169" i="5"/>
  <c r="AV169" i="5"/>
  <c r="AU169" i="5"/>
  <c r="AT169" i="5"/>
  <c r="AS169" i="5"/>
  <c r="AR169" i="5"/>
  <c r="AQ169" i="5"/>
  <c r="AP169" i="5"/>
  <c r="AO169" i="5"/>
  <c r="AN169" i="5"/>
  <c r="AM169" i="5"/>
  <c r="AL169" i="5"/>
  <c r="AK169" i="5"/>
  <c r="AJ169" i="5"/>
  <c r="AI169" i="5"/>
  <c r="AH169" i="5"/>
  <c r="AG169" i="5"/>
  <c r="AF169" i="5"/>
  <c r="AE169" i="5"/>
  <c r="AD169" i="5"/>
  <c r="AC169" i="5"/>
  <c r="AB169" i="5"/>
  <c r="AA169" i="5"/>
  <c r="Z169" i="5"/>
  <c r="Y169" i="5"/>
  <c r="X169" i="5"/>
  <c r="W169" i="5"/>
  <c r="V169" i="5"/>
  <c r="U169" i="5"/>
  <c r="AZ169" i="5" s="1"/>
  <c r="BB169" i="5" s="1"/>
  <c r="F169" i="5"/>
  <c r="AY167" i="5"/>
  <c r="AX167" i="5"/>
  <c r="AW167" i="5"/>
  <c r="AV167" i="5"/>
  <c r="AU167" i="5"/>
  <c r="AT167" i="5"/>
  <c r="AS167" i="5"/>
  <c r="AR167" i="5"/>
  <c r="AQ167" i="5"/>
  <c r="AP167" i="5"/>
  <c r="AO167" i="5"/>
  <c r="AN167" i="5"/>
  <c r="AM167" i="5"/>
  <c r="AL167" i="5"/>
  <c r="AK167" i="5"/>
  <c r="AJ167" i="5"/>
  <c r="AI167" i="5"/>
  <c r="AH167" i="5"/>
  <c r="AG167" i="5"/>
  <c r="AF167" i="5"/>
  <c r="AE167" i="5"/>
  <c r="AD167" i="5"/>
  <c r="AC167" i="5"/>
  <c r="AB167" i="5"/>
  <c r="AA167" i="5"/>
  <c r="Z167" i="5"/>
  <c r="Y167" i="5"/>
  <c r="X167" i="5"/>
  <c r="W167" i="5"/>
  <c r="V167" i="5"/>
  <c r="U167" i="5"/>
  <c r="AZ167" i="5" s="1"/>
  <c r="BB167" i="5" s="1"/>
  <c r="G167" i="5"/>
  <c r="AY166" i="5"/>
  <c r="AX166" i="5"/>
  <c r="AW166" i="5"/>
  <c r="AV166" i="5"/>
  <c r="AU166" i="5"/>
  <c r="AT166" i="5"/>
  <c r="AS166" i="5"/>
  <c r="AR166" i="5"/>
  <c r="AQ166" i="5"/>
  <c r="AP166" i="5"/>
  <c r="AO166" i="5"/>
  <c r="AN166" i="5"/>
  <c r="AM166" i="5"/>
  <c r="AL166" i="5"/>
  <c r="AK166" i="5"/>
  <c r="AJ166" i="5"/>
  <c r="AI166" i="5"/>
  <c r="AH166" i="5"/>
  <c r="AG166" i="5"/>
  <c r="AF166" i="5"/>
  <c r="AE166" i="5"/>
  <c r="AD166" i="5"/>
  <c r="AC166" i="5"/>
  <c r="AB166" i="5"/>
  <c r="AA166" i="5"/>
  <c r="Z166" i="5"/>
  <c r="Y166" i="5"/>
  <c r="X166" i="5"/>
  <c r="W166" i="5"/>
  <c r="V166" i="5"/>
  <c r="U166" i="5"/>
  <c r="AZ166" i="5" s="1"/>
  <c r="BB166" i="5" s="1"/>
  <c r="F166" i="5"/>
  <c r="AY164" i="5"/>
  <c r="AX164" i="5"/>
  <c r="AW164" i="5"/>
  <c r="AV164" i="5"/>
  <c r="AU164" i="5"/>
  <c r="AT164" i="5"/>
  <c r="AS164" i="5"/>
  <c r="AR164" i="5"/>
  <c r="AQ164" i="5"/>
  <c r="AP164" i="5"/>
  <c r="AO164" i="5"/>
  <c r="AN164" i="5"/>
  <c r="AM164" i="5"/>
  <c r="AL164" i="5"/>
  <c r="AK164" i="5"/>
  <c r="AJ164" i="5"/>
  <c r="AI164" i="5"/>
  <c r="AH164" i="5"/>
  <c r="AZ164" i="5" s="1"/>
  <c r="BB164" i="5" s="1"/>
  <c r="AG164" i="5"/>
  <c r="AF164" i="5"/>
  <c r="AE164" i="5"/>
  <c r="AD164" i="5"/>
  <c r="AC164" i="5"/>
  <c r="AB164" i="5"/>
  <c r="AA164" i="5"/>
  <c r="Z164" i="5"/>
  <c r="Y164" i="5"/>
  <c r="X164" i="5"/>
  <c r="W164" i="5"/>
  <c r="V164" i="5"/>
  <c r="U164" i="5"/>
  <c r="G164" i="5"/>
  <c r="AY163" i="5"/>
  <c r="AX163" i="5"/>
  <c r="AW163" i="5"/>
  <c r="AV163" i="5"/>
  <c r="AU163" i="5"/>
  <c r="AT163" i="5"/>
  <c r="AS163" i="5"/>
  <c r="AR163" i="5"/>
  <c r="AQ163" i="5"/>
  <c r="AP163" i="5"/>
  <c r="AO163" i="5"/>
  <c r="AN163" i="5"/>
  <c r="AM163" i="5"/>
  <c r="AL163" i="5"/>
  <c r="AK163" i="5"/>
  <c r="AJ163" i="5"/>
  <c r="AI163" i="5"/>
  <c r="AH163" i="5"/>
  <c r="AG163" i="5"/>
  <c r="AF163" i="5"/>
  <c r="AE163" i="5"/>
  <c r="AD163" i="5"/>
  <c r="AC163" i="5"/>
  <c r="AB163" i="5"/>
  <c r="AA163" i="5"/>
  <c r="Z163" i="5"/>
  <c r="Y163" i="5"/>
  <c r="X163" i="5"/>
  <c r="W163" i="5"/>
  <c r="V163" i="5"/>
  <c r="U163" i="5"/>
  <c r="AZ163" i="5" s="1"/>
  <c r="BB163" i="5" s="1"/>
  <c r="F163" i="5"/>
  <c r="AY161" i="5"/>
  <c r="AX161" i="5"/>
  <c r="AW161" i="5"/>
  <c r="AV161" i="5"/>
  <c r="AU161" i="5"/>
  <c r="AT161" i="5"/>
  <c r="AS161" i="5"/>
  <c r="AR161" i="5"/>
  <c r="AQ161" i="5"/>
  <c r="AP161" i="5"/>
  <c r="AO161" i="5"/>
  <c r="AN161" i="5"/>
  <c r="AM161" i="5"/>
  <c r="AL161" i="5"/>
  <c r="AK161" i="5"/>
  <c r="AJ161" i="5"/>
  <c r="AI161" i="5"/>
  <c r="AZ161" i="5"/>
  <c r="BB161" i="5" s="1"/>
  <c r="AH161" i="5"/>
  <c r="AG161" i="5"/>
  <c r="AF161" i="5"/>
  <c r="AE161" i="5"/>
  <c r="AD161" i="5"/>
  <c r="AC161" i="5"/>
  <c r="AB161" i="5"/>
  <c r="AA161" i="5"/>
  <c r="Z161" i="5"/>
  <c r="Y161" i="5"/>
  <c r="X161" i="5"/>
  <c r="W161" i="5"/>
  <c r="V161" i="5"/>
  <c r="U161" i="5"/>
  <c r="G161" i="5"/>
  <c r="AY160" i="5"/>
  <c r="AX160" i="5"/>
  <c r="AW160" i="5"/>
  <c r="AV160" i="5"/>
  <c r="AU160" i="5"/>
  <c r="AT160" i="5"/>
  <c r="AS160" i="5"/>
  <c r="AR160" i="5"/>
  <c r="AQ160" i="5"/>
  <c r="AP160" i="5"/>
  <c r="AO160" i="5"/>
  <c r="AN160" i="5"/>
  <c r="AM160" i="5"/>
  <c r="AL160" i="5"/>
  <c r="AK160" i="5"/>
  <c r="AJ160" i="5"/>
  <c r="AZ160" i="5" s="1"/>
  <c r="BB160" i="5" s="1"/>
  <c r="AI160" i="5"/>
  <c r="AH160" i="5"/>
  <c r="AG160" i="5"/>
  <c r="AF160" i="5"/>
  <c r="AE160" i="5"/>
  <c r="AD160" i="5"/>
  <c r="AC160" i="5"/>
  <c r="AB160" i="5"/>
  <c r="AA160" i="5"/>
  <c r="Z160" i="5"/>
  <c r="Y160" i="5"/>
  <c r="X160" i="5"/>
  <c r="W160" i="5"/>
  <c r="V160" i="5"/>
  <c r="U160" i="5"/>
  <c r="F160" i="5"/>
  <c r="AY158" i="5"/>
  <c r="AX158" i="5"/>
  <c r="AW158" i="5"/>
  <c r="AV158" i="5"/>
  <c r="AU158" i="5"/>
  <c r="AT158" i="5"/>
  <c r="AS158" i="5"/>
  <c r="AR158" i="5"/>
  <c r="AQ158" i="5"/>
  <c r="AP158" i="5"/>
  <c r="AO158" i="5"/>
  <c r="AN158" i="5"/>
  <c r="AM158" i="5"/>
  <c r="AL158" i="5"/>
  <c r="AK158" i="5"/>
  <c r="AJ158" i="5"/>
  <c r="AI158" i="5"/>
  <c r="AH158" i="5"/>
  <c r="AG158" i="5"/>
  <c r="AF158" i="5"/>
  <c r="AE158" i="5"/>
  <c r="AD158" i="5"/>
  <c r="AC158" i="5"/>
  <c r="AB158" i="5"/>
  <c r="AA158" i="5"/>
  <c r="Z158" i="5"/>
  <c r="Y158" i="5"/>
  <c r="X158" i="5"/>
  <c r="W158" i="5"/>
  <c r="V158" i="5"/>
  <c r="U158" i="5"/>
  <c r="G158" i="5"/>
  <c r="AY157" i="5"/>
  <c r="AX157" i="5"/>
  <c r="AW157" i="5"/>
  <c r="AV157" i="5"/>
  <c r="AU157" i="5"/>
  <c r="AT157" i="5"/>
  <c r="AS157" i="5"/>
  <c r="AR157" i="5"/>
  <c r="AQ157" i="5"/>
  <c r="AP157" i="5"/>
  <c r="AO157" i="5"/>
  <c r="AN157" i="5"/>
  <c r="AM157" i="5"/>
  <c r="AL157" i="5"/>
  <c r="AK157" i="5"/>
  <c r="AJ157" i="5"/>
  <c r="AI157" i="5"/>
  <c r="AH157" i="5"/>
  <c r="AG157" i="5"/>
  <c r="AF157" i="5"/>
  <c r="AE157" i="5"/>
  <c r="AD157" i="5"/>
  <c r="AC157" i="5"/>
  <c r="AB157" i="5"/>
  <c r="AA157" i="5"/>
  <c r="Z157" i="5"/>
  <c r="Y157" i="5"/>
  <c r="X157" i="5"/>
  <c r="W157" i="5"/>
  <c r="V157" i="5"/>
  <c r="U157" i="5"/>
  <c r="AZ157" i="5" s="1"/>
  <c r="BB157" i="5" s="1"/>
  <c r="F157" i="5"/>
  <c r="AY155" i="5"/>
  <c r="AX155" i="5"/>
  <c r="AW155" i="5"/>
  <c r="AV155" i="5"/>
  <c r="AU155" i="5"/>
  <c r="AT155" i="5"/>
  <c r="AS155" i="5"/>
  <c r="AR155" i="5"/>
  <c r="AQ155" i="5"/>
  <c r="AP155" i="5"/>
  <c r="AO155" i="5"/>
  <c r="AN155" i="5"/>
  <c r="AM155" i="5"/>
  <c r="AL155" i="5"/>
  <c r="AK155" i="5"/>
  <c r="AJ155" i="5"/>
  <c r="AI155" i="5"/>
  <c r="AH155" i="5"/>
  <c r="AG155" i="5"/>
  <c r="AF155" i="5"/>
  <c r="AE155" i="5"/>
  <c r="AD155" i="5"/>
  <c r="AC155" i="5"/>
  <c r="AB155" i="5"/>
  <c r="AA155" i="5"/>
  <c r="Z155" i="5"/>
  <c r="Y155" i="5"/>
  <c r="X155" i="5"/>
  <c r="AZ155" i="5" s="1"/>
  <c r="BB155" i="5" s="1"/>
  <c r="W155" i="5"/>
  <c r="V155" i="5"/>
  <c r="U155" i="5"/>
  <c r="G155" i="5"/>
  <c r="AY154" i="5"/>
  <c r="AX154" i="5"/>
  <c r="AW154" i="5"/>
  <c r="AV154" i="5"/>
  <c r="AU154" i="5"/>
  <c r="AT154" i="5"/>
  <c r="AS154" i="5"/>
  <c r="AR154" i="5"/>
  <c r="AQ154" i="5"/>
  <c r="AP154" i="5"/>
  <c r="AO154" i="5"/>
  <c r="AN154" i="5"/>
  <c r="AM154" i="5"/>
  <c r="AL154" i="5"/>
  <c r="AK154" i="5"/>
  <c r="AJ154" i="5"/>
  <c r="AI154" i="5"/>
  <c r="AH154" i="5"/>
  <c r="AG154" i="5"/>
  <c r="AF154" i="5"/>
  <c r="AE154" i="5"/>
  <c r="AD154" i="5"/>
  <c r="AC154" i="5"/>
  <c r="AB154" i="5"/>
  <c r="AA154" i="5"/>
  <c r="Z154" i="5"/>
  <c r="Y154" i="5"/>
  <c r="X154" i="5"/>
  <c r="W154" i="5"/>
  <c r="AZ154" i="5" s="1"/>
  <c r="BB154" i="5" s="1"/>
  <c r="V154" i="5"/>
  <c r="U154" i="5"/>
  <c r="F154" i="5"/>
  <c r="AY152" i="5"/>
  <c r="AX152" i="5"/>
  <c r="AW152" i="5"/>
  <c r="AV152" i="5"/>
  <c r="AU152" i="5"/>
  <c r="AT152" i="5"/>
  <c r="AS152" i="5"/>
  <c r="AR152" i="5"/>
  <c r="AQ152" i="5"/>
  <c r="AP152" i="5"/>
  <c r="AO152" i="5"/>
  <c r="AN152" i="5"/>
  <c r="AM152" i="5"/>
  <c r="AL152" i="5"/>
  <c r="AK152" i="5"/>
  <c r="AJ152" i="5"/>
  <c r="AI152" i="5"/>
  <c r="AH152" i="5"/>
  <c r="AG152" i="5"/>
  <c r="AF152" i="5"/>
  <c r="AE152" i="5"/>
  <c r="AD152" i="5"/>
  <c r="AC152" i="5"/>
  <c r="AB152" i="5"/>
  <c r="AA152" i="5"/>
  <c r="Z152" i="5"/>
  <c r="Y152" i="5"/>
  <c r="X152" i="5"/>
  <c r="W152" i="5"/>
  <c r="V152" i="5"/>
  <c r="U152" i="5"/>
  <c r="G152" i="5"/>
  <c r="AY151" i="5"/>
  <c r="AX151" i="5"/>
  <c r="AW151" i="5"/>
  <c r="AV151" i="5"/>
  <c r="AU151" i="5"/>
  <c r="AT151" i="5"/>
  <c r="AS151" i="5"/>
  <c r="AR151" i="5"/>
  <c r="AQ151" i="5"/>
  <c r="AP151" i="5"/>
  <c r="AO151" i="5"/>
  <c r="AN151" i="5"/>
  <c r="AM151" i="5"/>
  <c r="AL151" i="5"/>
  <c r="AK151" i="5"/>
  <c r="AJ151" i="5"/>
  <c r="AI151" i="5"/>
  <c r="AH151" i="5"/>
  <c r="AG151" i="5"/>
  <c r="AF151" i="5"/>
  <c r="AE151" i="5"/>
  <c r="AD151" i="5"/>
  <c r="AC151" i="5"/>
  <c r="AB151" i="5"/>
  <c r="AZ151" i="5" s="1"/>
  <c r="BB151" i="5" s="1"/>
  <c r="AA151" i="5"/>
  <c r="Z151" i="5"/>
  <c r="Y151" i="5"/>
  <c r="X151" i="5"/>
  <c r="W151" i="5"/>
  <c r="V151" i="5"/>
  <c r="U151" i="5"/>
  <c r="F151" i="5"/>
  <c r="AY149" i="5"/>
  <c r="AX149" i="5"/>
  <c r="AW149" i="5"/>
  <c r="AV149" i="5"/>
  <c r="AU149" i="5"/>
  <c r="AT149" i="5"/>
  <c r="AS149" i="5"/>
  <c r="AR149" i="5"/>
  <c r="AQ149" i="5"/>
  <c r="AP149" i="5"/>
  <c r="AO149" i="5"/>
  <c r="AN149" i="5"/>
  <c r="AM149" i="5"/>
  <c r="AL149" i="5"/>
  <c r="AK149" i="5"/>
  <c r="AJ149" i="5"/>
  <c r="AI149" i="5"/>
  <c r="AH149" i="5"/>
  <c r="AG149" i="5"/>
  <c r="AF149" i="5"/>
  <c r="AE149" i="5"/>
  <c r="AD149" i="5"/>
  <c r="AC149" i="5"/>
  <c r="AB149" i="5"/>
  <c r="AA149" i="5"/>
  <c r="Z149" i="5"/>
  <c r="Y149" i="5"/>
  <c r="X149" i="5"/>
  <c r="W149" i="5"/>
  <c r="V149" i="5"/>
  <c r="U149" i="5"/>
  <c r="AZ149" i="5" s="1"/>
  <c r="BB149" i="5" s="1"/>
  <c r="G149" i="5"/>
  <c r="AY148" i="5"/>
  <c r="AX148" i="5"/>
  <c r="AW148" i="5"/>
  <c r="AV148" i="5"/>
  <c r="AU148" i="5"/>
  <c r="AT148" i="5"/>
  <c r="AS148" i="5"/>
  <c r="AR148" i="5"/>
  <c r="AQ148" i="5"/>
  <c r="AP148" i="5"/>
  <c r="AO148" i="5"/>
  <c r="AN148" i="5"/>
  <c r="AM148" i="5"/>
  <c r="AL148" i="5"/>
  <c r="AK148" i="5"/>
  <c r="AJ148" i="5"/>
  <c r="AI148" i="5"/>
  <c r="AH148" i="5"/>
  <c r="AG148" i="5"/>
  <c r="AF148" i="5"/>
  <c r="AE148" i="5"/>
  <c r="AD148" i="5"/>
  <c r="AC148" i="5"/>
  <c r="AB148" i="5"/>
  <c r="AA148" i="5"/>
  <c r="Z148" i="5"/>
  <c r="Y148" i="5"/>
  <c r="X148" i="5"/>
  <c r="W148" i="5"/>
  <c r="V148" i="5"/>
  <c r="U148" i="5"/>
  <c r="AZ148" i="5" s="1"/>
  <c r="BB148" i="5" s="1"/>
  <c r="F148" i="5"/>
  <c r="AY146" i="5"/>
  <c r="AX146" i="5"/>
  <c r="AW146" i="5"/>
  <c r="AV146" i="5"/>
  <c r="AU146" i="5"/>
  <c r="AT146" i="5"/>
  <c r="AS146" i="5"/>
  <c r="AR146" i="5"/>
  <c r="AQ146" i="5"/>
  <c r="AP146" i="5"/>
  <c r="AO146" i="5"/>
  <c r="AN146" i="5"/>
  <c r="AM146" i="5"/>
  <c r="AL146" i="5"/>
  <c r="AK146" i="5"/>
  <c r="AJ146" i="5"/>
  <c r="AI146" i="5"/>
  <c r="AH146" i="5"/>
  <c r="AG146" i="5"/>
  <c r="AF146" i="5"/>
  <c r="AE146" i="5"/>
  <c r="AD146" i="5"/>
  <c r="AZ146" i="5" s="1"/>
  <c r="BB146" i="5" s="1"/>
  <c r="AC146" i="5"/>
  <c r="AB146" i="5"/>
  <c r="AA146" i="5"/>
  <c r="Z146" i="5"/>
  <c r="Y146" i="5"/>
  <c r="X146" i="5"/>
  <c r="W146" i="5"/>
  <c r="V146" i="5"/>
  <c r="U146" i="5"/>
  <c r="G146" i="5"/>
  <c r="AY145" i="5"/>
  <c r="AX145" i="5"/>
  <c r="AW145" i="5"/>
  <c r="AV145" i="5"/>
  <c r="AU145" i="5"/>
  <c r="AT145" i="5"/>
  <c r="AS145" i="5"/>
  <c r="AR145" i="5"/>
  <c r="AQ145" i="5"/>
  <c r="AP145" i="5"/>
  <c r="AO145" i="5"/>
  <c r="AN145" i="5"/>
  <c r="AM145" i="5"/>
  <c r="AL145" i="5"/>
  <c r="AK145" i="5"/>
  <c r="AJ145" i="5"/>
  <c r="AI145" i="5"/>
  <c r="AH145" i="5"/>
  <c r="AG145" i="5"/>
  <c r="AF145" i="5"/>
  <c r="AE145" i="5"/>
  <c r="AD145" i="5"/>
  <c r="AC145" i="5"/>
  <c r="AB145" i="5"/>
  <c r="AA145" i="5"/>
  <c r="Z145" i="5"/>
  <c r="Y145" i="5"/>
  <c r="X145" i="5"/>
  <c r="W145" i="5"/>
  <c r="V145" i="5"/>
  <c r="U145" i="5"/>
  <c r="AZ145" i="5" s="1"/>
  <c r="BB145" i="5" s="1"/>
  <c r="F145" i="5"/>
  <c r="AA175" i="5"/>
  <c r="AY143" i="5"/>
  <c r="AX143" i="5"/>
  <c r="AW143" i="5"/>
  <c r="AV143" i="5"/>
  <c r="AU143" i="5"/>
  <c r="AT143" i="5"/>
  <c r="AS143" i="5"/>
  <c r="AR143" i="5"/>
  <c r="AQ143" i="5"/>
  <c r="AP143" i="5"/>
  <c r="AO143" i="5"/>
  <c r="AN143" i="5"/>
  <c r="AM143" i="5"/>
  <c r="AL143" i="5"/>
  <c r="AK143" i="5"/>
  <c r="AJ143" i="5"/>
  <c r="AI143" i="5"/>
  <c r="AH143" i="5"/>
  <c r="AG143" i="5"/>
  <c r="AF143" i="5"/>
  <c r="AE143" i="5"/>
  <c r="AZ143" i="5" s="1"/>
  <c r="BB143" i="5" s="1"/>
  <c r="AD143" i="5"/>
  <c r="AC143" i="5"/>
  <c r="AB143" i="5"/>
  <c r="AA143" i="5"/>
  <c r="Z143" i="5"/>
  <c r="Y143" i="5"/>
  <c r="X143" i="5"/>
  <c r="W143" i="5"/>
  <c r="V143" i="5"/>
  <c r="U143" i="5"/>
  <c r="G143" i="5"/>
  <c r="AY142" i="5"/>
  <c r="AX142" i="5"/>
  <c r="AW142" i="5"/>
  <c r="AV142" i="5"/>
  <c r="AU142" i="5"/>
  <c r="AT142" i="5"/>
  <c r="AS142" i="5"/>
  <c r="AR142" i="5"/>
  <c r="AQ142" i="5"/>
  <c r="AP142" i="5"/>
  <c r="AO142" i="5"/>
  <c r="AN142" i="5"/>
  <c r="AM142" i="5"/>
  <c r="AL142" i="5"/>
  <c r="AK142" i="5"/>
  <c r="AJ142" i="5"/>
  <c r="AI142" i="5"/>
  <c r="AH142" i="5"/>
  <c r="AG142" i="5"/>
  <c r="AF142" i="5"/>
  <c r="AE142" i="5"/>
  <c r="AD142" i="5"/>
  <c r="AC142" i="5"/>
  <c r="AB142" i="5"/>
  <c r="AA142" i="5"/>
  <c r="Z142" i="5"/>
  <c r="Y142" i="5"/>
  <c r="X142" i="5"/>
  <c r="W142" i="5"/>
  <c r="V142" i="5"/>
  <c r="U142" i="5"/>
  <c r="AZ142" i="5" s="1"/>
  <c r="BB142" i="5" s="1"/>
  <c r="F142" i="5"/>
  <c r="AY140" i="5"/>
  <c r="AX140" i="5"/>
  <c r="AW140" i="5"/>
  <c r="AV140" i="5"/>
  <c r="AU140" i="5"/>
  <c r="AT140" i="5"/>
  <c r="AS140" i="5"/>
  <c r="AR140" i="5"/>
  <c r="AQ140" i="5"/>
  <c r="AP140" i="5"/>
  <c r="AO140" i="5"/>
  <c r="AN140" i="5"/>
  <c r="AM140" i="5"/>
  <c r="AL140" i="5"/>
  <c r="AK140" i="5"/>
  <c r="AJ140" i="5"/>
  <c r="AI140" i="5"/>
  <c r="AH140" i="5"/>
  <c r="AG140" i="5"/>
  <c r="AF140" i="5"/>
  <c r="AE140" i="5"/>
  <c r="AD140" i="5"/>
  <c r="AC140" i="5"/>
  <c r="AB140" i="5"/>
  <c r="AA140" i="5"/>
  <c r="Z140" i="5"/>
  <c r="Y140" i="5"/>
  <c r="X140" i="5"/>
  <c r="W140" i="5"/>
  <c r="V140" i="5"/>
  <c r="U140" i="5"/>
  <c r="AZ140" i="5" s="1"/>
  <c r="BB140" i="5" s="1"/>
  <c r="G140" i="5"/>
  <c r="AY139" i="5"/>
  <c r="AX139" i="5"/>
  <c r="AW139" i="5"/>
  <c r="AV139" i="5"/>
  <c r="AU139" i="5"/>
  <c r="AT139" i="5"/>
  <c r="AS139" i="5"/>
  <c r="AR139" i="5"/>
  <c r="AQ139" i="5"/>
  <c r="AP139" i="5"/>
  <c r="AO139" i="5"/>
  <c r="AN139" i="5"/>
  <c r="AM139" i="5"/>
  <c r="AL139" i="5"/>
  <c r="AK139" i="5"/>
  <c r="AJ139" i="5"/>
  <c r="AI139" i="5"/>
  <c r="AH139" i="5"/>
  <c r="AG139" i="5"/>
  <c r="AF139" i="5"/>
  <c r="AE139" i="5"/>
  <c r="AD139" i="5"/>
  <c r="AC139" i="5"/>
  <c r="AB139" i="5"/>
  <c r="AA139" i="5"/>
  <c r="Z139" i="5"/>
  <c r="Y139" i="5"/>
  <c r="X139" i="5"/>
  <c r="W139" i="5"/>
  <c r="V139" i="5"/>
  <c r="U139" i="5"/>
  <c r="AZ139" i="5" s="1"/>
  <c r="BB139" i="5" s="1"/>
  <c r="F139" i="5"/>
  <c r="AY137" i="5"/>
  <c r="AX137" i="5"/>
  <c r="AW137" i="5"/>
  <c r="AV137" i="5"/>
  <c r="AU137" i="5"/>
  <c r="AT137" i="5"/>
  <c r="AS137" i="5"/>
  <c r="AR137" i="5"/>
  <c r="AQ137" i="5"/>
  <c r="AP137" i="5"/>
  <c r="AO137" i="5"/>
  <c r="AN137" i="5"/>
  <c r="AM137" i="5"/>
  <c r="AL137" i="5"/>
  <c r="AK137" i="5"/>
  <c r="AJ137" i="5"/>
  <c r="AI137" i="5"/>
  <c r="AH137" i="5"/>
  <c r="AG137" i="5"/>
  <c r="AF137" i="5"/>
  <c r="AE137" i="5"/>
  <c r="AD137" i="5"/>
  <c r="AC137" i="5"/>
  <c r="AB137" i="5"/>
  <c r="AA137" i="5"/>
  <c r="Z137" i="5"/>
  <c r="Y137" i="5"/>
  <c r="X137" i="5"/>
  <c r="W137" i="5"/>
  <c r="V137" i="5"/>
  <c r="U137" i="5"/>
  <c r="AZ137" i="5" s="1"/>
  <c r="BB137" i="5" s="1"/>
  <c r="G137" i="5"/>
  <c r="AY136" i="5"/>
  <c r="AX136" i="5"/>
  <c r="AW136" i="5"/>
  <c r="AV136" i="5"/>
  <c r="AU136" i="5"/>
  <c r="AT136" i="5"/>
  <c r="AS136" i="5"/>
  <c r="AR136" i="5"/>
  <c r="AQ136" i="5"/>
  <c r="AP136" i="5"/>
  <c r="AO136" i="5"/>
  <c r="AN136" i="5"/>
  <c r="AM136" i="5"/>
  <c r="AL136" i="5"/>
  <c r="AK136" i="5"/>
  <c r="AJ136" i="5"/>
  <c r="AI136" i="5"/>
  <c r="AH136" i="5"/>
  <c r="AG136" i="5"/>
  <c r="AF136" i="5"/>
  <c r="AE136" i="5"/>
  <c r="AD136" i="5"/>
  <c r="AC136" i="5"/>
  <c r="AB136" i="5"/>
  <c r="AA136" i="5"/>
  <c r="Z136" i="5"/>
  <c r="Y136" i="5"/>
  <c r="X136" i="5"/>
  <c r="W136" i="5"/>
  <c r="V136" i="5"/>
  <c r="U136" i="5"/>
  <c r="F136" i="5"/>
  <c r="AY134" i="5"/>
  <c r="AX134" i="5"/>
  <c r="AW134" i="5"/>
  <c r="AV134" i="5"/>
  <c r="AU134" i="5"/>
  <c r="AT134" i="5"/>
  <c r="AS134" i="5"/>
  <c r="AR134" i="5"/>
  <c r="AQ134" i="5"/>
  <c r="AP134" i="5"/>
  <c r="AO134" i="5"/>
  <c r="AN134" i="5"/>
  <c r="AM134" i="5"/>
  <c r="AL134" i="5"/>
  <c r="AK134" i="5"/>
  <c r="AJ134" i="5"/>
  <c r="AI134" i="5"/>
  <c r="AH134" i="5"/>
  <c r="AG134" i="5"/>
  <c r="AF134" i="5"/>
  <c r="AE134" i="5"/>
  <c r="AD134" i="5"/>
  <c r="AC134" i="5"/>
  <c r="AB134" i="5"/>
  <c r="AA134" i="5"/>
  <c r="Z134" i="5"/>
  <c r="Y134" i="5"/>
  <c r="X134" i="5"/>
  <c r="W134" i="5"/>
  <c r="V134" i="5"/>
  <c r="U134" i="5"/>
  <c r="AZ134" i="5" s="1"/>
  <c r="BB134" i="5" s="1"/>
  <c r="G134" i="5"/>
  <c r="AY133" i="5"/>
  <c r="AX133" i="5"/>
  <c r="AW133" i="5"/>
  <c r="AV133" i="5"/>
  <c r="AU133" i="5"/>
  <c r="AT133" i="5"/>
  <c r="AS133" i="5"/>
  <c r="AR133" i="5"/>
  <c r="AQ133" i="5"/>
  <c r="AP133" i="5"/>
  <c r="AO133" i="5"/>
  <c r="AN133" i="5"/>
  <c r="AM133" i="5"/>
  <c r="AL133" i="5"/>
  <c r="AK133" i="5"/>
  <c r="AJ133" i="5"/>
  <c r="AI133" i="5"/>
  <c r="AH133" i="5"/>
  <c r="AG133" i="5"/>
  <c r="AF133" i="5"/>
  <c r="AE133" i="5"/>
  <c r="AD133" i="5"/>
  <c r="AC133" i="5"/>
  <c r="AB133" i="5"/>
  <c r="AA133" i="5"/>
  <c r="Z133" i="5"/>
  <c r="Y133" i="5"/>
  <c r="X133" i="5"/>
  <c r="W133" i="5"/>
  <c r="V133" i="5"/>
  <c r="U133" i="5"/>
  <c r="AZ133" i="5" s="1"/>
  <c r="BB133" i="5" s="1"/>
  <c r="F133" i="5"/>
  <c r="AY131" i="5"/>
  <c r="AX131" i="5"/>
  <c r="AW131" i="5"/>
  <c r="AV131" i="5"/>
  <c r="AU131" i="5"/>
  <c r="AT131" i="5"/>
  <c r="AS131" i="5"/>
  <c r="AR131" i="5"/>
  <c r="AQ131" i="5"/>
  <c r="AP131" i="5"/>
  <c r="AO131" i="5"/>
  <c r="AN131" i="5"/>
  <c r="AM131" i="5"/>
  <c r="AL131" i="5"/>
  <c r="AK131" i="5"/>
  <c r="AJ131" i="5"/>
  <c r="AI131" i="5"/>
  <c r="AH131" i="5"/>
  <c r="AG131" i="5"/>
  <c r="AF131" i="5"/>
  <c r="AE131" i="5"/>
  <c r="AD131" i="5"/>
  <c r="AC131" i="5"/>
  <c r="AB131" i="5"/>
  <c r="AA131" i="5"/>
  <c r="Z131" i="5"/>
  <c r="Y131" i="5"/>
  <c r="X131" i="5"/>
  <c r="W131" i="5"/>
  <c r="V131" i="5"/>
  <c r="U131" i="5"/>
  <c r="AZ131" i="5" s="1"/>
  <c r="BB131" i="5" s="1"/>
  <c r="G131" i="5"/>
  <c r="AY130" i="5"/>
  <c r="AX130" i="5"/>
  <c r="AW130" i="5"/>
  <c r="AV130" i="5"/>
  <c r="AU130" i="5"/>
  <c r="AT130" i="5"/>
  <c r="AS130" i="5"/>
  <c r="AR130" i="5"/>
  <c r="AQ130" i="5"/>
  <c r="AP130" i="5"/>
  <c r="AO130" i="5"/>
  <c r="AN130" i="5"/>
  <c r="AM130" i="5"/>
  <c r="AL130" i="5"/>
  <c r="AK130" i="5"/>
  <c r="AJ130" i="5"/>
  <c r="AI130" i="5"/>
  <c r="AH130" i="5"/>
  <c r="AG130" i="5"/>
  <c r="AF130" i="5"/>
  <c r="AE130" i="5"/>
  <c r="AD130" i="5"/>
  <c r="AC130" i="5"/>
  <c r="AB130" i="5"/>
  <c r="AA130" i="5"/>
  <c r="Z130" i="5"/>
  <c r="Y130" i="5"/>
  <c r="X130" i="5"/>
  <c r="W130" i="5"/>
  <c r="V130" i="5"/>
  <c r="U130" i="5"/>
  <c r="AZ130" i="5" s="1"/>
  <c r="BB130" i="5" s="1"/>
  <c r="F130" i="5"/>
  <c r="AY128" i="5"/>
  <c r="AX128" i="5"/>
  <c r="AW128" i="5"/>
  <c r="AV128" i="5"/>
  <c r="AU128" i="5"/>
  <c r="AT128" i="5"/>
  <c r="AS128" i="5"/>
  <c r="AR128" i="5"/>
  <c r="AQ128" i="5"/>
  <c r="AP128" i="5"/>
  <c r="AO128" i="5"/>
  <c r="AN128" i="5"/>
  <c r="AM128" i="5"/>
  <c r="AL128" i="5"/>
  <c r="AK128" i="5"/>
  <c r="AJ128" i="5"/>
  <c r="AI128" i="5"/>
  <c r="AH128" i="5"/>
  <c r="AG128" i="5"/>
  <c r="AF128" i="5"/>
  <c r="AE128" i="5"/>
  <c r="AD128" i="5"/>
  <c r="AC128" i="5"/>
  <c r="AB128" i="5"/>
  <c r="AA128" i="5"/>
  <c r="Z128" i="5"/>
  <c r="Y128" i="5"/>
  <c r="X128" i="5"/>
  <c r="W128" i="5"/>
  <c r="V128" i="5"/>
  <c r="U128" i="5"/>
  <c r="AZ128" i="5" s="1"/>
  <c r="BB128" i="5" s="1"/>
  <c r="G128" i="5"/>
  <c r="AY127" i="5"/>
  <c r="AX127" i="5"/>
  <c r="AW127" i="5"/>
  <c r="AV127" i="5"/>
  <c r="AU127" i="5"/>
  <c r="AT127" i="5"/>
  <c r="AS127" i="5"/>
  <c r="AR127" i="5"/>
  <c r="AQ127" i="5"/>
  <c r="AP127" i="5"/>
  <c r="AO127" i="5"/>
  <c r="AN127" i="5"/>
  <c r="AM127" i="5"/>
  <c r="AL127" i="5"/>
  <c r="AK127" i="5"/>
  <c r="AJ127" i="5"/>
  <c r="AI127" i="5"/>
  <c r="AH127" i="5"/>
  <c r="AG127" i="5"/>
  <c r="AF127" i="5"/>
  <c r="AE127" i="5"/>
  <c r="AD127" i="5"/>
  <c r="AC127" i="5"/>
  <c r="AB127" i="5"/>
  <c r="AA127" i="5"/>
  <c r="Z127" i="5"/>
  <c r="Y127" i="5"/>
  <c r="X127" i="5"/>
  <c r="W127" i="5"/>
  <c r="V127" i="5"/>
  <c r="U127" i="5"/>
  <c r="AZ127" i="5" s="1"/>
  <c r="BB127" i="5" s="1"/>
  <c r="F127" i="5"/>
  <c r="AY125" i="5"/>
  <c r="AX125" i="5"/>
  <c r="AW125" i="5"/>
  <c r="AV125" i="5"/>
  <c r="AU125" i="5"/>
  <c r="AT125" i="5"/>
  <c r="AS125" i="5"/>
  <c r="AR125" i="5"/>
  <c r="AQ125" i="5"/>
  <c r="AP125" i="5"/>
  <c r="AO125" i="5"/>
  <c r="AN125" i="5"/>
  <c r="AM125" i="5"/>
  <c r="AL125" i="5"/>
  <c r="AK125" i="5"/>
  <c r="AJ125" i="5"/>
  <c r="AI125" i="5"/>
  <c r="AH125" i="5"/>
  <c r="AG125" i="5"/>
  <c r="AF125" i="5"/>
  <c r="AE125" i="5"/>
  <c r="AD125" i="5"/>
  <c r="AC125" i="5"/>
  <c r="AB125" i="5"/>
  <c r="AA125" i="5"/>
  <c r="Z125" i="5"/>
  <c r="Y125" i="5"/>
  <c r="X125" i="5"/>
  <c r="W125" i="5"/>
  <c r="AZ125" i="5" s="1"/>
  <c r="BB125" i="5" s="1"/>
  <c r="V125" i="5"/>
  <c r="U125" i="5"/>
  <c r="G125" i="5"/>
  <c r="AY124" i="5"/>
  <c r="AX124" i="5"/>
  <c r="AW124" i="5"/>
  <c r="AV124" i="5"/>
  <c r="AU124" i="5"/>
  <c r="AT124" i="5"/>
  <c r="AS124" i="5"/>
  <c r="AR124" i="5"/>
  <c r="AQ124" i="5"/>
  <c r="AP124" i="5"/>
  <c r="AO124" i="5"/>
  <c r="AN124" i="5"/>
  <c r="AM124" i="5"/>
  <c r="AL124" i="5"/>
  <c r="AK124" i="5"/>
  <c r="AJ124" i="5"/>
  <c r="AI124" i="5"/>
  <c r="AH124" i="5"/>
  <c r="AG124" i="5"/>
  <c r="AF124" i="5"/>
  <c r="AE124" i="5"/>
  <c r="AD124" i="5"/>
  <c r="AC124" i="5"/>
  <c r="AB124" i="5"/>
  <c r="AA124" i="5"/>
  <c r="Z124" i="5"/>
  <c r="Y124" i="5"/>
  <c r="X124" i="5"/>
  <c r="W124" i="5"/>
  <c r="AZ124" i="5" s="1"/>
  <c r="BB124" i="5" s="1"/>
  <c r="V124" i="5"/>
  <c r="U124" i="5"/>
  <c r="F124" i="5"/>
  <c r="AY122" i="5"/>
  <c r="AX122" i="5"/>
  <c r="AW122" i="5"/>
  <c r="AV122" i="5"/>
  <c r="AU122" i="5"/>
  <c r="AT122" i="5"/>
  <c r="AS122" i="5"/>
  <c r="AR122" i="5"/>
  <c r="AQ122" i="5"/>
  <c r="AP122" i="5"/>
  <c r="AO122" i="5"/>
  <c r="AN122" i="5"/>
  <c r="AM122" i="5"/>
  <c r="AL122" i="5"/>
  <c r="AK122" i="5"/>
  <c r="AJ122" i="5"/>
  <c r="AI122" i="5"/>
  <c r="AH122" i="5"/>
  <c r="AG122" i="5"/>
  <c r="AF122" i="5"/>
  <c r="AE122" i="5"/>
  <c r="AD122" i="5"/>
  <c r="AC122" i="5"/>
  <c r="AB122" i="5"/>
  <c r="AA122" i="5"/>
  <c r="Z122" i="5"/>
  <c r="Y122" i="5"/>
  <c r="AZ122" i="5" s="1"/>
  <c r="BB122" i="5" s="1"/>
  <c r="X122" i="5"/>
  <c r="W122" i="5"/>
  <c r="V122" i="5"/>
  <c r="U122" i="5"/>
  <c r="G122" i="5"/>
  <c r="AY121" i="5"/>
  <c r="AX121" i="5"/>
  <c r="AW121" i="5"/>
  <c r="AV121" i="5"/>
  <c r="AU121" i="5"/>
  <c r="AT121" i="5"/>
  <c r="AS121" i="5"/>
  <c r="AR121" i="5"/>
  <c r="AQ121" i="5"/>
  <c r="AP121" i="5"/>
  <c r="AO121" i="5"/>
  <c r="AN121" i="5"/>
  <c r="AM121" i="5"/>
  <c r="AL121" i="5"/>
  <c r="AK121" i="5"/>
  <c r="AJ121" i="5"/>
  <c r="AI121" i="5"/>
  <c r="AH121" i="5"/>
  <c r="AG121" i="5"/>
  <c r="AF121" i="5"/>
  <c r="AE121" i="5"/>
  <c r="AD121" i="5"/>
  <c r="AC121" i="5"/>
  <c r="AB121" i="5"/>
  <c r="AA121" i="5"/>
  <c r="Z121" i="5"/>
  <c r="Y121" i="5"/>
  <c r="X121" i="5"/>
  <c r="W121" i="5"/>
  <c r="V121" i="5"/>
  <c r="AZ121" i="5" s="1"/>
  <c r="BB121" i="5" s="1"/>
  <c r="U121" i="5"/>
  <c r="F121" i="5"/>
  <c r="AY119" i="5"/>
  <c r="AX119" i="5"/>
  <c r="AW119" i="5"/>
  <c r="AV119" i="5"/>
  <c r="AU119" i="5"/>
  <c r="AT119" i="5"/>
  <c r="AS119" i="5"/>
  <c r="AR119" i="5"/>
  <c r="AQ119" i="5"/>
  <c r="AP119" i="5"/>
  <c r="AO119" i="5"/>
  <c r="AN119" i="5"/>
  <c r="AM119" i="5"/>
  <c r="AL119" i="5"/>
  <c r="AK119" i="5"/>
  <c r="AJ119" i="5"/>
  <c r="AI119" i="5"/>
  <c r="AH119" i="5"/>
  <c r="AG119" i="5"/>
  <c r="AF119" i="5"/>
  <c r="AE119" i="5"/>
  <c r="AD119" i="5"/>
  <c r="AC119" i="5"/>
  <c r="AB119" i="5"/>
  <c r="AA119" i="5"/>
  <c r="AZ119" i="5" s="1"/>
  <c r="BB119" i="5" s="1"/>
  <c r="Z119" i="5"/>
  <c r="Y119" i="5"/>
  <c r="X119" i="5"/>
  <c r="W119" i="5"/>
  <c r="V119" i="5"/>
  <c r="U119" i="5"/>
  <c r="G119" i="5"/>
  <c r="AY118" i="5"/>
  <c r="AX118" i="5"/>
  <c r="AW118" i="5"/>
  <c r="AV118" i="5"/>
  <c r="AU118" i="5"/>
  <c r="AT118" i="5"/>
  <c r="AS118" i="5"/>
  <c r="AR118" i="5"/>
  <c r="AQ118" i="5"/>
  <c r="AP118" i="5"/>
  <c r="AO118" i="5"/>
  <c r="AN118" i="5"/>
  <c r="AM118" i="5"/>
  <c r="AL118" i="5"/>
  <c r="AK118" i="5"/>
  <c r="AJ118" i="5"/>
  <c r="AI118" i="5"/>
  <c r="AH118" i="5"/>
  <c r="AG118" i="5"/>
  <c r="AF118" i="5"/>
  <c r="AE118" i="5"/>
  <c r="AD118" i="5"/>
  <c r="AC118" i="5"/>
  <c r="AB118" i="5"/>
  <c r="AA118" i="5"/>
  <c r="AZ118" i="5" s="1"/>
  <c r="BB118" i="5" s="1"/>
  <c r="Z118" i="5"/>
  <c r="Y118" i="5"/>
  <c r="X118" i="5"/>
  <c r="W118" i="5"/>
  <c r="V118" i="5"/>
  <c r="U118" i="5"/>
  <c r="F118" i="5"/>
  <c r="AY116" i="5"/>
  <c r="AX116" i="5"/>
  <c r="AW116" i="5"/>
  <c r="AV116" i="5"/>
  <c r="AU116" i="5"/>
  <c r="AT116" i="5"/>
  <c r="AS116" i="5"/>
  <c r="AR116" i="5"/>
  <c r="AQ116" i="5"/>
  <c r="AP116" i="5"/>
  <c r="AO116" i="5"/>
  <c r="AN116" i="5"/>
  <c r="AM116" i="5"/>
  <c r="AL116" i="5"/>
  <c r="AK116" i="5"/>
  <c r="AJ116" i="5"/>
  <c r="AI116" i="5"/>
  <c r="AH116" i="5"/>
  <c r="AG116" i="5"/>
  <c r="AF116" i="5"/>
  <c r="AE116" i="5"/>
  <c r="AD116" i="5"/>
  <c r="AC116" i="5"/>
  <c r="AB116" i="5"/>
  <c r="AA116" i="5"/>
  <c r="Z116" i="5"/>
  <c r="Y116" i="5"/>
  <c r="X116" i="5"/>
  <c r="W116" i="5"/>
  <c r="V116" i="5"/>
  <c r="U116" i="5"/>
  <c r="G116" i="5"/>
  <c r="AY115" i="5"/>
  <c r="AX115" i="5"/>
  <c r="AW115" i="5"/>
  <c r="AV115" i="5"/>
  <c r="AU115" i="5"/>
  <c r="AT115" i="5"/>
  <c r="AS115" i="5"/>
  <c r="AR115" i="5"/>
  <c r="AQ115" i="5"/>
  <c r="AP115" i="5"/>
  <c r="AO115" i="5"/>
  <c r="AN115" i="5"/>
  <c r="AM115" i="5"/>
  <c r="AL115" i="5"/>
  <c r="AK115" i="5"/>
  <c r="AJ115" i="5"/>
  <c r="AI115" i="5"/>
  <c r="AH115" i="5"/>
  <c r="AG115" i="5"/>
  <c r="AF115" i="5"/>
  <c r="AE115" i="5"/>
  <c r="AD115" i="5"/>
  <c r="AC115" i="5"/>
  <c r="AB115" i="5"/>
  <c r="AA115" i="5"/>
  <c r="AZ115" i="5" s="1"/>
  <c r="BB115" i="5" s="1"/>
  <c r="Z115" i="5"/>
  <c r="Y115" i="5"/>
  <c r="X115" i="5"/>
  <c r="W115" i="5"/>
  <c r="V115" i="5"/>
  <c r="U115" i="5"/>
  <c r="F115" i="5"/>
  <c r="AY113" i="5"/>
  <c r="AX113" i="5"/>
  <c r="AW113" i="5"/>
  <c r="AV113" i="5"/>
  <c r="AU113" i="5"/>
  <c r="AT113" i="5"/>
  <c r="AS113" i="5"/>
  <c r="AR113" i="5"/>
  <c r="AQ113" i="5"/>
  <c r="AP113" i="5"/>
  <c r="AO113" i="5"/>
  <c r="AN113" i="5"/>
  <c r="AM113" i="5"/>
  <c r="AL113" i="5"/>
  <c r="AK113" i="5"/>
  <c r="AJ113" i="5"/>
  <c r="AI113" i="5"/>
  <c r="AH113" i="5"/>
  <c r="AG113" i="5"/>
  <c r="AF113" i="5"/>
  <c r="AE113" i="5"/>
  <c r="AD113" i="5"/>
  <c r="AC113" i="5"/>
  <c r="AB113" i="5"/>
  <c r="AA113" i="5"/>
  <c r="AZ113" i="5" s="1"/>
  <c r="BB113" i="5" s="1"/>
  <c r="Z113" i="5"/>
  <c r="Y113" i="5"/>
  <c r="X113" i="5"/>
  <c r="W113" i="5"/>
  <c r="V113" i="5"/>
  <c r="U113" i="5"/>
  <c r="G113" i="5"/>
  <c r="AY112" i="5"/>
  <c r="AX112" i="5"/>
  <c r="AW112" i="5"/>
  <c r="AV112" i="5"/>
  <c r="AU112" i="5"/>
  <c r="AT112" i="5"/>
  <c r="AS112" i="5"/>
  <c r="AR112" i="5"/>
  <c r="AQ112" i="5"/>
  <c r="AP112" i="5"/>
  <c r="AO112" i="5"/>
  <c r="AN112" i="5"/>
  <c r="AM112" i="5"/>
  <c r="AL112" i="5"/>
  <c r="AK112" i="5"/>
  <c r="AJ112" i="5"/>
  <c r="AI112" i="5"/>
  <c r="AH112" i="5"/>
  <c r="AG112" i="5"/>
  <c r="AF112" i="5"/>
  <c r="AE112" i="5"/>
  <c r="AD112" i="5"/>
  <c r="AC112" i="5"/>
  <c r="AB112" i="5"/>
  <c r="AA112" i="5"/>
  <c r="AZ112" i="5" s="1"/>
  <c r="BB112" i="5" s="1"/>
  <c r="Z112" i="5"/>
  <c r="Y112" i="5"/>
  <c r="X112" i="5"/>
  <c r="W112" i="5"/>
  <c r="V112" i="5"/>
  <c r="U112" i="5"/>
  <c r="F112" i="5"/>
  <c r="AY110" i="5"/>
  <c r="AX110" i="5"/>
  <c r="AW110" i="5"/>
  <c r="AV110" i="5"/>
  <c r="AU110" i="5"/>
  <c r="AT110" i="5"/>
  <c r="AS110" i="5"/>
  <c r="AR110" i="5"/>
  <c r="AQ110" i="5"/>
  <c r="AP110" i="5"/>
  <c r="AO110" i="5"/>
  <c r="AN110" i="5"/>
  <c r="AM110" i="5"/>
  <c r="AL110" i="5"/>
  <c r="AK110" i="5"/>
  <c r="AJ110" i="5"/>
  <c r="AI110" i="5"/>
  <c r="AH110" i="5"/>
  <c r="AG110" i="5"/>
  <c r="AF110" i="5"/>
  <c r="AE110" i="5"/>
  <c r="AD110" i="5"/>
  <c r="AC110" i="5"/>
  <c r="AB110" i="5"/>
  <c r="AA110" i="5"/>
  <c r="AZ110" i="5" s="1"/>
  <c r="BB110" i="5" s="1"/>
  <c r="Z110" i="5"/>
  <c r="Y110" i="5"/>
  <c r="X110" i="5"/>
  <c r="W110" i="5"/>
  <c r="V110" i="5"/>
  <c r="U110" i="5"/>
  <c r="G110" i="5"/>
  <c r="AY109" i="5"/>
  <c r="AX109" i="5"/>
  <c r="AW109" i="5"/>
  <c r="AV109" i="5"/>
  <c r="AU109" i="5"/>
  <c r="AT109" i="5"/>
  <c r="AS109" i="5"/>
  <c r="AR109" i="5"/>
  <c r="AQ109" i="5"/>
  <c r="AP109" i="5"/>
  <c r="AO109" i="5"/>
  <c r="AN109" i="5"/>
  <c r="AM109" i="5"/>
  <c r="AL109" i="5"/>
  <c r="AK109" i="5"/>
  <c r="AJ109" i="5"/>
  <c r="AI109" i="5"/>
  <c r="AH109" i="5"/>
  <c r="AG109" i="5"/>
  <c r="AF109" i="5"/>
  <c r="AE109" i="5"/>
  <c r="AD109" i="5"/>
  <c r="AC109" i="5"/>
  <c r="AZ109" i="5" s="1"/>
  <c r="BB109" i="5" s="1"/>
  <c r="AB109" i="5"/>
  <c r="AA109" i="5"/>
  <c r="Z109" i="5"/>
  <c r="Y109" i="5"/>
  <c r="X109" i="5"/>
  <c r="W109" i="5"/>
  <c r="V109" i="5"/>
  <c r="U109" i="5"/>
  <c r="F109" i="5"/>
  <c r="AI175" i="5"/>
  <c r="AY107" i="5"/>
  <c r="AX107" i="5"/>
  <c r="AW107" i="5"/>
  <c r="AV107" i="5"/>
  <c r="AU107" i="5"/>
  <c r="AT107" i="5"/>
  <c r="AS107" i="5"/>
  <c r="AR107" i="5"/>
  <c r="AQ107" i="5"/>
  <c r="AP107" i="5"/>
  <c r="AO107" i="5"/>
  <c r="AN107" i="5"/>
  <c r="AM107" i="5"/>
  <c r="AL107" i="5"/>
  <c r="AK107" i="5"/>
  <c r="AJ107" i="5"/>
  <c r="AI107" i="5"/>
  <c r="AH107" i="5"/>
  <c r="AG107" i="5"/>
  <c r="AF107" i="5"/>
  <c r="AZ107" i="5" s="1"/>
  <c r="BB107" i="5" s="1"/>
  <c r="AE107" i="5"/>
  <c r="AD107" i="5"/>
  <c r="AC107" i="5"/>
  <c r="AB107" i="5"/>
  <c r="AA107" i="5"/>
  <c r="Z107" i="5"/>
  <c r="Y107" i="5"/>
  <c r="X107" i="5"/>
  <c r="W107" i="5"/>
  <c r="V107" i="5"/>
  <c r="U107" i="5"/>
  <c r="G107" i="5"/>
  <c r="AY106" i="5"/>
  <c r="AX106" i="5"/>
  <c r="AW106" i="5"/>
  <c r="AV106" i="5"/>
  <c r="AU106" i="5"/>
  <c r="AT106" i="5"/>
  <c r="AS106" i="5"/>
  <c r="AR106" i="5"/>
  <c r="AQ106" i="5"/>
  <c r="AP106" i="5"/>
  <c r="AO106" i="5"/>
  <c r="AN106" i="5"/>
  <c r="AM106" i="5"/>
  <c r="AL106" i="5"/>
  <c r="AK106" i="5"/>
  <c r="AJ106" i="5"/>
  <c r="AI106" i="5"/>
  <c r="AH106" i="5"/>
  <c r="AZ106" i="5" s="1"/>
  <c r="BB106" i="5" s="1"/>
  <c r="AG106" i="5"/>
  <c r="AF106" i="5"/>
  <c r="AE106" i="5"/>
  <c r="AD106" i="5"/>
  <c r="AC106" i="5"/>
  <c r="AB106" i="5"/>
  <c r="AA106" i="5"/>
  <c r="Z106" i="5"/>
  <c r="Y106" i="5"/>
  <c r="X106" i="5"/>
  <c r="W106" i="5"/>
  <c r="V106" i="5"/>
  <c r="U106" i="5"/>
  <c r="F106" i="5"/>
  <c r="AY104" i="5"/>
  <c r="AX104" i="5"/>
  <c r="AW104" i="5"/>
  <c r="AV104" i="5"/>
  <c r="AU104" i="5"/>
  <c r="AT104" i="5"/>
  <c r="AS104" i="5"/>
  <c r="AR104" i="5"/>
  <c r="AQ104" i="5"/>
  <c r="AP104" i="5"/>
  <c r="AO104" i="5"/>
  <c r="AN104" i="5"/>
  <c r="AM104" i="5"/>
  <c r="AL104" i="5"/>
  <c r="AK104" i="5"/>
  <c r="AJ104" i="5"/>
  <c r="AI104" i="5"/>
  <c r="AH104" i="5"/>
  <c r="AG104" i="5"/>
  <c r="AF104" i="5"/>
  <c r="AE104" i="5"/>
  <c r="AD104" i="5"/>
  <c r="AC104" i="5"/>
  <c r="AB104" i="5"/>
  <c r="AA104" i="5"/>
  <c r="Z104" i="5"/>
  <c r="Y104" i="5"/>
  <c r="X104" i="5"/>
  <c r="W104" i="5"/>
  <c r="V104" i="5"/>
  <c r="U104" i="5"/>
  <c r="AZ104" i="5" s="1"/>
  <c r="BB104" i="5" s="1"/>
  <c r="G104" i="5"/>
  <c r="AY103" i="5"/>
  <c r="AX103" i="5"/>
  <c r="AW103" i="5"/>
  <c r="AV103" i="5"/>
  <c r="AU103" i="5"/>
  <c r="AT103" i="5"/>
  <c r="AS103" i="5"/>
  <c r="AR103" i="5"/>
  <c r="AQ103" i="5"/>
  <c r="AP103" i="5"/>
  <c r="AO103" i="5"/>
  <c r="AN103" i="5"/>
  <c r="AM103" i="5"/>
  <c r="AL103" i="5"/>
  <c r="AK103" i="5"/>
  <c r="AJ103" i="5"/>
  <c r="AI103" i="5"/>
  <c r="AH103" i="5"/>
  <c r="AG103" i="5"/>
  <c r="AF103" i="5"/>
  <c r="AE103" i="5"/>
  <c r="AD103" i="5"/>
  <c r="AC103" i="5"/>
  <c r="AB103" i="5"/>
  <c r="AA103" i="5"/>
  <c r="Z103" i="5"/>
  <c r="Y103" i="5"/>
  <c r="X103" i="5"/>
  <c r="W103" i="5"/>
  <c r="V103" i="5"/>
  <c r="U103" i="5"/>
  <c r="AZ103" i="5" s="1"/>
  <c r="BB103" i="5" s="1"/>
  <c r="F103" i="5"/>
  <c r="AY101" i="5"/>
  <c r="AX101" i="5"/>
  <c r="AW101" i="5"/>
  <c r="AV101" i="5"/>
  <c r="AU101" i="5"/>
  <c r="AT101" i="5"/>
  <c r="AS101" i="5"/>
  <c r="AR101" i="5"/>
  <c r="AQ101" i="5"/>
  <c r="AP101" i="5"/>
  <c r="AO101" i="5"/>
  <c r="AN101" i="5"/>
  <c r="AM101" i="5"/>
  <c r="AL101" i="5"/>
  <c r="AK101" i="5"/>
  <c r="AJ101" i="5"/>
  <c r="AI101" i="5"/>
  <c r="AH101" i="5"/>
  <c r="AG101" i="5"/>
  <c r="AF101" i="5"/>
  <c r="AE101" i="5"/>
  <c r="AD101" i="5"/>
  <c r="AC101" i="5"/>
  <c r="AB101" i="5"/>
  <c r="AA101" i="5"/>
  <c r="Z101" i="5"/>
  <c r="Y101" i="5"/>
  <c r="X101" i="5"/>
  <c r="W101" i="5"/>
  <c r="V101" i="5"/>
  <c r="AZ101" i="5" s="1"/>
  <c r="BB101" i="5" s="1"/>
  <c r="U101" i="5"/>
  <c r="G101" i="5"/>
  <c r="AY100" i="5"/>
  <c r="AX100" i="5"/>
  <c r="AW100" i="5"/>
  <c r="AV100" i="5"/>
  <c r="AU100" i="5"/>
  <c r="AT100" i="5"/>
  <c r="AS100" i="5"/>
  <c r="AR100" i="5"/>
  <c r="AQ100" i="5"/>
  <c r="AP100" i="5"/>
  <c r="AO100" i="5"/>
  <c r="AN100" i="5"/>
  <c r="AM100" i="5"/>
  <c r="AL100" i="5"/>
  <c r="AK100" i="5"/>
  <c r="AJ100" i="5"/>
  <c r="AI100" i="5"/>
  <c r="AH100" i="5"/>
  <c r="AG100" i="5"/>
  <c r="AF100" i="5"/>
  <c r="AE100" i="5"/>
  <c r="AD100" i="5"/>
  <c r="AC100" i="5"/>
  <c r="AB100" i="5"/>
  <c r="AA100" i="5"/>
  <c r="Z100" i="5"/>
  <c r="Y100" i="5"/>
  <c r="X100" i="5"/>
  <c r="W100" i="5"/>
  <c r="V100" i="5"/>
  <c r="U100" i="5"/>
  <c r="F100" i="5"/>
  <c r="AY98" i="5"/>
  <c r="AX98" i="5"/>
  <c r="AW98" i="5"/>
  <c r="AV98" i="5"/>
  <c r="AU98" i="5"/>
  <c r="AT98" i="5"/>
  <c r="AS98" i="5"/>
  <c r="AR98" i="5"/>
  <c r="AQ98" i="5"/>
  <c r="AP98" i="5"/>
  <c r="AO98" i="5"/>
  <c r="AN98" i="5"/>
  <c r="AM98" i="5"/>
  <c r="AL98" i="5"/>
  <c r="AK98" i="5"/>
  <c r="AJ98" i="5"/>
  <c r="AI98" i="5"/>
  <c r="AH98" i="5"/>
  <c r="AG98" i="5"/>
  <c r="AF98" i="5"/>
  <c r="AE98" i="5"/>
  <c r="AD98" i="5"/>
  <c r="AC98" i="5"/>
  <c r="AB98" i="5"/>
  <c r="AA98" i="5"/>
  <c r="Z98" i="5"/>
  <c r="Y98" i="5"/>
  <c r="X98" i="5"/>
  <c r="W98" i="5"/>
  <c r="V98" i="5"/>
  <c r="AZ98" i="5" s="1"/>
  <c r="BB98" i="5" s="1"/>
  <c r="U98" i="5"/>
  <c r="G98" i="5"/>
  <c r="AY97" i="5"/>
  <c r="AX97" i="5"/>
  <c r="AW97" i="5"/>
  <c r="AV97" i="5"/>
  <c r="AU97" i="5"/>
  <c r="AT97" i="5"/>
  <c r="AS97" i="5"/>
  <c r="AR97" i="5"/>
  <c r="AQ97" i="5"/>
  <c r="AP97" i="5"/>
  <c r="AO97" i="5"/>
  <c r="AN97" i="5"/>
  <c r="AM97" i="5"/>
  <c r="AL97" i="5"/>
  <c r="AK97" i="5"/>
  <c r="AJ97" i="5"/>
  <c r="AI97" i="5"/>
  <c r="AH97" i="5"/>
  <c r="AG97" i="5"/>
  <c r="AF97" i="5"/>
  <c r="AE97" i="5"/>
  <c r="AD97" i="5"/>
  <c r="AC97" i="5"/>
  <c r="AB97" i="5"/>
  <c r="AA97" i="5"/>
  <c r="Z97" i="5"/>
  <c r="Y97" i="5"/>
  <c r="X97" i="5"/>
  <c r="W97" i="5"/>
  <c r="V97" i="5"/>
  <c r="AZ97" i="5" s="1"/>
  <c r="BB97" i="5" s="1"/>
  <c r="U97" i="5"/>
  <c r="F97" i="5"/>
  <c r="AY95" i="5"/>
  <c r="AX95" i="5"/>
  <c r="AW95" i="5"/>
  <c r="AV95" i="5"/>
  <c r="AU95" i="5"/>
  <c r="AT95" i="5"/>
  <c r="AS95" i="5"/>
  <c r="AR95" i="5"/>
  <c r="AQ95" i="5"/>
  <c r="AP95" i="5"/>
  <c r="AO95" i="5"/>
  <c r="AN95" i="5"/>
  <c r="AM95" i="5"/>
  <c r="AL95" i="5"/>
  <c r="AK95" i="5"/>
  <c r="AJ95" i="5"/>
  <c r="AI95" i="5"/>
  <c r="AH95" i="5"/>
  <c r="AG95" i="5"/>
  <c r="AF95" i="5"/>
  <c r="AE95" i="5"/>
  <c r="AD95" i="5"/>
  <c r="AC95" i="5"/>
  <c r="AB95" i="5"/>
  <c r="AA95" i="5"/>
  <c r="Z95" i="5"/>
  <c r="Y95" i="5"/>
  <c r="X95" i="5"/>
  <c r="AZ95" i="5" s="1"/>
  <c r="BB95" i="5" s="1"/>
  <c r="W95" i="5"/>
  <c r="V95" i="5"/>
  <c r="U95" i="5"/>
  <c r="G95" i="5"/>
  <c r="AY94" i="5"/>
  <c r="AX94" i="5"/>
  <c r="AW94" i="5"/>
  <c r="AV94" i="5"/>
  <c r="AU94" i="5"/>
  <c r="AT94" i="5"/>
  <c r="AS94" i="5"/>
  <c r="AR94" i="5"/>
  <c r="AQ94" i="5"/>
  <c r="AP94" i="5"/>
  <c r="AO94" i="5"/>
  <c r="AN94" i="5"/>
  <c r="AM94" i="5"/>
  <c r="AL94" i="5"/>
  <c r="AK94" i="5"/>
  <c r="AJ94" i="5"/>
  <c r="AI94" i="5"/>
  <c r="AH94" i="5"/>
  <c r="AG94" i="5"/>
  <c r="AF94" i="5"/>
  <c r="AE94" i="5"/>
  <c r="AD94" i="5"/>
  <c r="AC94" i="5"/>
  <c r="AB94" i="5"/>
  <c r="AA94" i="5"/>
  <c r="Z94" i="5"/>
  <c r="Y94" i="5"/>
  <c r="X94" i="5"/>
  <c r="AZ94" i="5" s="1"/>
  <c r="BB94" i="5" s="1"/>
  <c r="W94" i="5"/>
  <c r="V94" i="5"/>
  <c r="U94" i="5"/>
  <c r="F94" i="5"/>
  <c r="AY92" i="5"/>
  <c r="AX92" i="5"/>
  <c r="AW92" i="5"/>
  <c r="AV92" i="5"/>
  <c r="AU92" i="5"/>
  <c r="AT92" i="5"/>
  <c r="AS92" i="5"/>
  <c r="AR92" i="5"/>
  <c r="AQ92" i="5"/>
  <c r="AP92" i="5"/>
  <c r="AO92" i="5"/>
  <c r="AN92" i="5"/>
  <c r="AM92" i="5"/>
  <c r="AL92" i="5"/>
  <c r="AK92" i="5"/>
  <c r="AJ92" i="5"/>
  <c r="AI92" i="5"/>
  <c r="AH92" i="5"/>
  <c r="AG92" i="5"/>
  <c r="AF92" i="5"/>
  <c r="AE92" i="5"/>
  <c r="AD92" i="5"/>
  <c r="AC92" i="5"/>
  <c r="AB92" i="5"/>
  <c r="AA92" i="5"/>
  <c r="Z92" i="5"/>
  <c r="Y92" i="5"/>
  <c r="X92" i="5"/>
  <c r="AZ92" i="5" s="1"/>
  <c r="BB92" i="5" s="1"/>
  <c r="W92" i="5"/>
  <c r="V92" i="5"/>
  <c r="U92" i="5"/>
  <c r="G92" i="5"/>
  <c r="AY91" i="5"/>
  <c r="AX91" i="5"/>
  <c r="AW91" i="5"/>
  <c r="AV91" i="5"/>
  <c r="AU91" i="5"/>
  <c r="AT91" i="5"/>
  <c r="AS91" i="5"/>
  <c r="AR91" i="5"/>
  <c r="AQ91" i="5"/>
  <c r="AP91" i="5"/>
  <c r="AO91" i="5"/>
  <c r="AN91" i="5"/>
  <c r="AM91" i="5"/>
  <c r="AL91" i="5"/>
  <c r="AK91" i="5"/>
  <c r="AJ91" i="5"/>
  <c r="AI91" i="5"/>
  <c r="AH91" i="5"/>
  <c r="AG91" i="5"/>
  <c r="AF91" i="5"/>
  <c r="AE91" i="5"/>
  <c r="AD91" i="5"/>
  <c r="AC91" i="5"/>
  <c r="AB91" i="5"/>
  <c r="AA91" i="5"/>
  <c r="Z91" i="5"/>
  <c r="Y91" i="5"/>
  <c r="X91" i="5"/>
  <c r="AZ91" i="5" s="1"/>
  <c r="BB91" i="5" s="1"/>
  <c r="W91" i="5"/>
  <c r="V91" i="5"/>
  <c r="U91" i="5"/>
  <c r="F91" i="5"/>
  <c r="AY89" i="5"/>
  <c r="AX89" i="5"/>
  <c r="AW89" i="5"/>
  <c r="AV89" i="5"/>
  <c r="AU89" i="5"/>
  <c r="AT89" i="5"/>
  <c r="AS89" i="5"/>
  <c r="AR89" i="5"/>
  <c r="AQ89" i="5"/>
  <c r="AP89" i="5"/>
  <c r="AO89" i="5"/>
  <c r="AN89" i="5"/>
  <c r="AM89" i="5"/>
  <c r="AL89" i="5"/>
  <c r="AK89" i="5"/>
  <c r="AJ89" i="5"/>
  <c r="AI89" i="5"/>
  <c r="AH89" i="5"/>
  <c r="AG89" i="5"/>
  <c r="AF89" i="5"/>
  <c r="AE89" i="5"/>
  <c r="AD89" i="5"/>
  <c r="AC89" i="5"/>
  <c r="AB89" i="5"/>
  <c r="AA89" i="5"/>
  <c r="Z89" i="5"/>
  <c r="AZ89" i="5" s="1"/>
  <c r="BB89" i="5" s="1"/>
  <c r="Y89" i="5"/>
  <c r="X89" i="5"/>
  <c r="W89" i="5"/>
  <c r="V89" i="5"/>
  <c r="U89" i="5"/>
  <c r="G89" i="5"/>
  <c r="AY88" i="5"/>
  <c r="AX88" i="5"/>
  <c r="AW88" i="5"/>
  <c r="AV88" i="5"/>
  <c r="AU88" i="5"/>
  <c r="AT88" i="5"/>
  <c r="AS88" i="5"/>
  <c r="AR88" i="5"/>
  <c r="AQ88" i="5"/>
  <c r="AP88" i="5"/>
  <c r="AO88" i="5"/>
  <c r="AN88" i="5"/>
  <c r="AM88" i="5"/>
  <c r="AL88" i="5"/>
  <c r="AK88" i="5"/>
  <c r="AJ88" i="5"/>
  <c r="AI88" i="5"/>
  <c r="AH88" i="5"/>
  <c r="AG88" i="5"/>
  <c r="AF88" i="5"/>
  <c r="AE88" i="5"/>
  <c r="AD88" i="5"/>
  <c r="AC88" i="5"/>
  <c r="AB88" i="5"/>
  <c r="AA88" i="5"/>
  <c r="Z88" i="5"/>
  <c r="AZ88" i="5" s="1"/>
  <c r="BB88" i="5" s="1"/>
  <c r="Y88" i="5"/>
  <c r="X88" i="5"/>
  <c r="W88" i="5"/>
  <c r="V88" i="5"/>
  <c r="U88" i="5"/>
  <c r="F88" i="5"/>
  <c r="AY86" i="5"/>
  <c r="AX86" i="5"/>
  <c r="AW86" i="5"/>
  <c r="AV86" i="5"/>
  <c r="AU86" i="5"/>
  <c r="AT86" i="5"/>
  <c r="AS86" i="5"/>
  <c r="AR86" i="5"/>
  <c r="AQ86" i="5"/>
  <c r="AP86" i="5"/>
  <c r="AO86" i="5"/>
  <c r="AN86" i="5"/>
  <c r="AM86" i="5"/>
  <c r="AL86" i="5"/>
  <c r="AK86" i="5"/>
  <c r="AJ86" i="5"/>
  <c r="AI86" i="5"/>
  <c r="AH86" i="5"/>
  <c r="AG86" i="5"/>
  <c r="AF86" i="5"/>
  <c r="AE86" i="5"/>
  <c r="AD86" i="5"/>
  <c r="AC86" i="5"/>
  <c r="AB86" i="5"/>
  <c r="AZ86" i="5" s="1"/>
  <c r="BB86" i="5" s="1"/>
  <c r="AA86" i="5"/>
  <c r="Z86" i="5"/>
  <c r="Y86" i="5"/>
  <c r="X86" i="5"/>
  <c r="W86" i="5"/>
  <c r="V86" i="5"/>
  <c r="U86" i="5"/>
  <c r="G86" i="5"/>
  <c r="AY85" i="5"/>
  <c r="AX85" i="5"/>
  <c r="AW85" i="5"/>
  <c r="AV85" i="5"/>
  <c r="AU85" i="5"/>
  <c r="AT85" i="5"/>
  <c r="AS85" i="5"/>
  <c r="AR85" i="5"/>
  <c r="AQ85" i="5"/>
  <c r="AP85" i="5"/>
  <c r="AO85" i="5"/>
  <c r="AN85" i="5"/>
  <c r="AM85" i="5"/>
  <c r="AL85" i="5"/>
  <c r="AK85" i="5"/>
  <c r="AJ85" i="5"/>
  <c r="AI85" i="5"/>
  <c r="AH85" i="5"/>
  <c r="AG85" i="5"/>
  <c r="AF85" i="5"/>
  <c r="AE85" i="5"/>
  <c r="AD85" i="5"/>
  <c r="AC85" i="5"/>
  <c r="AB85" i="5"/>
  <c r="AZ85" i="5" s="1"/>
  <c r="BB85" i="5" s="1"/>
  <c r="AA85" i="5"/>
  <c r="Z85" i="5"/>
  <c r="Y85" i="5"/>
  <c r="X85" i="5"/>
  <c r="W85" i="5"/>
  <c r="V85" i="5"/>
  <c r="U85" i="5"/>
  <c r="F85" i="5"/>
  <c r="AY83" i="5"/>
  <c r="AX83" i="5"/>
  <c r="AW83" i="5"/>
  <c r="AV83" i="5"/>
  <c r="AU83" i="5"/>
  <c r="AT83" i="5"/>
  <c r="AS83" i="5"/>
  <c r="AR83" i="5"/>
  <c r="AQ83" i="5"/>
  <c r="AP83" i="5"/>
  <c r="AO83" i="5"/>
  <c r="AN83" i="5"/>
  <c r="AM83" i="5"/>
  <c r="AL83" i="5"/>
  <c r="AK83" i="5"/>
  <c r="AJ83" i="5"/>
  <c r="AI83" i="5"/>
  <c r="AH83" i="5"/>
  <c r="AG83" i="5"/>
  <c r="AF83" i="5"/>
  <c r="AE83" i="5"/>
  <c r="AD83" i="5"/>
  <c r="AC83" i="5"/>
  <c r="AB83" i="5"/>
  <c r="AZ83" i="5" s="1"/>
  <c r="BB83" i="5" s="1"/>
  <c r="AA83" i="5"/>
  <c r="Z83" i="5"/>
  <c r="Y83" i="5"/>
  <c r="X83" i="5"/>
  <c r="W83" i="5"/>
  <c r="V83" i="5"/>
  <c r="U83" i="5"/>
  <c r="G83" i="5"/>
  <c r="AY82" i="5"/>
  <c r="AX82" i="5"/>
  <c r="AW82" i="5"/>
  <c r="AV82" i="5"/>
  <c r="AU82" i="5"/>
  <c r="AT82" i="5"/>
  <c r="AS82" i="5"/>
  <c r="AR82" i="5"/>
  <c r="AQ82" i="5"/>
  <c r="AP82" i="5"/>
  <c r="AO82" i="5"/>
  <c r="AN82" i="5"/>
  <c r="AM82" i="5"/>
  <c r="AL82" i="5"/>
  <c r="AK82" i="5"/>
  <c r="AJ82" i="5"/>
  <c r="AI82" i="5"/>
  <c r="AH82" i="5"/>
  <c r="AG82" i="5"/>
  <c r="AF82" i="5"/>
  <c r="AE82" i="5"/>
  <c r="AD82" i="5"/>
  <c r="AZ82" i="5" s="1"/>
  <c r="BB82" i="5" s="1"/>
  <c r="AC82" i="5"/>
  <c r="AB82" i="5"/>
  <c r="AA82" i="5"/>
  <c r="Z82" i="5"/>
  <c r="Y82" i="5"/>
  <c r="X82" i="5"/>
  <c r="W82" i="5"/>
  <c r="V82" i="5"/>
  <c r="U82" i="5"/>
  <c r="F82" i="5"/>
  <c r="AY80" i="5"/>
  <c r="AX80" i="5"/>
  <c r="AW80" i="5"/>
  <c r="AV80" i="5"/>
  <c r="AU80" i="5"/>
  <c r="AT80" i="5"/>
  <c r="AS80" i="5"/>
  <c r="AR80" i="5"/>
  <c r="AQ80" i="5"/>
  <c r="AP80" i="5"/>
  <c r="AO80" i="5"/>
  <c r="AN80" i="5"/>
  <c r="AM80" i="5"/>
  <c r="AL80" i="5"/>
  <c r="AK80" i="5"/>
  <c r="AJ80" i="5"/>
  <c r="AI80" i="5"/>
  <c r="AH80" i="5"/>
  <c r="AG80" i="5"/>
  <c r="AF80" i="5"/>
  <c r="AE80" i="5"/>
  <c r="AD80" i="5"/>
  <c r="AZ80" i="5" s="1"/>
  <c r="BB80" i="5" s="1"/>
  <c r="AC80" i="5"/>
  <c r="AB80" i="5"/>
  <c r="AA80" i="5"/>
  <c r="Z80" i="5"/>
  <c r="Y80" i="5"/>
  <c r="X80" i="5"/>
  <c r="W80" i="5"/>
  <c r="V80" i="5"/>
  <c r="U80" i="5"/>
  <c r="G80" i="5"/>
  <c r="AY79" i="5"/>
  <c r="AX79" i="5"/>
  <c r="AW79" i="5"/>
  <c r="AV79" i="5"/>
  <c r="AU79" i="5"/>
  <c r="AT79" i="5"/>
  <c r="AS79" i="5"/>
  <c r="AR79" i="5"/>
  <c r="AQ79" i="5"/>
  <c r="AP79" i="5"/>
  <c r="AO79" i="5"/>
  <c r="AN79" i="5"/>
  <c r="AM79" i="5"/>
  <c r="AL79" i="5"/>
  <c r="AK79" i="5"/>
  <c r="AJ79" i="5"/>
  <c r="AI79" i="5"/>
  <c r="AH79" i="5"/>
  <c r="AG79" i="5"/>
  <c r="AF79" i="5"/>
  <c r="AZ79" i="5" s="1"/>
  <c r="BB79" i="5" s="1"/>
  <c r="AE79" i="5"/>
  <c r="AD79" i="5"/>
  <c r="AC79" i="5"/>
  <c r="AB79" i="5"/>
  <c r="AA79" i="5"/>
  <c r="Z79" i="5"/>
  <c r="Y79" i="5"/>
  <c r="X79" i="5"/>
  <c r="W79" i="5"/>
  <c r="V79" i="5"/>
  <c r="U79" i="5"/>
  <c r="F79" i="5"/>
  <c r="AY77" i="5"/>
  <c r="AX77" i="5"/>
  <c r="AW77" i="5"/>
  <c r="AV77" i="5"/>
  <c r="AU77" i="5"/>
  <c r="AT77" i="5"/>
  <c r="AS77" i="5"/>
  <c r="AR77" i="5"/>
  <c r="AQ77" i="5"/>
  <c r="AP77" i="5"/>
  <c r="AO77" i="5"/>
  <c r="AN77" i="5"/>
  <c r="AM77" i="5"/>
  <c r="AL77" i="5"/>
  <c r="AK77" i="5"/>
  <c r="AJ77" i="5"/>
  <c r="AI77" i="5"/>
  <c r="AH77" i="5"/>
  <c r="AZ77" i="5" s="1"/>
  <c r="BB77" i="5" s="1"/>
  <c r="AG77" i="5"/>
  <c r="AF77" i="5"/>
  <c r="AE77" i="5"/>
  <c r="AD77" i="5"/>
  <c r="AC77" i="5"/>
  <c r="AB77" i="5"/>
  <c r="AA77" i="5"/>
  <c r="Z77" i="5"/>
  <c r="Y77" i="5"/>
  <c r="X77" i="5"/>
  <c r="W77" i="5"/>
  <c r="V77" i="5"/>
  <c r="U77" i="5"/>
  <c r="G77" i="5"/>
  <c r="AY76" i="5"/>
  <c r="AX76" i="5"/>
  <c r="AW76" i="5"/>
  <c r="AV76" i="5"/>
  <c r="AU76" i="5"/>
  <c r="AT76" i="5"/>
  <c r="AS76" i="5"/>
  <c r="AR76" i="5"/>
  <c r="AQ76" i="5"/>
  <c r="AP76" i="5"/>
  <c r="AO76" i="5"/>
  <c r="AN76" i="5"/>
  <c r="AM76" i="5"/>
  <c r="AL76" i="5"/>
  <c r="AK76" i="5"/>
  <c r="AJ76" i="5"/>
  <c r="AI76" i="5"/>
  <c r="AH76" i="5"/>
  <c r="AG76" i="5"/>
  <c r="AF76" i="5"/>
  <c r="AE76" i="5"/>
  <c r="AD76" i="5"/>
  <c r="AC76" i="5"/>
  <c r="AB76" i="5"/>
  <c r="AA76" i="5"/>
  <c r="Z76" i="5"/>
  <c r="Y76" i="5"/>
  <c r="X76" i="5"/>
  <c r="W76" i="5"/>
  <c r="V76" i="5"/>
  <c r="U76" i="5"/>
  <c r="AZ76" i="5" s="1"/>
  <c r="BB76" i="5" s="1"/>
  <c r="F76" i="5"/>
  <c r="AY74" i="5"/>
  <c r="AX74" i="5"/>
  <c r="AW74" i="5"/>
  <c r="AV74" i="5"/>
  <c r="AU74" i="5"/>
  <c r="AT74" i="5"/>
  <c r="AS74" i="5"/>
  <c r="AR74" i="5"/>
  <c r="AQ74" i="5"/>
  <c r="AP74" i="5"/>
  <c r="AO74" i="5"/>
  <c r="AN74" i="5"/>
  <c r="AM74" i="5"/>
  <c r="AL74" i="5"/>
  <c r="AK74" i="5"/>
  <c r="AJ74" i="5"/>
  <c r="AI74" i="5"/>
  <c r="AH74" i="5"/>
  <c r="AG74" i="5"/>
  <c r="AF74" i="5"/>
  <c r="AE74" i="5"/>
  <c r="AD74" i="5"/>
  <c r="AC74" i="5"/>
  <c r="AB74" i="5"/>
  <c r="AA74" i="5"/>
  <c r="Z74" i="5"/>
  <c r="Y74" i="5"/>
  <c r="X74" i="5"/>
  <c r="W74" i="5"/>
  <c r="V74" i="5"/>
  <c r="U74" i="5"/>
  <c r="AZ74" i="5" s="1"/>
  <c r="BB74" i="5" s="1"/>
  <c r="G74" i="5"/>
  <c r="AY73" i="5"/>
  <c r="AX73" i="5"/>
  <c r="AW73" i="5"/>
  <c r="AV73" i="5"/>
  <c r="AU73" i="5"/>
  <c r="AT73" i="5"/>
  <c r="AS73" i="5"/>
  <c r="AR73" i="5"/>
  <c r="AQ73" i="5"/>
  <c r="AP73" i="5"/>
  <c r="AO73" i="5"/>
  <c r="AN73" i="5"/>
  <c r="AM73" i="5"/>
  <c r="AL73" i="5"/>
  <c r="AK73" i="5"/>
  <c r="AJ73" i="5"/>
  <c r="AI73" i="5"/>
  <c r="AH73" i="5"/>
  <c r="AG73" i="5"/>
  <c r="AF73" i="5"/>
  <c r="AE73" i="5"/>
  <c r="AD73" i="5"/>
  <c r="AC73" i="5"/>
  <c r="AB73" i="5"/>
  <c r="AA73" i="5"/>
  <c r="Z73" i="5"/>
  <c r="Y73" i="5"/>
  <c r="X73" i="5"/>
  <c r="W73" i="5"/>
  <c r="V73" i="5"/>
  <c r="U73" i="5"/>
  <c r="AZ73" i="5" s="1"/>
  <c r="BB73" i="5" s="1"/>
  <c r="F73" i="5"/>
  <c r="AY71" i="5"/>
  <c r="AX71" i="5"/>
  <c r="AW71" i="5"/>
  <c r="AV71" i="5"/>
  <c r="AU71" i="5"/>
  <c r="AT71" i="5"/>
  <c r="AS71" i="5"/>
  <c r="AR71" i="5"/>
  <c r="AQ71" i="5"/>
  <c r="AP71" i="5"/>
  <c r="AO71" i="5"/>
  <c r="AN71" i="5"/>
  <c r="AM71" i="5"/>
  <c r="AL71" i="5"/>
  <c r="AK71" i="5"/>
  <c r="AJ71" i="5"/>
  <c r="AI71" i="5"/>
  <c r="AH71" i="5"/>
  <c r="AG71" i="5"/>
  <c r="AF71" i="5"/>
  <c r="AE71" i="5"/>
  <c r="AD71" i="5"/>
  <c r="AC71" i="5"/>
  <c r="AB71" i="5"/>
  <c r="AA71" i="5"/>
  <c r="Z71" i="5"/>
  <c r="Y71" i="5"/>
  <c r="X71" i="5"/>
  <c r="W71" i="5"/>
  <c r="V71" i="5"/>
  <c r="U71" i="5"/>
  <c r="AZ71" i="5" s="1"/>
  <c r="BB71" i="5" s="1"/>
  <c r="G71" i="5"/>
  <c r="AY70" i="5"/>
  <c r="AX70" i="5"/>
  <c r="AW70" i="5"/>
  <c r="AV70" i="5"/>
  <c r="AU70" i="5"/>
  <c r="AT70" i="5"/>
  <c r="AS70" i="5"/>
  <c r="AR70" i="5"/>
  <c r="AQ70" i="5"/>
  <c r="AP70" i="5"/>
  <c r="AO70" i="5"/>
  <c r="AN70" i="5"/>
  <c r="AM70" i="5"/>
  <c r="AL70" i="5"/>
  <c r="AK70" i="5"/>
  <c r="AJ70" i="5"/>
  <c r="AI70" i="5"/>
  <c r="AH70" i="5"/>
  <c r="AZ70" i="5" s="1"/>
  <c r="BB70" i="5" s="1"/>
  <c r="AG70" i="5"/>
  <c r="AF70" i="5"/>
  <c r="AE70" i="5"/>
  <c r="AD70" i="5"/>
  <c r="AC70" i="5"/>
  <c r="AB70" i="5"/>
  <c r="AA70" i="5"/>
  <c r="Z70" i="5"/>
  <c r="Y70" i="5"/>
  <c r="X70" i="5"/>
  <c r="W70" i="5"/>
  <c r="V70" i="5"/>
  <c r="U70" i="5"/>
  <c r="F70" i="5"/>
  <c r="AY68" i="5"/>
  <c r="AX68" i="5"/>
  <c r="AW68" i="5"/>
  <c r="AV68" i="5"/>
  <c r="AU68" i="5"/>
  <c r="AT68" i="5"/>
  <c r="AS68" i="5"/>
  <c r="AR68" i="5"/>
  <c r="AQ68" i="5"/>
  <c r="AP68" i="5"/>
  <c r="AO68" i="5"/>
  <c r="AN68" i="5"/>
  <c r="AM68" i="5"/>
  <c r="AL68" i="5"/>
  <c r="AK68" i="5"/>
  <c r="AJ68" i="5"/>
  <c r="AI68" i="5"/>
  <c r="AH68" i="5"/>
  <c r="AG68" i="5"/>
  <c r="AF68" i="5"/>
  <c r="AE68" i="5"/>
  <c r="AD68" i="5"/>
  <c r="AC68" i="5"/>
  <c r="AB68" i="5"/>
  <c r="AA68" i="5"/>
  <c r="Z68" i="5"/>
  <c r="Y68" i="5"/>
  <c r="X68" i="5"/>
  <c r="W68" i="5"/>
  <c r="V68" i="5"/>
  <c r="U68" i="5"/>
  <c r="AZ68" i="5" s="1"/>
  <c r="BB68" i="5" s="1"/>
  <c r="G68" i="5"/>
  <c r="AY67" i="5"/>
  <c r="AX67" i="5"/>
  <c r="AW67" i="5"/>
  <c r="AV67" i="5"/>
  <c r="AU67" i="5"/>
  <c r="AT67" i="5"/>
  <c r="AS67" i="5"/>
  <c r="AR67" i="5"/>
  <c r="AQ67" i="5"/>
  <c r="AP67" i="5"/>
  <c r="AO67" i="5"/>
  <c r="AN67" i="5"/>
  <c r="AM67" i="5"/>
  <c r="AL67" i="5"/>
  <c r="AK67" i="5"/>
  <c r="AJ67" i="5"/>
  <c r="AZ67" i="5" s="1"/>
  <c r="BB67" i="5" s="1"/>
  <c r="AI67" i="5"/>
  <c r="AH67" i="5"/>
  <c r="AG67" i="5"/>
  <c r="AF67" i="5"/>
  <c r="AE67" i="5"/>
  <c r="AD67" i="5"/>
  <c r="AC67" i="5"/>
  <c r="AB67" i="5"/>
  <c r="AA67" i="5"/>
  <c r="Z67" i="5"/>
  <c r="Y67" i="5"/>
  <c r="X67" i="5"/>
  <c r="W67" i="5"/>
  <c r="V67" i="5"/>
  <c r="U67" i="5"/>
  <c r="F67" i="5"/>
  <c r="AY65" i="5"/>
  <c r="AX65" i="5"/>
  <c r="AW65" i="5"/>
  <c r="AV65" i="5"/>
  <c r="AU65" i="5"/>
  <c r="AT65" i="5"/>
  <c r="AS65" i="5"/>
  <c r="AR65" i="5"/>
  <c r="AQ65" i="5"/>
  <c r="AP65" i="5"/>
  <c r="AO65" i="5"/>
  <c r="AN65" i="5"/>
  <c r="AM65" i="5"/>
  <c r="AL65" i="5"/>
  <c r="AK65" i="5"/>
  <c r="AJ65" i="5"/>
  <c r="AI65" i="5"/>
  <c r="AH65" i="5"/>
  <c r="AG65" i="5"/>
  <c r="AF65" i="5"/>
  <c r="AE65" i="5"/>
  <c r="AD65" i="5"/>
  <c r="AC65" i="5"/>
  <c r="AB65" i="5"/>
  <c r="AA65" i="5"/>
  <c r="Z65" i="5"/>
  <c r="Y65" i="5"/>
  <c r="X65" i="5"/>
  <c r="W65" i="5"/>
  <c r="V65" i="5"/>
  <c r="AZ65" i="5" s="1"/>
  <c r="BB65" i="5" s="1"/>
  <c r="U65" i="5"/>
  <c r="G65" i="5"/>
  <c r="AY64" i="5"/>
  <c r="AX64" i="5"/>
  <c r="AW64" i="5"/>
  <c r="AV64" i="5"/>
  <c r="AU64" i="5"/>
  <c r="AT64" i="5"/>
  <c r="AS64" i="5"/>
  <c r="AR64" i="5"/>
  <c r="AQ64" i="5"/>
  <c r="AP64" i="5"/>
  <c r="AO64" i="5"/>
  <c r="AN64" i="5"/>
  <c r="AM64" i="5"/>
  <c r="AL64" i="5"/>
  <c r="AK64" i="5"/>
  <c r="AJ64" i="5"/>
  <c r="AI64" i="5"/>
  <c r="AH64" i="5"/>
  <c r="AG64" i="5"/>
  <c r="AF64" i="5"/>
  <c r="AE64" i="5"/>
  <c r="AD64" i="5"/>
  <c r="AC64" i="5"/>
  <c r="AB64" i="5"/>
  <c r="AA64" i="5"/>
  <c r="Z64" i="5"/>
  <c r="Y64" i="5"/>
  <c r="X64" i="5"/>
  <c r="W64" i="5"/>
  <c r="V64" i="5"/>
  <c r="AZ64" i="5" s="1"/>
  <c r="BB64" i="5" s="1"/>
  <c r="U64" i="5"/>
  <c r="F64" i="5"/>
  <c r="AY62" i="5"/>
  <c r="AX62" i="5"/>
  <c r="AW62" i="5"/>
  <c r="AV62" i="5"/>
  <c r="AU62" i="5"/>
  <c r="AT62" i="5"/>
  <c r="AS62" i="5"/>
  <c r="AR62" i="5"/>
  <c r="AQ62" i="5"/>
  <c r="AP62" i="5"/>
  <c r="AO62" i="5"/>
  <c r="AN62" i="5"/>
  <c r="AM62" i="5"/>
  <c r="AL62" i="5"/>
  <c r="AK62" i="5"/>
  <c r="AJ62" i="5"/>
  <c r="AI62" i="5"/>
  <c r="AH62" i="5"/>
  <c r="AG62" i="5"/>
  <c r="AF62" i="5"/>
  <c r="AE62" i="5"/>
  <c r="AD62" i="5"/>
  <c r="AC62" i="5"/>
  <c r="AB62" i="5"/>
  <c r="AA62" i="5"/>
  <c r="Z62" i="5"/>
  <c r="Y62" i="5"/>
  <c r="X62" i="5"/>
  <c r="W62" i="5"/>
  <c r="V62" i="5"/>
  <c r="AZ62" i="5" s="1"/>
  <c r="BB62" i="5" s="1"/>
  <c r="U62" i="5"/>
  <c r="G62" i="5"/>
  <c r="AY61" i="5"/>
  <c r="AX61" i="5"/>
  <c r="AW61" i="5"/>
  <c r="AV61" i="5"/>
  <c r="AU61" i="5"/>
  <c r="AT61" i="5"/>
  <c r="AS61" i="5"/>
  <c r="AR61" i="5"/>
  <c r="AQ61" i="5"/>
  <c r="AP61" i="5"/>
  <c r="AO61" i="5"/>
  <c r="AN61" i="5"/>
  <c r="AM61" i="5"/>
  <c r="AL61" i="5"/>
  <c r="AK61" i="5"/>
  <c r="AJ61" i="5"/>
  <c r="AI61" i="5"/>
  <c r="AH61" i="5"/>
  <c r="AG61" i="5"/>
  <c r="AF61" i="5"/>
  <c r="AE61" i="5"/>
  <c r="AD61" i="5"/>
  <c r="AC61" i="5"/>
  <c r="AB61" i="5"/>
  <c r="AA61" i="5"/>
  <c r="Z61" i="5"/>
  <c r="Y61" i="5"/>
  <c r="X61" i="5"/>
  <c r="W61" i="5"/>
  <c r="V61" i="5"/>
  <c r="U61" i="5"/>
  <c r="F61" i="5"/>
  <c r="AC175" i="5"/>
  <c r="AY59" i="5"/>
  <c r="AX59" i="5"/>
  <c r="AW59" i="5"/>
  <c r="AV59" i="5"/>
  <c r="AU59" i="5"/>
  <c r="AT59" i="5"/>
  <c r="AS59" i="5"/>
  <c r="AR59" i="5"/>
  <c r="AQ59" i="5"/>
  <c r="AP59" i="5"/>
  <c r="AO59" i="5"/>
  <c r="AN59" i="5"/>
  <c r="AM59" i="5"/>
  <c r="AL59" i="5"/>
  <c r="AK59" i="5"/>
  <c r="AJ59" i="5"/>
  <c r="AI59" i="5"/>
  <c r="AH59" i="5"/>
  <c r="AG59" i="5"/>
  <c r="AF59" i="5"/>
  <c r="AE59" i="5"/>
  <c r="AD59" i="5"/>
  <c r="AC59" i="5"/>
  <c r="AB59" i="5"/>
  <c r="AA59" i="5"/>
  <c r="Z59" i="5"/>
  <c r="Y59" i="5"/>
  <c r="X59" i="5"/>
  <c r="W59" i="5"/>
  <c r="V59" i="5"/>
  <c r="U59" i="5"/>
  <c r="AZ59" i="5" s="1"/>
  <c r="BB59" i="5" s="1"/>
  <c r="G59" i="5"/>
  <c r="AL177" i="5"/>
  <c r="AY58" i="5"/>
  <c r="AX58" i="5"/>
  <c r="AW58" i="5"/>
  <c r="AV58" i="5"/>
  <c r="AU58" i="5"/>
  <c r="AT58" i="5"/>
  <c r="AS58" i="5"/>
  <c r="AR58" i="5"/>
  <c r="AQ58" i="5"/>
  <c r="AP58" i="5"/>
  <c r="AO58" i="5"/>
  <c r="AN58" i="5"/>
  <c r="AM58" i="5"/>
  <c r="AL58" i="5"/>
  <c r="AK58" i="5"/>
  <c r="AJ58" i="5"/>
  <c r="AI58" i="5"/>
  <c r="AH58" i="5"/>
  <c r="AG58" i="5"/>
  <c r="AF58" i="5"/>
  <c r="AE58" i="5"/>
  <c r="AD58" i="5"/>
  <c r="AC58" i="5"/>
  <c r="AB58" i="5"/>
  <c r="AA58" i="5"/>
  <c r="Z58" i="5"/>
  <c r="Y58" i="5"/>
  <c r="X58" i="5"/>
  <c r="W58" i="5"/>
  <c r="V58" i="5"/>
  <c r="U58" i="5"/>
  <c r="AZ58" i="5" s="1"/>
  <c r="BB58" i="5" s="1"/>
  <c r="F58" i="5"/>
  <c r="AY56" i="5"/>
  <c r="AX56" i="5"/>
  <c r="AW56" i="5"/>
  <c r="AV56" i="5"/>
  <c r="AU56" i="5"/>
  <c r="AT56" i="5"/>
  <c r="AS56" i="5"/>
  <c r="AR56" i="5"/>
  <c r="AQ56" i="5"/>
  <c r="AP56" i="5"/>
  <c r="AO56" i="5"/>
  <c r="AN56" i="5"/>
  <c r="AM56" i="5"/>
  <c r="AL56" i="5"/>
  <c r="AK56" i="5"/>
  <c r="AJ56" i="5"/>
  <c r="AI56" i="5"/>
  <c r="AH56" i="5"/>
  <c r="AG56" i="5"/>
  <c r="AF56" i="5"/>
  <c r="AE56" i="5"/>
  <c r="AD56" i="5"/>
  <c r="AC56" i="5"/>
  <c r="AB56" i="5"/>
  <c r="AA56" i="5"/>
  <c r="Z56" i="5"/>
  <c r="Y56" i="5"/>
  <c r="X56" i="5"/>
  <c r="W56" i="5"/>
  <c r="V56" i="5"/>
  <c r="U56" i="5"/>
  <c r="AZ56" i="5" s="1"/>
  <c r="BB56" i="5" s="1"/>
  <c r="G56" i="5"/>
  <c r="AY55" i="5"/>
  <c r="AX55" i="5"/>
  <c r="AW55" i="5"/>
  <c r="AV55" i="5"/>
  <c r="AU55" i="5"/>
  <c r="AT55" i="5"/>
  <c r="AS55" i="5"/>
  <c r="AR55" i="5"/>
  <c r="AQ55" i="5"/>
  <c r="AP55" i="5"/>
  <c r="AO55" i="5"/>
  <c r="AN55" i="5"/>
  <c r="AM55" i="5"/>
  <c r="AL55" i="5"/>
  <c r="AK55" i="5"/>
  <c r="AJ55" i="5"/>
  <c r="AI55" i="5"/>
  <c r="AH55" i="5"/>
  <c r="AG55" i="5"/>
  <c r="AF55" i="5"/>
  <c r="AE55" i="5"/>
  <c r="AD55" i="5"/>
  <c r="AZ55" i="5" s="1"/>
  <c r="BB55" i="5" s="1"/>
  <c r="AC55" i="5"/>
  <c r="AB55" i="5"/>
  <c r="AA55" i="5"/>
  <c r="Z55" i="5"/>
  <c r="Y55" i="5"/>
  <c r="X55" i="5"/>
  <c r="W55" i="5"/>
  <c r="V55" i="5"/>
  <c r="U55" i="5"/>
  <c r="F55" i="5"/>
  <c r="AY53" i="5"/>
  <c r="AX53" i="5"/>
  <c r="AW53" i="5"/>
  <c r="AV53" i="5"/>
  <c r="AU53" i="5"/>
  <c r="AT53" i="5"/>
  <c r="AS53" i="5"/>
  <c r="AR53" i="5"/>
  <c r="AQ53" i="5"/>
  <c r="AP53" i="5"/>
  <c r="AO53" i="5"/>
  <c r="AN53" i="5"/>
  <c r="AM53" i="5"/>
  <c r="AL53" i="5"/>
  <c r="AK53" i="5"/>
  <c r="AJ53" i="5"/>
  <c r="AI53" i="5"/>
  <c r="AH53" i="5"/>
  <c r="AG53" i="5"/>
  <c r="AF53" i="5"/>
  <c r="AZ53" i="5" s="1"/>
  <c r="BB53" i="5" s="1"/>
  <c r="AE53" i="5"/>
  <c r="AD53" i="5"/>
  <c r="AC53" i="5"/>
  <c r="AB53" i="5"/>
  <c r="AA53" i="5"/>
  <c r="Z53" i="5"/>
  <c r="Y53" i="5"/>
  <c r="X53" i="5"/>
  <c r="W53" i="5"/>
  <c r="V53" i="5"/>
  <c r="U53" i="5"/>
  <c r="G53" i="5"/>
  <c r="AY52" i="5"/>
  <c r="AX52" i="5"/>
  <c r="AW52" i="5"/>
  <c r="AV52" i="5"/>
  <c r="AU52" i="5"/>
  <c r="AT52" i="5"/>
  <c r="AS52" i="5"/>
  <c r="AR52" i="5"/>
  <c r="AQ52" i="5"/>
  <c r="AP52" i="5"/>
  <c r="AO52" i="5"/>
  <c r="AN52" i="5"/>
  <c r="AM52" i="5"/>
  <c r="AL52" i="5"/>
  <c r="AK52" i="5"/>
  <c r="AJ52" i="5"/>
  <c r="AI52" i="5"/>
  <c r="AH52" i="5"/>
  <c r="AG52" i="5"/>
  <c r="AF52" i="5"/>
  <c r="AE52" i="5"/>
  <c r="AD52" i="5"/>
  <c r="AC52" i="5"/>
  <c r="AB52" i="5"/>
  <c r="AA52" i="5"/>
  <c r="Z52" i="5"/>
  <c r="Y52" i="5"/>
  <c r="X52" i="5"/>
  <c r="W52" i="5"/>
  <c r="V52" i="5"/>
  <c r="U52" i="5"/>
  <c r="AZ52" i="5" s="1"/>
  <c r="BB52" i="5" s="1"/>
  <c r="F52" i="5"/>
  <c r="AY50" i="5"/>
  <c r="AX50" i="5"/>
  <c r="AW50" i="5"/>
  <c r="AV50" i="5"/>
  <c r="AU50" i="5"/>
  <c r="AT50" i="5"/>
  <c r="AS50" i="5"/>
  <c r="AR50" i="5"/>
  <c r="AQ50" i="5"/>
  <c r="AP50" i="5"/>
  <c r="AO50" i="5"/>
  <c r="AN50" i="5"/>
  <c r="AM50" i="5"/>
  <c r="AL50" i="5"/>
  <c r="AK50" i="5"/>
  <c r="AJ50" i="5"/>
  <c r="AI50" i="5"/>
  <c r="AH50" i="5"/>
  <c r="AG50" i="5"/>
  <c r="AF50" i="5"/>
  <c r="AE50" i="5"/>
  <c r="AD50" i="5"/>
  <c r="AC50" i="5"/>
  <c r="AB50" i="5"/>
  <c r="AA50" i="5"/>
  <c r="Z50" i="5"/>
  <c r="Y50" i="5"/>
  <c r="X50" i="5"/>
  <c r="W50" i="5"/>
  <c r="V50" i="5"/>
  <c r="U50" i="5"/>
  <c r="AZ50" i="5" s="1"/>
  <c r="BB50" i="5" s="1"/>
  <c r="G50" i="5"/>
  <c r="AY49" i="5"/>
  <c r="AX49" i="5"/>
  <c r="AW49" i="5"/>
  <c r="AV49" i="5"/>
  <c r="AU49" i="5"/>
  <c r="AT49" i="5"/>
  <c r="AS49" i="5"/>
  <c r="AR49" i="5"/>
  <c r="AQ49" i="5"/>
  <c r="AP49" i="5"/>
  <c r="AO49" i="5"/>
  <c r="AN49" i="5"/>
  <c r="AM49" i="5"/>
  <c r="AL49" i="5"/>
  <c r="AK49" i="5"/>
  <c r="AJ49" i="5"/>
  <c r="AI49" i="5"/>
  <c r="AH49" i="5"/>
  <c r="AG49" i="5"/>
  <c r="AF49" i="5"/>
  <c r="AE49" i="5"/>
  <c r="AD49" i="5"/>
  <c r="AC49" i="5"/>
  <c r="AB49" i="5"/>
  <c r="AA49" i="5"/>
  <c r="Z49" i="5"/>
  <c r="Y49" i="5"/>
  <c r="X49" i="5"/>
  <c r="W49" i="5"/>
  <c r="V49" i="5"/>
  <c r="U49" i="5"/>
  <c r="F49" i="5"/>
  <c r="AY47" i="5"/>
  <c r="AX47" i="5"/>
  <c r="AW47" i="5"/>
  <c r="AV47" i="5"/>
  <c r="AU47" i="5"/>
  <c r="AT47" i="5"/>
  <c r="AS47" i="5"/>
  <c r="AR47" i="5"/>
  <c r="AQ47" i="5"/>
  <c r="AP47" i="5"/>
  <c r="AO47" i="5"/>
  <c r="AN47" i="5"/>
  <c r="AM47" i="5"/>
  <c r="AL47" i="5"/>
  <c r="AK47" i="5"/>
  <c r="AJ47" i="5"/>
  <c r="AI47" i="5"/>
  <c r="AH47" i="5"/>
  <c r="AG47" i="5"/>
  <c r="AF47" i="5"/>
  <c r="AE47" i="5"/>
  <c r="AD47" i="5"/>
  <c r="AC47" i="5"/>
  <c r="AB47" i="5"/>
  <c r="AA47" i="5"/>
  <c r="Z47" i="5"/>
  <c r="Y47" i="5"/>
  <c r="X47" i="5"/>
  <c r="W47" i="5"/>
  <c r="V47" i="5"/>
  <c r="U47" i="5"/>
  <c r="AZ47" i="5" s="1"/>
  <c r="BB47" i="5" s="1"/>
  <c r="G47" i="5"/>
  <c r="AY46" i="5"/>
  <c r="AX46" i="5"/>
  <c r="AW46" i="5"/>
  <c r="AV46" i="5"/>
  <c r="AU46" i="5"/>
  <c r="AT46" i="5"/>
  <c r="AS46" i="5"/>
  <c r="AR46" i="5"/>
  <c r="AQ46" i="5"/>
  <c r="AP46" i="5"/>
  <c r="AO46" i="5"/>
  <c r="AN46" i="5"/>
  <c r="AM46" i="5"/>
  <c r="AL46" i="5"/>
  <c r="AK46" i="5"/>
  <c r="AJ46" i="5"/>
  <c r="AI46" i="5"/>
  <c r="AH46" i="5"/>
  <c r="AG46" i="5"/>
  <c r="AF46" i="5"/>
  <c r="AE46" i="5"/>
  <c r="AD46" i="5"/>
  <c r="AC46" i="5"/>
  <c r="AB46" i="5"/>
  <c r="AA46" i="5"/>
  <c r="Z46" i="5"/>
  <c r="Y46" i="5"/>
  <c r="X46" i="5"/>
  <c r="W46" i="5"/>
  <c r="V46" i="5"/>
  <c r="AZ46" i="5" s="1"/>
  <c r="BB46" i="5" s="1"/>
  <c r="U46" i="5"/>
  <c r="F46" i="5"/>
  <c r="AY44" i="5"/>
  <c r="AX44" i="5"/>
  <c r="AW44" i="5"/>
  <c r="AV44" i="5"/>
  <c r="AU44" i="5"/>
  <c r="AT44" i="5"/>
  <c r="AS44" i="5"/>
  <c r="AR44" i="5"/>
  <c r="AQ44" i="5"/>
  <c r="AP44" i="5"/>
  <c r="AO44" i="5"/>
  <c r="AN44" i="5"/>
  <c r="AM44" i="5"/>
  <c r="AL44" i="5"/>
  <c r="AK44" i="5"/>
  <c r="AJ44" i="5"/>
  <c r="AI44" i="5"/>
  <c r="AH44" i="5"/>
  <c r="AG44" i="5"/>
  <c r="AF44" i="5"/>
  <c r="AE44" i="5"/>
  <c r="AD44" i="5"/>
  <c r="AC44" i="5"/>
  <c r="AB44" i="5"/>
  <c r="AA44" i="5"/>
  <c r="Z44" i="5"/>
  <c r="Y44" i="5"/>
  <c r="X44" i="5"/>
  <c r="W44" i="5"/>
  <c r="V44" i="5"/>
  <c r="AZ44" i="5" s="1"/>
  <c r="BB44" i="5" s="1"/>
  <c r="U44" i="5"/>
  <c r="G44" i="5"/>
  <c r="AY43" i="5"/>
  <c r="AX43" i="5"/>
  <c r="AW43" i="5"/>
  <c r="AV43" i="5"/>
  <c r="AU43" i="5"/>
  <c r="AT43" i="5"/>
  <c r="AS43" i="5"/>
  <c r="AR43" i="5"/>
  <c r="AQ43" i="5"/>
  <c r="AP43" i="5"/>
  <c r="AO43" i="5"/>
  <c r="AN43" i="5"/>
  <c r="AM43" i="5"/>
  <c r="AL43" i="5"/>
  <c r="AK43" i="5"/>
  <c r="AJ43" i="5"/>
  <c r="AI43" i="5"/>
  <c r="AH43" i="5"/>
  <c r="AG43" i="5"/>
  <c r="AF43" i="5"/>
  <c r="AE43" i="5"/>
  <c r="AD43" i="5"/>
  <c r="AC43" i="5"/>
  <c r="AB43" i="5"/>
  <c r="AA43" i="5"/>
  <c r="Z43" i="5"/>
  <c r="Y43" i="5"/>
  <c r="X43" i="5"/>
  <c r="W43" i="5"/>
  <c r="V43" i="5"/>
  <c r="U43" i="5"/>
  <c r="AZ43" i="5" s="1"/>
  <c r="BB43" i="5" s="1"/>
  <c r="F43" i="5"/>
  <c r="AY41" i="5"/>
  <c r="AX41" i="5"/>
  <c r="AW41" i="5"/>
  <c r="AV41" i="5"/>
  <c r="AU41" i="5"/>
  <c r="AT41" i="5"/>
  <c r="AS41" i="5"/>
  <c r="AR41" i="5"/>
  <c r="AQ41" i="5"/>
  <c r="AP41" i="5"/>
  <c r="AO41" i="5"/>
  <c r="AN41" i="5"/>
  <c r="AM41" i="5"/>
  <c r="AL41" i="5"/>
  <c r="AK41" i="5"/>
  <c r="AJ41" i="5"/>
  <c r="AI41" i="5"/>
  <c r="AH41" i="5"/>
  <c r="AG41" i="5"/>
  <c r="AF41" i="5"/>
  <c r="AE41" i="5"/>
  <c r="AD41" i="5"/>
  <c r="AC41" i="5"/>
  <c r="AB41" i="5"/>
  <c r="AA41" i="5"/>
  <c r="Z41" i="5"/>
  <c r="Y41" i="5"/>
  <c r="X41" i="5"/>
  <c r="W41" i="5"/>
  <c r="V41" i="5"/>
  <c r="U41" i="5"/>
  <c r="G41" i="5"/>
  <c r="AY40" i="5"/>
  <c r="AX40" i="5"/>
  <c r="AW40" i="5"/>
  <c r="AV40" i="5"/>
  <c r="AU40" i="5"/>
  <c r="AT40" i="5"/>
  <c r="AS40" i="5"/>
  <c r="AR40" i="5"/>
  <c r="AQ40" i="5"/>
  <c r="AP40" i="5"/>
  <c r="AO40" i="5"/>
  <c r="AN40" i="5"/>
  <c r="AM40" i="5"/>
  <c r="AL40" i="5"/>
  <c r="AK40" i="5"/>
  <c r="AJ40" i="5"/>
  <c r="AI40" i="5"/>
  <c r="AH40" i="5"/>
  <c r="AG40" i="5"/>
  <c r="AF40" i="5"/>
  <c r="AE40" i="5"/>
  <c r="AD40" i="5"/>
  <c r="AC40" i="5"/>
  <c r="AB40" i="5"/>
  <c r="AA40" i="5"/>
  <c r="Z40" i="5"/>
  <c r="AZ40" i="5" s="1"/>
  <c r="BB40" i="5" s="1"/>
  <c r="Y40" i="5"/>
  <c r="X40" i="5"/>
  <c r="W40" i="5"/>
  <c r="V40" i="5"/>
  <c r="U40" i="5"/>
  <c r="F40" i="5"/>
  <c r="AY38" i="5"/>
  <c r="AX38" i="5"/>
  <c r="AW38" i="5"/>
  <c r="AV38" i="5"/>
  <c r="AU38" i="5"/>
  <c r="AT38" i="5"/>
  <c r="AS38" i="5"/>
  <c r="AR38" i="5"/>
  <c r="AQ38" i="5"/>
  <c r="AP38" i="5"/>
  <c r="AO38" i="5"/>
  <c r="AN38" i="5"/>
  <c r="AM38" i="5"/>
  <c r="AL38" i="5"/>
  <c r="AK38" i="5"/>
  <c r="AJ38" i="5"/>
  <c r="AI38" i="5"/>
  <c r="AH38" i="5"/>
  <c r="AG38" i="5"/>
  <c r="AF38" i="5"/>
  <c r="AE38" i="5"/>
  <c r="AD38" i="5"/>
  <c r="AC38" i="5"/>
  <c r="AB38" i="5"/>
  <c r="AA38" i="5"/>
  <c r="Z38" i="5"/>
  <c r="AZ38" i="5" s="1"/>
  <c r="BB38" i="5" s="1"/>
  <c r="Y38" i="5"/>
  <c r="X38" i="5"/>
  <c r="W38" i="5"/>
  <c r="V38" i="5"/>
  <c r="U38" i="5"/>
  <c r="G38" i="5"/>
  <c r="AY37" i="5"/>
  <c r="AX37" i="5"/>
  <c r="AW37" i="5"/>
  <c r="AV37" i="5"/>
  <c r="AU37" i="5"/>
  <c r="AT37" i="5"/>
  <c r="AS37" i="5"/>
  <c r="AR37" i="5"/>
  <c r="AQ37" i="5"/>
  <c r="AP37" i="5"/>
  <c r="AO37" i="5"/>
  <c r="AN37" i="5"/>
  <c r="AM37" i="5"/>
  <c r="AL37" i="5"/>
  <c r="AK37" i="5"/>
  <c r="AJ37" i="5"/>
  <c r="AI37" i="5"/>
  <c r="AH37" i="5"/>
  <c r="AG37" i="5"/>
  <c r="AF37" i="5"/>
  <c r="AE37" i="5"/>
  <c r="AD37" i="5"/>
  <c r="AC37" i="5"/>
  <c r="AB37" i="5"/>
  <c r="AZ37" i="5" s="1"/>
  <c r="BB37" i="5" s="1"/>
  <c r="AA37" i="5"/>
  <c r="Z37" i="5"/>
  <c r="Y37" i="5"/>
  <c r="X37" i="5"/>
  <c r="W37" i="5"/>
  <c r="V37" i="5"/>
  <c r="U37" i="5"/>
  <c r="F37" i="5"/>
  <c r="AY35" i="5"/>
  <c r="AX35" i="5"/>
  <c r="AW35" i="5"/>
  <c r="AV35" i="5"/>
  <c r="AU35" i="5"/>
  <c r="AT35" i="5"/>
  <c r="AS35" i="5"/>
  <c r="AR35" i="5"/>
  <c r="AQ35" i="5"/>
  <c r="AP35" i="5"/>
  <c r="AO35" i="5"/>
  <c r="AN35" i="5"/>
  <c r="AM35" i="5"/>
  <c r="AL35" i="5"/>
  <c r="AK35" i="5"/>
  <c r="AJ35" i="5"/>
  <c r="AI35" i="5"/>
  <c r="AH35" i="5"/>
  <c r="AG35" i="5"/>
  <c r="AF35" i="5"/>
  <c r="AE35" i="5"/>
  <c r="AD35" i="5"/>
  <c r="AC35" i="5"/>
  <c r="AB35" i="5"/>
  <c r="AA35" i="5"/>
  <c r="Z35" i="5"/>
  <c r="Y35" i="5"/>
  <c r="X35" i="5"/>
  <c r="W35" i="5"/>
  <c r="V35" i="5"/>
  <c r="AZ35" i="5" s="1"/>
  <c r="BB35" i="5" s="1"/>
  <c r="U35" i="5"/>
  <c r="G35" i="5"/>
  <c r="AY34" i="5"/>
  <c r="AX34" i="5"/>
  <c r="AW34" i="5"/>
  <c r="AV34" i="5"/>
  <c r="AU34" i="5"/>
  <c r="AT34" i="5"/>
  <c r="AS34" i="5"/>
  <c r="AR34" i="5"/>
  <c r="AQ34" i="5"/>
  <c r="AP34" i="5"/>
  <c r="AO34" i="5"/>
  <c r="AN34" i="5"/>
  <c r="AM34" i="5"/>
  <c r="AL34" i="5"/>
  <c r="AK34" i="5"/>
  <c r="AJ34" i="5"/>
  <c r="AI34" i="5"/>
  <c r="AH34" i="5"/>
  <c r="AG34" i="5"/>
  <c r="AF34" i="5"/>
  <c r="AE34" i="5"/>
  <c r="AD34" i="5"/>
  <c r="AC34" i="5"/>
  <c r="AB34" i="5"/>
  <c r="AA34" i="5"/>
  <c r="Z34" i="5"/>
  <c r="Y34" i="5"/>
  <c r="X34" i="5"/>
  <c r="W34" i="5"/>
  <c r="V34" i="5"/>
  <c r="U34" i="5"/>
  <c r="AZ34" i="5" s="1"/>
  <c r="BB34" i="5" s="1"/>
  <c r="F34" i="5"/>
  <c r="AY32" i="5"/>
  <c r="AX32" i="5"/>
  <c r="AW32" i="5"/>
  <c r="AV32" i="5"/>
  <c r="AU32" i="5"/>
  <c r="AT32" i="5"/>
  <c r="AS32" i="5"/>
  <c r="AR32" i="5"/>
  <c r="AQ32" i="5"/>
  <c r="AP32" i="5"/>
  <c r="AO32" i="5"/>
  <c r="AN32" i="5"/>
  <c r="AM32" i="5"/>
  <c r="AL32" i="5"/>
  <c r="AK32" i="5"/>
  <c r="AJ32" i="5"/>
  <c r="AI32" i="5"/>
  <c r="AH32" i="5"/>
  <c r="AG32" i="5"/>
  <c r="AF32" i="5"/>
  <c r="AE32" i="5"/>
  <c r="AD32" i="5"/>
  <c r="AC32" i="5"/>
  <c r="AB32" i="5"/>
  <c r="AA32" i="5"/>
  <c r="Z32" i="5"/>
  <c r="Y32" i="5"/>
  <c r="X32" i="5"/>
  <c r="W32" i="5"/>
  <c r="V32" i="5"/>
  <c r="U32" i="5"/>
  <c r="AZ32" i="5" s="1"/>
  <c r="BB32" i="5" s="1"/>
  <c r="G32" i="5"/>
  <c r="AY31" i="5"/>
  <c r="AX31" i="5"/>
  <c r="AW31" i="5"/>
  <c r="AV31" i="5"/>
  <c r="AU31" i="5"/>
  <c r="AT31" i="5"/>
  <c r="AS31" i="5"/>
  <c r="AR31" i="5"/>
  <c r="AQ31" i="5"/>
  <c r="AP31" i="5"/>
  <c r="AO31" i="5"/>
  <c r="AN31" i="5"/>
  <c r="AM31" i="5"/>
  <c r="AL31" i="5"/>
  <c r="AK31" i="5"/>
  <c r="AJ31" i="5"/>
  <c r="AI31" i="5"/>
  <c r="AH31" i="5"/>
  <c r="AG31" i="5"/>
  <c r="AF31" i="5"/>
  <c r="AE31" i="5"/>
  <c r="AD31" i="5"/>
  <c r="AC31" i="5"/>
  <c r="AB31" i="5"/>
  <c r="AA31" i="5"/>
  <c r="Z31" i="5"/>
  <c r="Y31" i="5"/>
  <c r="X31" i="5"/>
  <c r="W31" i="5"/>
  <c r="V31" i="5"/>
  <c r="U31" i="5"/>
  <c r="AZ31" i="5" s="1"/>
  <c r="BB31" i="5" s="1"/>
  <c r="F31" i="5"/>
  <c r="AY29" i="5"/>
  <c r="AX29" i="5"/>
  <c r="AW29" i="5"/>
  <c r="AV29" i="5"/>
  <c r="AU29" i="5"/>
  <c r="AT29" i="5"/>
  <c r="AS29" i="5"/>
  <c r="AR29" i="5"/>
  <c r="AQ29" i="5"/>
  <c r="AP29" i="5"/>
  <c r="AO29" i="5"/>
  <c r="AN29" i="5"/>
  <c r="AM29" i="5"/>
  <c r="AL29" i="5"/>
  <c r="AK29" i="5"/>
  <c r="AJ29" i="5"/>
  <c r="AI29" i="5"/>
  <c r="AH29" i="5"/>
  <c r="AG29" i="5"/>
  <c r="AF29" i="5"/>
  <c r="AE29" i="5"/>
  <c r="AD29" i="5"/>
  <c r="AZ29" i="5" s="1"/>
  <c r="BB29" i="5" s="1"/>
  <c r="AC29" i="5"/>
  <c r="AB29" i="5"/>
  <c r="AA29" i="5"/>
  <c r="Z29" i="5"/>
  <c r="Y29" i="5"/>
  <c r="X29" i="5"/>
  <c r="W29" i="5"/>
  <c r="V29" i="5"/>
  <c r="U29" i="5"/>
  <c r="G29" i="5"/>
  <c r="AY28" i="5"/>
  <c r="AX28" i="5"/>
  <c r="AW28" i="5"/>
  <c r="AV28" i="5"/>
  <c r="AU28" i="5"/>
  <c r="AT28" i="5"/>
  <c r="AS28" i="5"/>
  <c r="AR28" i="5"/>
  <c r="AQ28" i="5"/>
  <c r="AP28" i="5"/>
  <c r="AO28" i="5"/>
  <c r="AN28" i="5"/>
  <c r="AM28" i="5"/>
  <c r="AL28" i="5"/>
  <c r="AK28" i="5"/>
  <c r="AJ28" i="5"/>
  <c r="AI28" i="5"/>
  <c r="AH28" i="5"/>
  <c r="AG28" i="5"/>
  <c r="AF28" i="5"/>
  <c r="AE28" i="5"/>
  <c r="AD28" i="5"/>
  <c r="AC28" i="5"/>
  <c r="AB28" i="5"/>
  <c r="AA28" i="5"/>
  <c r="Z28" i="5"/>
  <c r="Y28" i="5"/>
  <c r="X28" i="5"/>
  <c r="W28" i="5"/>
  <c r="V28" i="5"/>
  <c r="U28" i="5"/>
  <c r="AZ28" i="5" s="1"/>
  <c r="BB28" i="5" s="1"/>
  <c r="F28" i="5"/>
  <c r="B43" i="5"/>
  <c r="B46" i="5"/>
  <c r="B49" i="5"/>
  <c r="B52" i="5"/>
  <c r="B55" i="5"/>
  <c r="B58" i="5"/>
  <c r="B61" i="5"/>
  <c r="B64" i="5"/>
  <c r="B67" i="5"/>
  <c r="B70" i="5"/>
  <c r="B73" i="5"/>
  <c r="B76" i="5"/>
  <c r="B79" i="5"/>
  <c r="B82" i="5"/>
  <c r="B85" i="5"/>
  <c r="B88" i="5"/>
  <c r="B91" i="5"/>
  <c r="B94" i="5"/>
  <c r="B97" i="5"/>
  <c r="B100" i="5"/>
  <c r="B103" i="5"/>
  <c r="B106" i="5"/>
  <c r="B109" i="5"/>
  <c r="B112" i="5"/>
  <c r="B115" i="5"/>
  <c r="B118" i="5"/>
  <c r="B121" i="5"/>
  <c r="B124" i="5"/>
  <c r="B127" i="5"/>
  <c r="B130" i="5"/>
  <c r="B133" i="5"/>
  <c r="B136" i="5"/>
  <c r="B139" i="5"/>
  <c r="B142" i="5"/>
  <c r="B145" i="5"/>
  <c r="B148" i="5"/>
  <c r="B151" i="5"/>
  <c r="B154" i="5"/>
  <c r="B157" i="5"/>
  <c r="B160" i="5"/>
  <c r="B163" i="5"/>
  <c r="B166" i="5"/>
  <c r="B169" i="5"/>
  <c r="AY26" i="5"/>
  <c r="AX26" i="5"/>
  <c r="AW26" i="5"/>
  <c r="AV26" i="5"/>
  <c r="AU26" i="5"/>
  <c r="AT26" i="5"/>
  <c r="AS26" i="5"/>
  <c r="AR26" i="5"/>
  <c r="AQ26" i="5"/>
  <c r="AP26" i="5"/>
  <c r="AO26" i="5"/>
  <c r="AN26" i="5"/>
  <c r="AM26" i="5"/>
  <c r="AL26" i="5"/>
  <c r="AK26" i="5"/>
  <c r="AJ26" i="5"/>
  <c r="AI26" i="5"/>
  <c r="AH26" i="5"/>
  <c r="AG26" i="5"/>
  <c r="AF26" i="5"/>
  <c r="AE26" i="5"/>
  <c r="AD26" i="5"/>
  <c r="AC26" i="5"/>
  <c r="AB26" i="5"/>
  <c r="AA26" i="5"/>
  <c r="Z26" i="5"/>
  <c r="Y26" i="5"/>
  <c r="X26" i="5"/>
  <c r="W26" i="5"/>
  <c r="V26" i="5"/>
  <c r="U26" i="5"/>
  <c r="AZ26" i="5" s="1"/>
  <c r="BB26" i="5" s="1"/>
  <c r="G26" i="5"/>
  <c r="AY25" i="5"/>
  <c r="AX25" i="5"/>
  <c r="AW25" i="5"/>
  <c r="AV25" i="5"/>
  <c r="AU25" i="5"/>
  <c r="AT25" i="5"/>
  <c r="AS25" i="5"/>
  <c r="AR25" i="5"/>
  <c r="AQ25" i="5"/>
  <c r="AP25" i="5"/>
  <c r="AO25" i="5"/>
  <c r="AN25" i="5"/>
  <c r="AM25" i="5"/>
  <c r="AL25" i="5"/>
  <c r="AK25" i="5"/>
  <c r="AJ25" i="5"/>
  <c r="AI25" i="5"/>
  <c r="AH25" i="5"/>
  <c r="AG25" i="5"/>
  <c r="AF25" i="5"/>
  <c r="AE25" i="5"/>
  <c r="AD25" i="5"/>
  <c r="AC25" i="5"/>
  <c r="AB25" i="5"/>
  <c r="AA25" i="5"/>
  <c r="AZ25" i="5" s="1"/>
  <c r="BB25" i="5" s="1"/>
  <c r="Z25" i="5"/>
  <c r="Y25" i="5"/>
  <c r="X25" i="5"/>
  <c r="W25" i="5"/>
  <c r="V25" i="5"/>
  <c r="U25" i="5"/>
  <c r="F25" i="5"/>
  <c r="B25" i="5"/>
  <c r="B28" i="5"/>
  <c r="B31" i="5"/>
  <c r="B34" i="5"/>
  <c r="B37" i="5"/>
  <c r="B40" i="5"/>
  <c r="AY23" i="5"/>
  <c r="AX23" i="5"/>
  <c r="AW23" i="5"/>
  <c r="AV23" i="5"/>
  <c r="AU23" i="5"/>
  <c r="AT23" i="5"/>
  <c r="AS23" i="5"/>
  <c r="AR23" i="5"/>
  <c r="AQ23" i="5"/>
  <c r="AP23" i="5"/>
  <c r="AO23" i="5"/>
  <c r="AN23" i="5"/>
  <c r="AM23" i="5"/>
  <c r="AL23" i="5"/>
  <c r="AK23" i="5"/>
  <c r="AJ23" i="5"/>
  <c r="AI23" i="5"/>
  <c r="AH23" i="5"/>
  <c r="AG23" i="5"/>
  <c r="AF23" i="5"/>
  <c r="AE23" i="5"/>
  <c r="AD23" i="5"/>
  <c r="AC23" i="5"/>
  <c r="AB23" i="5"/>
  <c r="AA23" i="5"/>
  <c r="Z23" i="5"/>
  <c r="Y23" i="5"/>
  <c r="X23" i="5"/>
  <c r="W23" i="5"/>
  <c r="V23" i="5"/>
  <c r="U23" i="5"/>
  <c r="AZ23" i="5" s="1"/>
  <c r="BB23" i="5" s="1"/>
  <c r="G23" i="5"/>
  <c r="AY22" i="5"/>
  <c r="AX22" i="5"/>
  <c r="AW22" i="5"/>
  <c r="AV22" i="5"/>
  <c r="AU22" i="5"/>
  <c r="AT22" i="5"/>
  <c r="AS22" i="5"/>
  <c r="AR22" i="5"/>
  <c r="AQ22" i="5"/>
  <c r="AP22" i="5"/>
  <c r="AO22" i="5"/>
  <c r="AN22" i="5"/>
  <c r="AM22" i="5"/>
  <c r="AL22" i="5"/>
  <c r="AK22" i="5"/>
  <c r="AJ22" i="5"/>
  <c r="AI22" i="5"/>
  <c r="AH22" i="5"/>
  <c r="AG22" i="5"/>
  <c r="AF22" i="5"/>
  <c r="AE22" i="5"/>
  <c r="AD22" i="5"/>
  <c r="AC22" i="5"/>
  <c r="AB22" i="5"/>
  <c r="AA22" i="5"/>
  <c r="Z22" i="5"/>
  <c r="Y22" i="5"/>
  <c r="X22" i="5"/>
  <c r="W22" i="5"/>
  <c r="V22" i="5"/>
  <c r="U22" i="5"/>
  <c r="AZ22" i="5" s="1"/>
  <c r="BB22" i="5" s="1"/>
  <c r="F22" i="5"/>
  <c r="AY18" i="5"/>
  <c r="AY19" i="5"/>
  <c r="AY20" i="5"/>
  <c r="AX18" i="5"/>
  <c r="AX19" i="5"/>
  <c r="AX20" i="5"/>
  <c r="AW18" i="5"/>
  <c r="AW19" i="5"/>
  <c r="AW20" i="5" s="1"/>
  <c r="AZ16" i="5"/>
  <c r="AD2" i="5"/>
  <c r="AL19" i="5" s="1"/>
  <c r="AL20" i="5" s="1"/>
  <c r="Y176" i="5"/>
  <c r="AN177" i="5"/>
  <c r="AQ175" i="5"/>
  <c r="AZ152" i="5"/>
  <c r="BB152" i="5" s="1"/>
  <c r="AF177" i="5"/>
  <c r="AY175" i="5"/>
  <c r="AZ158" i="5"/>
  <c r="BB158" i="5" s="1"/>
  <c r="AM175" i="5"/>
  <c r="AY177" i="5"/>
  <c r="AX175" i="5"/>
  <c r="AE19" i="5"/>
  <c r="AE20" i="5" s="1"/>
  <c r="Z176" i="5"/>
  <c r="AV177" i="5"/>
  <c r="U175" i="5"/>
  <c r="AU177" i="5"/>
  <c r="AE175" i="5"/>
  <c r="AR175" i="5"/>
  <c r="AP175" i="5"/>
  <c r="AV176" i="5"/>
  <c r="AL175" i="5"/>
  <c r="Z175" i="5"/>
  <c r="AJ175" i="5"/>
  <c r="AH175" i="5"/>
  <c r="AN176" i="5"/>
  <c r="AD175" i="5"/>
  <c r="AB175" i="5"/>
  <c r="AF176" i="5"/>
  <c r="V175" i="5"/>
  <c r="AX176" i="5"/>
  <c r="AG176" i="5"/>
  <c r="AT176" i="5"/>
  <c r="AP176" i="5"/>
  <c r="AW175" i="5"/>
  <c r="AL176" i="5"/>
  <c r="AR176" i="5"/>
  <c r="Y175" i="5"/>
  <c r="AD176" i="5"/>
  <c r="AH176" i="5"/>
  <c r="X176" i="5"/>
  <c r="AT175" i="5"/>
  <c r="AN175" i="5"/>
  <c r="U176" i="5"/>
  <c r="AZ176" i="5" s="1"/>
  <c r="AI176" i="5"/>
  <c r="AK175" i="5"/>
  <c r="AJ176" i="5"/>
  <c r="AS176" i="5"/>
  <c r="AO176" i="5"/>
  <c r="AS175" i="5"/>
  <c r="AB176" i="5"/>
  <c r="X175" i="5"/>
  <c r="AZ175" i="5" s="1"/>
  <c r="AK176" i="5"/>
  <c r="AF175" i="5"/>
  <c r="AY176" i="5"/>
  <c r="AW176" i="5"/>
  <c r="AC176" i="5"/>
  <c r="AQ176" i="5"/>
  <c r="AV175" i="5"/>
  <c r="AA176" i="5"/>
  <c r="AO175" i="5"/>
  <c r="W175" i="5"/>
  <c r="V176" i="5"/>
  <c r="AG175" i="5"/>
  <c r="W176" i="5"/>
  <c r="AE176" i="5"/>
  <c r="AI19" i="5"/>
  <c r="AI20" i="5"/>
  <c r="AU175" i="5"/>
  <c r="AZ41" i="5"/>
  <c r="BB41" i="5" s="1"/>
  <c r="X177" i="5"/>
  <c r="AZ116" i="5"/>
  <c r="BB116" i="5" s="1"/>
  <c r="AT177" i="5"/>
  <c r="AK177" i="5"/>
  <c r="AJ177" i="5"/>
  <c r="AM176" i="5"/>
  <c r="AU176" i="5"/>
  <c r="AG177" i="5"/>
  <c r="AZ136" i="5"/>
  <c r="BB136" i="5" s="1"/>
  <c r="Y177" i="5"/>
  <c r="U177" i="5"/>
  <c r="AZ177" i="5" s="1"/>
  <c r="AQ177" i="5"/>
  <c r="AZ49" i="5"/>
  <c r="BB49" i="5" s="1"/>
  <c r="AZ61" i="5"/>
  <c r="BB61" i="5" s="1"/>
  <c r="AC177" i="5"/>
  <c r="AP177" i="5"/>
  <c r="W177" i="5"/>
  <c r="AX177" i="5"/>
  <c r="AA177" i="5"/>
  <c r="AM177" i="5"/>
  <c r="AE177" i="5"/>
  <c r="AI177" i="5"/>
  <c r="AS177" i="5"/>
  <c r="AW177" i="5"/>
  <c r="AR177" i="5"/>
  <c r="V177" i="5"/>
  <c r="AD177" i="5"/>
  <c r="Z177" i="5"/>
  <c r="AB177" i="5"/>
  <c r="AH177" i="5"/>
  <c r="AO177" i="5"/>
  <c r="AZ100" i="5"/>
  <c r="BB100" i="5" s="1"/>
  <c r="AD19" i="5"/>
  <c r="AD20" i="5"/>
  <c r="AP19" i="5"/>
  <c r="AP20" i="5" s="1"/>
  <c r="AG19" i="5"/>
  <c r="AG20" i="5" s="1"/>
  <c r="Y19" i="5"/>
  <c r="Y20" i="5"/>
  <c r="AH19" i="5"/>
  <c r="AH20" i="5"/>
  <c r="AM19" i="5"/>
  <c r="AM20" i="5"/>
  <c r="AU19" i="5"/>
  <c r="AU20" i="5"/>
  <c r="AK19" i="5"/>
  <c r="AK20" i="5" s="1"/>
  <c r="AN19" i="5"/>
  <c r="AN20" i="5" s="1"/>
  <c r="Z19" i="5"/>
  <c r="Z20" i="5"/>
  <c r="U19" i="5"/>
  <c r="U20" i="5"/>
  <c r="AJ19" i="5"/>
  <c r="AJ20" i="5"/>
  <c r="BC8" i="5"/>
  <c r="AA19" i="5"/>
  <c r="AA20" i="5" s="1"/>
  <c r="AF19" i="5"/>
  <c r="AF20" i="5"/>
  <c r="AO19" i="5"/>
  <c r="AO20" i="5"/>
  <c r="AC19" i="5"/>
  <c r="AC20" i="5"/>
  <c r="AR19" i="5" l="1"/>
  <c r="AR20" i="5" s="1"/>
  <c r="AT19" i="5"/>
  <c r="AT20" i="5" s="1"/>
  <c r="AV19" i="5"/>
  <c r="AV20" i="5" s="1"/>
  <c r="W19" i="5"/>
  <c r="W20" i="5" s="1"/>
  <c r="V19" i="5"/>
  <c r="V20" i="5" s="1"/>
  <c r="AQ19" i="5"/>
  <c r="AQ20" i="5" s="1"/>
  <c r="X19" i="5"/>
  <c r="X20" i="5" s="1"/>
  <c r="AB19" i="5"/>
  <c r="AB20" i="5" s="1"/>
  <c r="AS19" i="5"/>
  <c r="AS20" i="5" s="1"/>
</calcChain>
</file>

<file path=xl/sharedStrings.xml><?xml version="1.0" encoding="utf-8"?>
<sst xmlns="http://schemas.openxmlformats.org/spreadsheetml/2006/main" count="2735" uniqueCount="994">
  <si>
    <t>所内研修</t>
    <rPh sb="0" eb="2">
      <t>ショナイ</t>
    </rPh>
    <rPh sb="2" eb="4">
      <t>ケンシュウ</t>
    </rPh>
    <phoneticPr fontId="2"/>
  </si>
  <si>
    <t>所外研修</t>
    <rPh sb="0" eb="1">
      <t>ショ</t>
    </rPh>
    <rPh sb="1" eb="2">
      <t>ガイ</t>
    </rPh>
    <rPh sb="2" eb="4">
      <t>ケンシュウ</t>
    </rPh>
    <phoneticPr fontId="2"/>
  </si>
  <si>
    <t>　※欄が足りない場合は、別紙を作成し、添付してください。</t>
    <rPh sb="2" eb="3">
      <t>ラン</t>
    </rPh>
    <rPh sb="4" eb="5">
      <t>タ</t>
    </rPh>
    <rPh sb="8" eb="10">
      <t>バアイ</t>
    </rPh>
    <rPh sb="12" eb="14">
      <t>ベッシ</t>
    </rPh>
    <rPh sb="15" eb="17">
      <t>サクセイ</t>
    </rPh>
    <rPh sb="19" eb="21">
      <t>テンプ</t>
    </rPh>
    <phoneticPr fontId="2"/>
  </si>
  <si>
    <t>　※研修を行っていない場合は、研修内容欄に”実施なし”又は”実施予定なし”と記載してください。</t>
    <rPh sb="2" eb="4">
      <t>ケンシュウ</t>
    </rPh>
    <rPh sb="5" eb="6">
      <t>オコナ</t>
    </rPh>
    <rPh sb="11" eb="13">
      <t>バアイ</t>
    </rPh>
    <rPh sb="15" eb="17">
      <t>ケンシュウ</t>
    </rPh>
    <rPh sb="17" eb="19">
      <t>ナイヨウ</t>
    </rPh>
    <rPh sb="19" eb="20">
      <t>ラン</t>
    </rPh>
    <rPh sb="22" eb="24">
      <t>ジッシ</t>
    </rPh>
    <rPh sb="27" eb="28">
      <t>マタ</t>
    </rPh>
    <rPh sb="30" eb="32">
      <t>ジッシ</t>
    </rPh>
    <rPh sb="32" eb="34">
      <t>ヨテイ</t>
    </rPh>
    <rPh sb="38" eb="40">
      <t>キサイ</t>
    </rPh>
    <phoneticPr fontId="2"/>
  </si>
  <si>
    <t>　報酬に関する報告</t>
    <rPh sb="1" eb="3">
      <t>ホウシュウ</t>
    </rPh>
    <rPh sb="4" eb="5">
      <t>カン</t>
    </rPh>
    <rPh sb="7" eb="9">
      <t>ホウコク</t>
    </rPh>
    <phoneticPr fontId="2"/>
  </si>
  <si>
    <t>２　介護報酬の請求</t>
    <rPh sb="2" eb="4">
      <t>カイゴ</t>
    </rPh>
    <rPh sb="4" eb="6">
      <t>ホウシュウ</t>
    </rPh>
    <rPh sb="7" eb="9">
      <t>セイキュウ</t>
    </rPh>
    <phoneticPr fontId="2"/>
  </si>
  <si>
    <t>○×を記入</t>
    <rPh sb="3" eb="5">
      <t>キニュウ</t>
    </rPh>
    <phoneticPr fontId="2"/>
  </si>
  <si>
    <t>２　提供拒否の禁止</t>
    <rPh sb="2" eb="4">
      <t>テイキョウ</t>
    </rPh>
    <rPh sb="4" eb="6">
      <t>キョヒ</t>
    </rPh>
    <rPh sb="7" eb="9">
      <t>キンシ</t>
    </rPh>
    <phoneticPr fontId="2"/>
  </si>
  <si>
    <t>５　要介護認定等の申請に係る援助</t>
    <rPh sb="2" eb="5">
      <t>ヨウカイゴ</t>
    </rPh>
    <rPh sb="5" eb="7">
      <t>ニンテイ</t>
    </rPh>
    <rPh sb="7" eb="8">
      <t>トウ</t>
    </rPh>
    <rPh sb="9" eb="11">
      <t>シンセイ</t>
    </rPh>
    <rPh sb="12" eb="13">
      <t>カカ</t>
    </rPh>
    <rPh sb="14" eb="16">
      <t>エンジョ</t>
    </rPh>
    <phoneticPr fontId="2"/>
  </si>
  <si>
    <t>６　心身の状況の把握</t>
    <rPh sb="2" eb="4">
      <t>シンシン</t>
    </rPh>
    <rPh sb="5" eb="7">
      <t>ジョウキョウ</t>
    </rPh>
    <rPh sb="8" eb="10">
      <t>ハアク</t>
    </rPh>
    <phoneticPr fontId="2"/>
  </si>
  <si>
    <t>７　居宅サービス事業者等との連携</t>
    <rPh sb="2" eb="4">
      <t>キョタク</t>
    </rPh>
    <rPh sb="8" eb="11">
      <t>ジギョウシャ</t>
    </rPh>
    <rPh sb="11" eb="12">
      <t>トウ</t>
    </rPh>
    <rPh sb="14" eb="16">
      <t>レンケイ</t>
    </rPh>
    <phoneticPr fontId="2"/>
  </si>
  <si>
    <t>８　身分を証する書類の携行</t>
    <rPh sb="2" eb="4">
      <t>ミブン</t>
    </rPh>
    <rPh sb="5" eb="6">
      <t>ショウ</t>
    </rPh>
    <rPh sb="8" eb="10">
      <t>ショルイ</t>
    </rPh>
    <rPh sb="11" eb="13">
      <t>ケイコウ</t>
    </rPh>
    <phoneticPr fontId="2"/>
  </si>
  <si>
    <t>９　サービス提供の記録</t>
    <rPh sb="6" eb="8">
      <t>テイキョウ</t>
    </rPh>
    <rPh sb="9" eb="11">
      <t>キロク</t>
    </rPh>
    <phoneticPr fontId="2"/>
  </si>
  <si>
    <t>※秘密保持に関しては、従業者の雇用時に個人情報等の秘密を保持すべき旨を書類で交わしておくこと等の措置を講ずるべきとされています。</t>
    <rPh sb="1" eb="3">
      <t>ヒミツ</t>
    </rPh>
    <rPh sb="3" eb="5">
      <t>ホジ</t>
    </rPh>
    <rPh sb="6" eb="7">
      <t>カン</t>
    </rPh>
    <rPh sb="11" eb="14">
      <t>ジュウギョウシャ</t>
    </rPh>
    <rPh sb="15" eb="17">
      <t>コヨウ</t>
    </rPh>
    <rPh sb="17" eb="18">
      <t>トキ</t>
    </rPh>
    <rPh sb="19" eb="21">
      <t>コジン</t>
    </rPh>
    <rPh sb="21" eb="23">
      <t>ジョウホウ</t>
    </rPh>
    <rPh sb="23" eb="24">
      <t>トウ</t>
    </rPh>
    <rPh sb="25" eb="27">
      <t>ヒミツ</t>
    </rPh>
    <rPh sb="28" eb="30">
      <t>ホジ</t>
    </rPh>
    <rPh sb="33" eb="34">
      <t>ムネ</t>
    </rPh>
    <rPh sb="35" eb="37">
      <t>ショルイ</t>
    </rPh>
    <rPh sb="38" eb="39">
      <t>カ</t>
    </rPh>
    <rPh sb="46" eb="47">
      <t>トウ</t>
    </rPh>
    <rPh sb="48" eb="50">
      <t>ソチ</t>
    </rPh>
    <rPh sb="51" eb="52">
      <t>コウ</t>
    </rPh>
    <phoneticPr fontId="2"/>
  </si>
  <si>
    <t>１０　利用料等の受領</t>
    <rPh sb="3" eb="6">
      <t>リヨウリョウ</t>
    </rPh>
    <rPh sb="6" eb="7">
      <t>トウ</t>
    </rPh>
    <rPh sb="8" eb="10">
      <t>ジュリョウ</t>
    </rPh>
    <phoneticPr fontId="2"/>
  </si>
  <si>
    <t>１１　保険給付の請求のための証明書の交付</t>
    <rPh sb="3" eb="5">
      <t>ホケン</t>
    </rPh>
    <rPh sb="5" eb="7">
      <t>キュウフ</t>
    </rPh>
    <rPh sb="8" eb="10">
      <t>セイキュウ</t>
    </rPh>
    <rPh sb="14" eb="17">
      <t>ショウメイショ</t>
    </rPh>
    <rPh sb="18" eb="20">
      <t>コウフ</t>
    </rPh>
    <phoneticPr fontId="2"/>
  </si>
  <si>
    <t>（実施　・　実施予定）</t>
    <rPh sb="1" eb="3">
      <t>ジッシ</t>
    </rPh>
    <rPh sb="6" eb="8">
      <t>ジッシ</t>
    </rPh>
    <rPh sb="8" eb="10">
      <t>ヨテイ</t>
    </rPh>
    <phoneticPr fontId="2"/>
  </si>
  <si>
    <t>フリガナ</t>
    <phoneticPr fontId="2"/>
  </si>
  <si>
    <t>　</t>
    <phoneticPr fontId="2"/>
  </si>
  <si>
    <t>〒</t>
    <phoneticPr fontId="2"/>
  </si>
  <si>
    <t>　</t>
    <phoneticPr fontId="2"/>
  </si>
  <si>
    <t>通い定員</t>
    <rPh sb="0" eb="1">
      <t>カヨ</t>
    </rPh>
    <rPh sb="2" eb="4">
      <t>テイイン</t>
    </rPh>
    <phoneticPr fontId="2"/>
  </si>
  <si>
    <t>宿泊定員</t>
    <rPh sb="0" eb="2">
      <t>シュクハク</t>
    </rPh>
    <rPh sb="2" eb="4">
      <t>テイイン</t>
    </rPh>
    <phoneticPr fontId="2"/>
  </si>
  <si>
    <t>【通いサービス定員】</t>
    <rPh sb="1" eb="2">
      <t>カヨ</t>
    </rPh>
    <rPh sb="7" eb="9">
      <t>テイイン</t>
    </rPh>
    <phoneticPr fontId="2"/>
  </si>
  <si>
    <t>１～３名</t>
    <rPh sb="3" eb="4">
      <t>ナ</t>
    </rPh>
    <phoneticPr fontId="2"/>
  </si>
  <si>
    <t>４～６名</t>
    <rPh sb="3" eb="4">
      <t>ナ</t>
    </rPh>
    <phoneticPr fontId="2"/>
  </si>
  <si>
    <t>７～９名</t>
    <rPh sb="3" eb="4">
      <t>ナ</t>
    </rPh>
    <phoneticPr fontId="2"/>
  </si>
  <si>
    <t>10～12名</t>
    <rPh sb="5" eb="6">
      <t>ナ</t>
    </rPh>
    <phoneticPr fontId="2"/>
  </si>
  <si>
    <t>13～15名</t>
    <rPh sb="5" eb="6">
      <t>ナ</t>
    </rPh>
    <phoneticPr fontId="2"/>
  </si>
  <si>
    <t>時間…Ｂ</t>
    <rPh sb="0" eb="2">
      <t>ジカン</t>
    </rPh>
    <phoneticPr fontId="2"/>
  </si>
  <si>
    <t>※利用者の心身の状況を把握するための診断書等の費用は、一律全員から徴収することはできません。あくまでも利用者等と事業者で話し合って費用負担を決めて下さい。</t>
    <rPh sb="1" eb="4">
      <t>リヨウシャ</t>
    </rPh>
    <rPh sb="5" eb="7">
      <t>シンシン</t>
    </rPh>
    <rPh sb="8" eb="10">
      <t>ジョウキョウ</t>
    </rPh>
    <rPh sb="11" eb="13">
      <t>ハアク</t>
    </rPh>
    <rPh sb="18" eb="21">
      <t>シンダンショ</t>
    </rPh>
    <rPh sb="21" eb="22">
      <t>トウ</t>
    </rPh>
    <rPh sb="23" eb="25">
      <t>ヒヨウ</t>
    </rPh>
    <rPh sb="27" eb="29">
      <t>イチリツ</t>
    </rPh>
    <rPh sb="29" eb="31">
      <t>ゼンイン</t>
    </rPh>
    <rPh sb="33" eb="35">
      <t>チョウシュウ</t>
    </rPh>
    <rPh sb="51" eb="54">
      <t>リヨウシャ</t>
    </rPh>
    <rPh sb="54" eb="55">
      <t>トウ</t>
    </rPh>
    <rPh sb="56" eb="59">
      <t>ジギョウシャ</t>
    </rPh>
    <rPh sb="60" eb="61">
      <t>ハナ</t>
    </rPh>
    <rPh sb="62" eb="63">
      <t>ア</t>
    </rPh>
    <rPh sb="65" eb="67">
      <t>ヒヨウ</t>
    </rPh>
    <rPh sb="67" eb="69">
      <t>フタン</t>
    </rPh>
    <rPh sb="70" eb="71">
      <t>キ</t>
    </rPh>
    <rPh sb="73" eb="74">
      <t>クダ</t>
    </rPh>
    <phoneticPr fontId="2"/>
  </si>
  <si>
    <t>※夜間及び深夜の時間帯以外の生活時間帯</t>
    <rPh sb="1" eb="3">
      <t>ヤカン</t>
    </rPh>
    <rPh sb="3" eb="4">
      <t>オヨ</t>
    </rPh>
    <rPh sb="5" eb="7">
      <t>シンヤ</t>
    </rPh>
    <rPh sb="8" eb="11">
      <t>ジカンタイ</t>
    </rPh>
    <rPh sb="11" eb="13">
      <t>イガイ</t>
    </rPh>
    <rPh sb="14" eb="16">
      <t>セイカツ</t>
    </rPh>
    <rPh sb="16" eb="19">
      <t>ジカンタイ</t>
    </rPh>
    <phoneticPr fontId="2"/>
  </si>
  <si>
    <t>★「夜間及び深夜の時間帯」とは、宿泊サービスの利用者の生活サイクル等に応じて設定した時間帯」です。</t>
    <rPh sb="2" eb="4">
      <t>ヤカン</t>
    </rPh>
    <rPh sb="4" eb="5">
      <t>オヨ</t>
    </rPh>
    <rPh sb="6" eb="8">
      <t>シンヤ</t>
    </rPh>
    <rPh sb="9" eb="12">
      <t>ジカンタイ</t>
    </rPh>
    <rPh sb="16" eb="18">
      <t>シュクハク</t>
    </rPh>
    <rPh sb="23" eb="26">
      <t>リヨウシャ</t>
    </rPh>
    <rPh sb="27" eb="29">
      <t>セイカツ</t>
    </rPh>
    <rPh sb="33" eb="34">
      <t>トウ</t>
    </rPh>
    <rPh sb="35" eb="36">
      <t>オウ</t>
    </rPh>
    <rPh sb="38" eb="40">
      <t>セッテイ</t>
    </rPh>
    <rPh sb="42" eb="45">
      <t>ジカンタイ</t>
    </rPh>
    <phoneticPr fontId="2"/>
  </si>
  <si>
    <t>※看護職員等の免許など、職種として必要な確認書類は事業所でコピー等を保管しておいてください。</t>
    <rPh sb="1" eb="3">
      <t>カンゴ</t>
    </rPh>
    <rPh sb="3" eb="5">
      <t>ショクイン</t>
    </rPh>
    <rPh sb="5" eb="6">
      <t>トウ</t>
    </rPh>
    <rPh sb="7" eb="9">
      <t>メンキョ</t>
    </rPh>
    <rPh sb="12" eb="14">
      <t>ショクシュ</t>
    </rPh>
    <rPh sb="17" eb="19">
      <t>ヒツヨウ</t>
    </rPh>
    <rPh sb="20" eb="22">
      <t>カクニン</t>
    </rPh>
    <rPh sb="22" eb="24">
      <t>ショルイ</t>
    </rPh>
    <rPh sb="25" eb="28">
      <t>ジギョウショ</t>
    </rPh>
    <rPh sb="32" eb="33">
      <t>トウ</t>
    </rPh>
    <rPh sb="34" eb="36">
      <t>ホカン</t>
    </rPh>
    <phoneticPr fontId="2"/>
  </si>
  <si>
    <t>Ⅳ</t>
    <phoneticPr fontId="2"/>
  </si>
  <si>
    <t>【記入欄】</t>
    <rPh sb="1" eb="4">
      <t>キニュウラン</t>
    </rPh>
    <phoneticPr fontId="2"/>
  </si>
  <si>
    <t>１　内容及び手続きの説明及び同意</t>
    <rPh sb="2" eb="4">
      <t>ナイヨウ</t>
    </rPh>
    <rPh sb="4" eb="5">
      <t>オヨ</t>
    </rPh>
    <rPh sb="6" eb="8">
      <t>テツヅ</t>
    </rPh>
    <rPh sb="10" eb="12">
      <t>セツメイ</t>
    </rPh>
    <rPh sb="12" eb="13">
      <t>オヨ</t>
    </rPh>
    <rPh sb="14" eb="16">
      <t>ドウイ</t>
    </rPh>
    <phoneticPr fontId="2"/>
  </si>
  <si>
    <t>【具体的に記入してください】</t>
    <rPh sb="1" eb="4">
      <t>グタイテキ</t>
    </rPh>
    <rPh sb="5" eb="7">
      <t>キニュウ</t>
    </rPh>
    <phoneticPr fontId="2"/>
  </si>
  <si>
    <t>出席者</t>
    <rPh sb="0" eb="3">
      <t>シュッセキシャ</t>
    </rPh>
    <phoneticPr fontId="2"/>
  </si>
  <si>
    <t>研　修　内　容</t>
    <rPh sb="0" eb="1">
      <t>ケン</t>
    </rPh>
    <rPh sb="2" eb="3">
      <t>オサム</t>
    </rPh>
    <rPh sb="4" eb="5">
      <t>ナイ</t>
    </rPh>
    <rPh sb="6" eb="7">
      <t>カタチ</t>
    </rPh>
    <phoneticPr fontId="2"/>
  </si>
  <si>
    <t>協力医療機関</t>
    <rPh sb="0" eb="2">
      <t>キョウリョク</t>
    </rPh>
    <rPh sb="2" eb="4">
      <t>イリョウ</t>
    </rPh>
    <rPh sb="4" eb="6">
      <t>キカン</t>
    </rPh>
    <phoneticPr fontId="2"/>
  </si>
  <si>
    <t>協力歯科医療機関</t>
    <rPh sb="0" eb="2">
      <t>キョウリョク</t>
    </rPh>
    <rPh sb="2" eb="4">
      <t>シカ</t>
    </rPh>
    <rPh sb="4" eb="6">
      <t>イリョウ</t>
    </rPh>
    <rPh sb="6" eb="8">
      <t>キカン</t>
    </rPh>
    <phoneticPr fontId="2"/>
  </si>
  <si>
    <t>介護老人福祉施設又は介護老人保健施設</t>
    <rPh sb="0" eb="2">
      <t>カイゴ</t>
    </rPh>
    <rPh sb="2" eb="4">
      <t>ロウジン</t>
    </rPh>
    <rPh sb="4" eb="6">
      <t>フクシ</t>
    </rPh>
    <rPh sb="6" eb="8">
      <t>シセツ</t>
    </rPh>
    <rPh sb="8" eb="9">
      <t>マタ</t>
    </rPh>
    <rPh sb="10" eb="12">
      <t>カイゴ</t>
    </rPh>
    <rPh sb="12" eb="14">
      <t>ロウジン</t>
    </rPh>
    <rPh sb="14" eb="16">
      <t>ホケン</t>
    </rPh>
    <rPh sb="16" eb="18">
      <t>シセツ</t>
    </rPh>
    <phoneticPr fontId="2"/>
  </si>
  <si>
    <t>年</t>
    <rPh sb="0" eb="1">
      <t>ネン</t>
    </rPh>
    <phoneticPr fontId="2"/>
  </si>
  <si>
    <t>月</t>
    <rPh sb="0" eb="1">
      <t>ツキ</t>
    </rPh>
    <phoneticPr fontId="2"/>
  </si>
  <si>
    <t>日</t>
    <rPh sb="0" eb="1">
      <t>ヒ</t>
    </rPh>
    <phoneticPr fontId="2"/>
  </si>
  <si>
    <t>介護保険事業所番号</t>
    <rPh sb="0" eb="2">
      <t>カイゴ</t>
    </rPh>
    <rPh sb="2" eb="4">
      <t>ホケン</t>
    </rPh>
    <rPh sb="4" eb="7">
      <t>ジギョウショ</t>
    </rPh>
    <rPh sb="7" eb="9">
      <t>バンゴウ</t>
    </rPh>
    <phoneticPr fontId="2"/>
  </si>
  <si>
    <t>名　　称</t>
    <rPh sb="0" eb="1">
      <t>ナ</t>
    </rPh>
    <rPh sb="3" eb="4">
      <t>ショウ</t>
    </rPh>
    <phoneticPr fontId="2"/>
  </si>
  <si>
    <t>住　　所</t>
    <rPh sb="0" eb="1">
      <t>ジュウ</t>
    </rPh>
    <rPh sb="3" eb="4">
      <t>ショ</t>
    </rPh>
    <phoneticPr fontId="2"/>
  </si>
  <si>
    <t>ｰ</t>
    <phoneticPr fontId="2"/>
  </si>
  <si>
    <t>連　絡　先</t>
    <rPh sb="0" eb="1">
      <t>レン</t>
    </rPh>
    <rPh sb="2" eb="3">
      <t>ラク</t>
    </rPh>
    <rPh sb="4" eb="5">
      <t>サキ</t>
    </rPh>
    <phoneticPr fontId="2"/>
  </si>
  <si>
    <t>電話番号</t>
    <rPh sb="0" eb="2">
      <t>デンワ</t>
    </rPh>
    <rPh sb="2" eb="4">
      <t>バンゴウ</t>
    </rPh>
    <phoneticPr fontId="2"/>
  </si>
  <si>
    <t>ＦＡＸ番号</t>
    <rPh sb="3" eb="5">
      <t>バンゴウ</t>
    </rPh>
    <phoneticPr fontId="2"/>
  </si>
  <si>
    <t>開設年月日</t>
    <rPh sb="0" eb="2">
      <t>カイセツ</t>
    </rPh>
    <rPh sb="2" eb="5">
      <t>ネンガッピ</t>
    </rPh>
    <phoneticPr fontId="2"/>
  </si>
  <si>
    <t>利用定員</t>
    <rPh sb="0" eb="2">
      <t>リヨウ</t>
    </rPh>
    <rPh sb="2" eb="4">
      <t>テイイン</t>
    </rPh>
    <phoneticPr fontId="2"/>
  </si>
  <si>
    <t>人</t>
    <rPh sb="0" eb="1">
      <t>ヒト</t>
    </rPh>
    <phoneticPr fontId="2"/>
  </si>
  <si>
    <t>事　業　所</t>
    <rPh sb="0" eb="1">
      <t>コト</t>
    </rPh>
    <rPh sb="2" eb="3">
      <t>ギョウ</t>
    </rPh>
    <rPh sb="4" eb="5">
      <t>ショ</t>
    </rPh>
    <phoneticPr fontId="2"/>
  </si>
  <si>
    <t>　</t>
    <phoneticPr fontId="2"/>
  </si>
  <si>
    <t>氏　名</t>
    <rPh sb="0" eb="1">
      <t>シ</t>
    </rPh>
    <rPh sb="2" eb="3">
      <t>メイ</t>
    </rPh>
    <phoneticPr fontId="2"/>
  </si>
  <si>
    <t>事業所名</t>
    <rPh sb="0" eb="3">
      <t>ジギョウショ</t>
    </rPh>
    <rPh sb="3" eb="4">
      <t>ナ</t>
    </rPh>
    <phoneticPr fontId="2"/>
  </si>
  <si>
    <t>時間</t>
    <rPh sb="0" eb="2">
      <t>ジカン</t>
    </rPh>
    <phoneticPr fontId="2"/>
  </si>
  <si>
    <t>）</t>
    <phoneticPr fontId="2"/>
  </si>
  <si>
    <t>　人員に関する報告</t>
    <rPh sb="1" eb="3">
      <t>ジンイン</t>
    </rPh>
    <rPh sb="4" eb="5">
      <t>カン</t>
    </rPh>
    <rPh sb="7" eb="9">
      <t>ホウコク</t>
    </rPh>
    <phoneticPr fontId="2"/>
  </si>
  <si>
    <t>１　代表者について</t>
    <rPh sb="2" eb="5">
      <t>ダイヒョウシャ</t>
    </rPh>
    <phoneticPr fontId="2"/>
  </si>
  <si>
    <t>代表者の氏名を記入してください。</t>
    <rPh sb="0" eb="3">
      <t>ダイヒョウシャ</t>
    </rPh>
    <rPh sb="4" eb="6">
      <t>シメイ</t>
    </rPh>
    <rPh sb="7" eb="9">
      <t>キニュウ</t>
    </rPh>
    <phoneticPr fontId="2"/>
  </si>
  <si>
    <t>　</t>
    <phoneticPr fontId="2"/>
  </si>
  <si>
    <t>２　管理者について</t>
    <rPh sb="2" eb="5">
      <t>カンリシャ</t>
    </rPh>
    <phoneticPr fontId="2"/>
  </si>
  <si>
    <t>管理者の氏名を記入してください。</t>
    <rPh sb="0" eb="2">
      <t>カンリ</t>
    </rPh>
    <rPh sb="2" eb="3">
      <t>シャ</t>
    </rPh>
    <rPh sb="4" eb="6">
      <t>シメイ</t>
    </rPh>
    <rPh sb="7" eb="9">
      <t>キニュウ</t>
    </rPh>
    <phoneticPr fontId="2"/>
  </si>
  <si>
    <t>当該事業所で兼務する職種</t>
    <rPh sb="0" eb="2">
      <t>トウガイ</t>
    </rPh>
    <rPh sb="2" eb="5">
      <t>ジギョウショ</t>
    </rPh>
    <rPh sb="6" eb="8">
      <t>ケンム</t>
    </rPh>
    <rPh sb="10" eb="12">
      <t>ショクシュ</t>
    </rPh>
    <phoneticPr fontId="2"/>
  </si>
  <si>
    <t>　</t>
    <phoneticPr fontId="2"/>
  </si>
  <si>
    <t>職　　　種</t>
    <rPh sb="0" eb="1">
      <t>ショク</t>
    </rPh>
    <rPh sb="4" eb="5">
      <t>タネ</t>
    </rPh>
    <phoneticPr fontId="2"/>
  </si>
  <si>
    <t>1週あたりの時間数</t>
    <rPh sb="1" eb="2">
      <t>シュウ</t>
    </rPh>
    <rPh sb="6" eb="9">
      <t>ジカンスウ</t>
    </rPh>
    <phoneticPr fontId="2"/>
  </si>
  <si>
    <t>３　計画作成担当者について</t>
    <rPh sb="2" eb="4">
      <t>ケイカク</t>
    </rPh>
    <rPh sb="4" eb="6">
      <t>サクセイ</t>
    </rPh>
    <rPh sb="6" eb="9">
      <t>タントウシャ</t>
    </rPh>
    <phoneticPr fontId="2"/>
  </si>
  <si>
    <t>４　介護従業者について</t>
    <rPh sb="2" eb="4">
      <t>カイゴ</t>
    </rPh>
    <rPh sb="4" eb="7">
      <t>ジュウギョウシャ</t>
    </rPh>
    <phoneticPr fontId="2"/>
  </si>
  <si>
    <t>午前</t>
    <rPh sb="0" eb="2">
      <t>ゴゼン</t>
    </rPh>
    <phoneticPr fontId="2"/>
  </si>
  <si>
    <t>時</t>
    <rPh sb="0" eb="1">
      <t>トキ</t>
    </rPh>
    <phoneticPr fontId="2"/>
  </si>
  <si>
    <t>分</t>
    <rPh sb="0" eb="1">
      <t>フン</t>
    </rPh>
    <phoneticPr fontId="2"/>
  </si>
  <si>
    <t>午後</t>
    <rPh sb="0" eb="2">
      <t>ゴゴ</t>
    </rPh>
    <phoneticPr fontId="2"/>
  </si>
  <si>
    <t>（</t>
    <phoneticPr fontId="2"/>
  </si>
  <si>
    <t>５　夜勤体制について</t>
    <rPh sb="2" eb="4">
      <t>ヤキン</t>
    </rPh>
    <rPh sb="4" eb="6">
      <t>タイセイ</t>
    </rPh>
    <phoneticPr fontId="2"/>
  </si>
  <si>
    <t>Ⅱ</t>
    <phoneticPr fontId="2"/>
  </si>
  <si>
    <t>　運営に関する報告</t>
    <rPh sb="1" eb="3">
      <t>ウンエイ</t>
    </rPh>
    <rPh sb="4" eb="5">
      <t>カン</t>
    </rPh>
    <rPh sb="7" eb="9">
      <t>ホウコク</t>
    </rPh>
    <phoneticPr fontId="2"/>
  </si>
  <si>
    <t>避難訓練</t>
    <rPh sb="0" eb="2">
      <t>ヒナン</t>
    </rPh>
    <rPh sb="2" eb="4">
      <t>クンレン</t>
    </rPh>
    <phoneticPr fontId="2"/>
  </si>
  <si>
    <t>救出訓練</t>
    <rPh sb="0" eb="2">
      <t>キュウシュツ</t>
    </rPh>
    <rPh sb="2" eb="4">
      <t>クンレン</t>
    </rPh>
    <phoneticPr fontId="2"/>
  </si>
  <si>
    <t>その他</t>
    <rPh sb="2" eb="3">
      <t>タ</t>
    </rPh>
    <phoneticPr fontId="2"/>
  </si>
  <si>
    <t>Ⅰ</t>
    <phoneticPr fontId="2"/>
  </si>
  <si>
    <t>　医薬品や利用者の服用する薬等の保管方法を記入してください。</t>
    <rPh sb="16" eb="18">
      <t>ホカン</t>
    </rPh>
    <rPh sb="18" eb="20">
      <t>ホウホウ</t>
    </rPh>
    <rPh sb="21" eb="23">
      <t>キニュウ</t>
    </rPh>
    <phoneticPr fontId="2"/>
  </si>
  <si>
    <t>　職員の異動等による勤務体制への影響について、どのような配慮をしていますか？</t>
    <rPh sb="1" eb="3">
      <t>ショクイン</t>
    </rPh>
    <rPh sb="4" eb="6">
      <t>イドウ</t>
    </rPh>
    <rPh sb="6" eb="7">
      <t>トウ</t>
    </rPh>
    <rPh sb="10" eb="12">
      <t>キンム</t>
    </rPh>
    <rPh sb="12" eb="14">
      <t>タイセイ</t>
    </rPh>
    <rPh sb="16" eb="18">
      <t>エイキョウ</t>
    </rPh>
    <rPh sb="28" eb="30">
      <t>ハイリョ</t>
    </rPh>
    <phoneticPr fontId="2"/>
  </si>
  <si>
    <t>　職員を育成する取組みをどのように行っていますか？</t>
    <rPh sb="1" eb="3">
      <t>ショクイン</t>
    </rPh>
    <rPh sb="4" eb="6">
      <t>イクセイ</t>
    </rPh>
    <rPh sb="8" eb="10">
      <t>トリクミ</t>
    </rPh>
    <rPh sb="17" eb="18">
      <t>オコナ</t>
    </rPh>
    <phoneticPr fontId="2"/>
  </si>
  <si>
    <t>※施設内に設置している設備、備品等は、実際に使用する際に支障がないよう、日頃より管理、点検を心がけてください。</t>
    <rPh sb="1" eb="3">
      <t>シセツ</t>
    </rPh>
    <rPh sb="3" eb="4">
      <t>ナイ</t>
    </rPh>
    <rPh sb="5" eb="7">
      <t>セッチ</t>
    </rPh>
    <rPh sb="11" eb="13">
      <t>セツビ</t>
    </rPh>
    <rPh sb="14" eb="17">
      <t>ビヒントウ</t>
    </rPh>
    <rPh sb="19" eb="21">
      <t>ジッサイ</t>
    </rPh>
    <rPh sb="22" eb="24">
      <t>シヨウ</t>
    </rPh>
    <rPh sb="26" eb="27">
      <t>サイ</t>
    </rPh>
    <rPh sb="28" eb="30">
      <t>シショウ</t>
    </rPh>
    <rPh sb="36" eb="37">
      <t>ニチ</t>
    </rPh>
    <rPh sb="37" eb="38">
      <t>コロ</t>
    </rPh>
    <rPh sb="40" eb="42">
      <t>カンリ</t>
    </rPh>
    <rPh sb="43" eb="45">
      <t>テンケン</t>
    </rPh>
    <rPh sb="46" eb="47">
      <t>ココロ</t>
    </rPh>
    <phoneticPr fontId="2"/>
  </si>
  <si>
    <t>※兼務する職種等がある場合は、以下に記入してください。</t>
    <rPh sb="1" eb="3">
      <t>ケンム</t>
    </rPh>
    <rPh sb="5" eb="7">
      <t>ショクシュ</t>
    </rPh>
    <rPh sb="7" eb="8">
      <t>トウ</t>
    </rPh>
    <rPh sb="11" eb="13">
      <t>バアイ</t>
    </rPh>
    <rPh sb="15" eb="17">
      <t>イカ</t>
    </rPh>
    <rPh sb="18" eb="20">
      <t>キニュウ</t>
    </rPh>
    <phoneticPr fontId="2"/>
  </si>
  <si>
    <t>１　事業所で実際に行っている介護報酬請求の流れについて、具体的に記入してください。</t>
    <rPh sb="2" eb="5">
      <t>ジギョウショ</t>
    </rPh>
    <rPh sb="6" eb="8">
      <t>ジッサイ</t>
    </rPh>
    <rPh sb="9" eb="10">
      <t>オコナ</t>
    </rPh>
    <rPh sb="14" eb="16">
      <t>カイゴ</t>
    </rPh>
    <rPh sb="16" eb="18">
      <t>ホウシュウ</t>
    </rPh>
    <rPh sb="18" eb="20">
      <t>セイキュウ</t>
    </rPh>
    <rPh sb="21" eb="22">
      <t>ナガ</t>
    </rPh>
    <rPh sb="28" eb="31">
      <t>グタイテキ</t>
    </rPh>
    <rPh sb="32" eb="34">
      <t>キニュウ</t>
    </rPh>
    <phoneticPr fontId="2"/>
  </si>
  <si>
    <t>　設備・備品について　　　</t>
    <rPh sb="1" eb="3">
      <t>セツビ</t>
    </rPh>
    <rPh sb="4" eb="6">
      <t>ビヒン</t>
    </rPh>
    <phoneticPr fontId="2"/>
  </si>
  <si>
    <t>【訪問看護体制減算】　</t>
    <rPh sb="1" eb="3">
      <t>ホウモン</t>
    </rPh>
    <rPh sb="3" eb="5">
      <t>カンゴ</t>
    </rPh>
    <rPh sb="5" eb="7">
      <t>タイセイ</t>
    </rPh>
    <rPh sb="7" eb="9">
      <t>ゲンサン</t>
    </rPh>
    <phoneticPr fontId="2"/>
  </si>
  <si>
    <t>１３　看護小規模多機能型居宅介護の具体的取扱方針</t>
    <rPh sb="3" eb="5">
      <t>カンゴ</t>
    </rPh>
    <rPh sb="5" eb="8">
      <t>ショウキボ</t>
    </rPh>
    <rPh sb="8" eb="11">
      <t>タキノウ</t>
    </rPh>
    <rPh sb="11" eb="12">
      <t>ガタ</t>
    </rPh>
    <rPh sb="12" eb="14">
      <t>キョタク</t>
    </rPh>
    <rPh sb="14" eb="16">
      <t>カイゴ</t>
    </rPh>
    <rPh sb="17" eb="20">
      <t>グタイテキ</t>
    </rPh>
    <rPh sb="20" eb="22">
      <t>トリアツカイ</t>
    </rPh>
    <rPh sb="22" eb="24">
      <t>ホウシン</t>
    </rPh>
    <phoneticPr fontId="2"/>
  </si>
  <si>
    <t>※「自己評価及び外部評価」は年１回程度行う必要があります。</t>
    <rPh sb="2" eb="4">
      <t>ジコ</t>
    </rPh>
    <rPh sb="4" eb="6">
      <t>ヒョウカ</t>
    </rPh>
    <rPh sb="6" eb="7">
      <t>オヨ</t>
    </rPh>
    <rPh sb="8" eb="10">
      <t>ガイブ</t>
    </rPh>
    <rPh sb="10" eb="12">
      <t>ヒョウカ</t>
    </rPh>
    <rPh sb="14" eb="15">
      <t>ネン</t>
    </rPh>
    <rPh sb="16" eb="17">
      <t>カイ</t>
    </rPh>
    <rPh sb="17" eb="19">
      <t>テイド</t>
    </rPh>
    <rPh sb="19" eb="20">
      <t>オコナ</t>
    </rPh>
    <rPh sb="21" eb="23">
      <t>ヒツヨウ</t>
    </rPh>
    <phoneticPr fontId="2"/>
  </si>
  <si>
    <t>平成27年度について行う外部評価から、自己評価を運営推進会議に報告した上で公表する仕組みとなります。</t>
    <rPh sb="0" eb="2">
      <t>ヘイセイ</t>
    </rPh>
    <rPh sb="4" eb="6">
      <t>ネンド</t>
    </rPh>
    <rPh sb="10" eb="11">
      <t>オコナ</t>
    </rPh>
    <rPh sb="12" eb="14">
      <t>ガイブ</t>
    </rPh>
    <rPh sb="14" eb="16">
      <t>ヒョウカ</t>
    </rPh>
    <rPh sb="19" eb="21">
      <t>ジコ</t>
    </rPh>
    <rPh sb="21" eb="23">
      <t>ヒョウカ</t>
    </rPh>
    <rPh sb="24" eb="26">
      <t>ウンエイ</t>
    </rPh>
    <rPh sb="26" eb="28">
      <t>スイシン</t>
    </rPh>
    <rPh sb="28" eb="30">
      <t>カイギ</t>
    </rPh>
    <rPh sb="31" eb="33">
      <t>ホウコク</t>
    </rPh>
    <rPh sb="35" eb="36">
      <t>ウエ</t>
    </rPh>
    <rPh sb="37" eb="39">
      <t>コウヒョウ</t>
    </rPh>
    <rPh sb="41" eb="43">
      <t>シク</t>
    </rPh>
    <phoneticPr fontId="2"/>
  </si>
  <si>
    <t>１２　看護小規模多機能型居宅介護の基本取扱方針</t>
    <rPh sb="3" eb="5">
      <t>カンゴ</t>
    </rPh>
    <rPh sb="5" eb="8">
      <t>ショウキボ</t>
    </rPh>
    <rPh sb="8" eb="11">
      <t>タキノウ</t>
    </rPh>
    <rPh sb="11" eb="12">
      <t>ガタ</t>
    </rPh>
    <rPh sb="12" eb="14">
      <t>キョタク</t>
    </rPh>
    <rPh sb="14" eb="16">
      <t>カイゴ</t>
    </rPh>
    <rPh sb="17" eb="19">
      <t>キホン</t>
    </rPh>
    <rPh sb="19" eb="21">
      <t>トリアツカイ</t>
    </rPh>
    <rPh sb="21" eb="23">
      <t>ホウシン</t>
    </rPh>
    <phoneticPr fontId="2"/>
  </si>
  <si>
    <t>実施(予定)年月日</t>
    <rPh sb="0" eb="2">
      <t>ジッシ</t>
    </rPh>
    <rPh sb="3" eb="5">
      <t>ヨテイ</t>
    </rPh>
    <rPh sb="6" eb="9">
      <t>ネンガッピ</t>
    </rPh>
    <phoneticPr fontId="2"/>
  </si>
  <si>
    <t>　</t>
    <phoneticPr fontId="2"/>
  </si>
  <si>
    <t>※すでに届出ている代表者氏名と相違している場合は、別途変更届が必要です。</t>
    <rPh sb="9" eb="12">
      <t>ダイヒョウシャ</t>
    </rPh>
    <phoneticPr fontId="2"/>
  </si>
  <si>
    <t>↓</t>
    <phoneticPr fontId="2"/>
  </si>
  <si>
    <t>あてはまるものに○をしてください。</t>
    <phoneticPr fontId="2"/>
  </si>
  <si>
    <t>あてはまるものに○をしてください。</t>
    <phoneticPr fontId="2"/>
  </si>
  <si>
    <t>代表者は、認知症対応型サービス事業開設者研修を修了している。</t>
    <rPh sb="0" eb="3">
      <t>ダイヒョウシャ</t>
    </rPh>
    <rPh sb="5" eb="8">
      <t>ニンチショウ</t>
    </rPh>
    <rPh sb="8" eb="11">
      <t>タイオウガタ</t>
    </rPh>
    <rPh sb="15" eb="17">
      <t>ジギョウ</t>
    </rPh>
    <rPh sb="17" eb="20">
      <t>カイセツシャ</t>
    </rPh>
    <rPh sb="20" eb="22">
      <t>ケンシュウ</t>
    </rPh>
    <rPh sb="23" eb="25">
      <t>シュウリョウ</t>
    </rPh>
    <phoneticPr fontId="2"/>
  </si>
  <si>
    <t>※すでに届出ている管理者氏名と相違している場合は、別途変更届が必要です。</t>
    <rPh sb="4" eb="5">
      <t>トド</t>
    </rPh>
    <rPh sb="5" eb="6">
      <t>デ</t>
    </rPh>
    <rPh sb="9" eb="12">
      <t>カンリシャ</t>
    </rPh>
    <rPh sb="12" eb="14">
      <t>シメイ</t>
    </rPh>
    <rPh sb="15" eb="17">
      <t>ソウイ</t>
    </rPh>
    <rPh sb="21" eb="23">
      <t>バアイ</t>
    </rPh>
    <rPh sb="25" eb="27">
      <t>ベット</t>
    </rPh>
    <rPh sb="27" eb="30">
      <t>ヘンコウトドケ</t>
    </rPh>
    <rPh sb="31" eb="33">
      <t>ヒツヨウ</t>
    </rPh>
    <phoneticPr fontId="2"/>
  </si>
  <si>
    <t>管理者は、認知症対応型サービス事業管理者研修を修了している。</t>
    <rPh sb="0" eb="3">
      <t>カンリシャ</t>
    </rPh>
    <rPh sb="23" eb="25">
      <t>シュウリョウ</t>
    </rPh>
    <phoneticPr fontId="2"/>
  </si>
  <si>
    <t>平成18年３月31日までに実践者研修または基礎課程を修了している。</t>
    <rPh sb="0" eb="2">
      <t>ヘイセイ</t>
    </rPh>
    <rPh sb="4" eb="5">
      <t>ネン</t>
    </rPh>
    <rPh sb="6" eb="7">
      <t>ガツ</t>
    </rPh>
    <rPh sb="9" eb="10">
      <t>ニチ</t>
    </rPh>
    <rPh sb="13" eb="16">
      <t>ジッセンシャ</t>
    </rPh>
    <rPh sb="16" eb="18">
      <t>ケンシュウ</t>
    </rPh>
    <rPh sb="21" eb="23">
      <t>キソ</t>
    </rPh>
    <rPh sb="26" eb="28">
      <t>シュウリョウ</t>
    </rPh>
    <phoneticPr fontId="2"/>
  </si>
  <si>
    <t>平成18年３月31日に、特別養護老人ホーム、老人デイサービスセンター、介護老人保健施設、認知症対応型共同生活介護事業所等の管理者の職務に従事していた。</t>
    <rPh sb="0" eb="2">
      <t>ヘイセイ</t>
    </rPh>
    <rPh sb="4" eb="5">
      <t>ネン</t>
    </rPh>
    <rPh sb="6" eb="7">
      <t>ガツ</t>
    </rPh>
    <rPh sb="9" eb="10">
      <t>ニチ</t>
    </rPh>
    <rPh sb="12" eb="14">
      <t>トクベツ</t>
    </rPh>
    <rPh sb="14" eb="18">
      <t>ヨウゴロウジン</t>
    </rPh>
    <rPh sb="22" eb="24">
      <t>ロウジン</t>
    </rPh>
    <rPh sb="35" eb="39">
      <t>カイゴロウジン</t>
    </rPh>
    <rPh sb="39" eb="41">
      <t>ホケン</t>
    </rPh>
    <rPh sb="41" eb="43">
      <t>シセツ</t>
    </rPh>
    <rPh sb="44" eb="46">
      <t>ニンチ</t>
    </rPh>
    <rPh sb="46" eb="47">
      <t>ショウ</t>
    </rPh>
    <rPh sb="47" eb="50">
      <t>タイオウガタ</t>
    </rPh>
    <rPh sb="50" eb="54">
      <t>キョウドウセイカツ</t>
    </rPh>
    <rPh sb="54" eb="56">
      <t>カイゴ</t>
    </rPh>
    <rPh sb="56" eb="59">
      <t>ジギョウショ</t>
    </rPh>
    <rPh sb="59" eb="60">
      <t>トウ</t>
    </rPh>
    <rPh sb="61" eb="64">
      <t>カンリシャ</t>
    </rPh>
    <rPh sb="65" eb="67">
      <t>ショクム</t>
    </rPh>
    <rPh sb="68" eb="70">
      <t>ジュウジ</t>
    </rPh>
    <phoneticPr fontId="2"/>
  </si>
  <si>
    <t>※すでに届出ている計画作成担当者氏名と相違している場合は、別途変更届が必要です。</t>
    <rPh sb="9" eb="13">
      <t>ケイカクサクセイ</t>
    </rPh>
    <rPh sb="13" eb="16">
      <t>タントウシャ</t>
    </rPh>
    <rPh sb="16" eb="18">
      <t>シメイ</t>
    </rPh>
    <phoneticPr fontId="2"/>
  </si>
  <si>
    <t>計画作成担当者は、介護支援専門員の資格を有している。</t>
    <rPh sb="0" eb="2">
      <t>ケイカク</t>
    </rPh>
    <rPh sb="2" eb="4">
      <t>サクセイ</t>
    </rPh>
    <rPh sb="4" eb="7">
      <t>タントウシャ</t>
    </rPh>
    <rPh sb="9" eb="11">
      <t>カイゴ</t>
    </rPh>
    <rPh sb="11" eb="13">
      <t>シエン</t>
    </rPh>
    <rPh sb="13" eb="16">
      <t>センモンイン</t>
    </rPh>
    <rPh sb="17" eb="19">
      <t>シカク</t>
    </rPh>
    <rPh sb="20" eb="21">
      <t>ユウ</t>
    </rPh>
    <phoneticPr fontId="2"/>
  </si>
  <si>
    <t>通いサービスの利用者３人又はその端数を増すごとに常勤換算で１人以上配置している。</t>
    <rPh sb="0" eb="1">
      <t>カヨ</t>
    </rPh>
    <rPh sb="7" eb="10">
      <t>リヨウシャ</t>
    </rPh>
    <rPh sb="11" eb="12">
      <t>ニン</t>
    </rPh>
    <rPh sb="12" eb="13">
      <t>マタ</t>
    </rPh>
    <rPh sb="16" eb="18">
      <t>ハスウ</t>
    </rPh>
    <rPh sb="19" eb="20">
      <t>マ</t>
    </rPh>
    <rPh sb="24" eb="26">
      <t>ジョウキン</t>
    </rPh>
    <rPh sb="26" eb="28">
      <t>カンサン</t>
    </rPh>
    <rPh sb="30" eb="31">
      <t>ニン</t>
    </rPh>
    <rPh sb="31" eb="33">
      <t>イジョウ</t>
    </rPh>
    <rPh sb="33" eb="35">
      <t>ハイチ</t>
    </rPh>
    <phoneticPr fontId="2"/>
  </si>
  <si>
    <t>通いサービスを行っている時間は、何時から何時ですか？</t>
    <rPh sb="0" eb="1">
      <t>カヨ</t>
    </rPh>
    <rPh sb="7" eb="8">
      <t>オコナ</t>
    </rPh>
    <rPh sb="12" eb="14">
      <t>ジカン</t>
    </rPh>
    <rPh sb="16" eb="18">
      <t>ナンジ</t>
    </rPh>
    <rPh sb="20" eb="22">
      <t>ナンジ</t>
    </rPh>
    <phoneticPr fontId="2"/>
  </si>
  <si>
    <t>から</t>
    <phoneticPr fontId="2"/>
  </si>
  <si>
    <t>まで</t>
    <phoneticPr fontId="2"/>
  </si>
  <si>
    <t>（</t>
    <phoneticPr fontId="2"/>
  </si>
  <si>
    <t>）</t>
    <phoneticPr fontId="2"/>
  </si>
  <si>
    <t>常勤職員の勤務時間は１日何時間ですか？</t>
    <rPh sb="0" eb="2">
      <t>ジョウキン</t>
    </rPh>
    <rPh sb="2" eb="4">
      <t>ショクイン</t>
    </rPh>
    <rPh sb="5" eb="7">
      <t>キンム</t>
    </rPh>
    <rPh sb="7" eb="9">
      <t>ジカン</t>
    </rPh>
    <rPh sb="11" eb="12">
      <t>ヒ</t>
    </rPh>
    <rPh sb="12" eb="15">
      <t>ナンジカン</t>
    </rPh>
    <phoneticPr fontId="2"/>
  </si>
  <si>
    <t>年間の営業日は何日ですか？</t>
    <rPh sb="0" eb="2">
      <t>ネンカン</t>
    </rPh>
    <rPh sb="3" eb="6">
      <t>エイギョウビ</t>
    </rPh>
    <rPh sb="7" eb="9">
      <t>ナンニチ</t>
    </rPh>
    <phoneticPr fontId="2"/>
  </si>
  <si>
    <t>日</t>
    <rPh sb="0" eb="1">
      <t>ニチ</t>
    </rPh>
    <phoneticPr fontId="2"/>
  </si>
  <si>
    <t>運営規程に定める通いサービスの定員に従って、次の計算をしてください。</t>
    <rPh sb="0" eb="2">
      <t>ウンエイ</t>
    </rPh>
    <rPh sb="2" eb="4">
      <t>キテイ</t>
    </rPh>
    <rPh sb="5" eb="6">
      <t>サダ</t>
    </rPh>
    <rPh sb="8" eb="9">
      <t>カヨ</t>
    </rPh>
    <rPh sb="15" eb="17">
      <t>テイイン</t>
    </rPh>
    <rPh sb="18" eb="19">
      <t>シタガ</t>
    </rPh>
    <rPh sb="22" eb="23">
      <t>ツギ</t>
    </rPh>
    <rPh sb="24" eb="26">
      <t>ケイサン</t>
    </rPh>
    <phoneticPr fontId="2"/>
  </si>
  <si>
    <t>時</t>
    <phoneticPr fontId="2"/>
  </si>
  <si>
    <t>時</t>
    <rPh sb="0" eb="1">
      <t>ジ</t>
    </rPh>
    <phoneticPr fontId="2"/>
  </si>
  <si>
    <t>）</t>
    <phoneticPr fontId="2"/>
  </si>
  <si>
    <t>時間</t>
    <phoneticPr fontId="2"/>
  </si>
  <si>
    <t>※常勤職員の勤務時間</t>
    <rPh sb="1" eb="3">
      <t>ジョウキン</t>
    </rPh>
    <rPh sb="3" eb="5">
      <t>ショクイン</t>
    </rPh>
    <rPh sb="6" eb="8">
      <t>キンム</t>
    </rPh>
    <rPh sb="8" eb="10">
      <t>ジカン</t>
    </rPh>
    <phoneticPr fontId="2"/>
  </si>
  <si>
    <t>Ａ</t>
    <phoneticPr fontId="2"/>
  </si>
  <si>
    <t>（</t>
    <phoneticPr fontId="2"/>
  </si>
  <si>
    <t>×</t>
    <phoneticPr fontId="2"/>
  </si>
  <si>
    <t>＝</t>
    <phoneticPr fontId="2"/>
  </si>
  <si>
    <t>Ａ</t>
    <phoneticPr fontId="2"/>
  </si>
  <si>
    <t>Cの時間は、基準で定める人員配置の時間を上回っている。</t>
    <rPh sb="6" eb="8">
      <t>キジュン</t>
    </rPh>
    <rPh sb="9" eb="10">
      <t>サダ</t>
    </rPh>
    <rPh sb="12" eb="14">
      <t>ジンイン</t>
    </rPh>
    <rPh sb="14" eb="16">
      <t>ハイチ</t>
    </rPh>
    <rPh sb="17" eb="19">
      <t>ジカン</t>
    </rPh>
    <rPh sb="20" eb="22">
      <t>ウワマワ</t>
    </rPh>
    <phoneticPr fontId="2"/>
  </si>
  <si>
    <t>訪問サービスにあたる介護従業者を２人以上配置している。</t>
    <rPh sb="0" eb="2">
      <t>ホウモン</t>
    </rPh>
    <rPh sb="10" eb="12">
      <t>カイゴ</t>
    </rPh>
    <rPh sb="12" eb="15">
      <t>ジュウギョウシャ</t>
    </rPh>
    <rPh sb="17" eb="18">
      <t>ヒト</t>
    </rPh>
    <rPh sb="18" eb="20">
      <t>イジョウ</t>
    </rPh>
    <rPh sb="20" eb="22">
      <t>ハイチ</t>
    </rPh>
    <phoneticPr fontId="2"/>
  </si>
  <si>
    <t>宿泊サービス利用者がいるとき、宿直勤務を行う従業者を１人以上配置している。</t>
    <rPh sb="0" eb="2">
      <t>シュクハク</t>
    </rPh>
    <rPh sb="6" eb="9">
      <t>リヨウシャ</t>
    </rPh>
    <rPh sb="15" eb="17">
      <t>シュクチョク</t>
    </rPh>
    <rPh sb="17" eb="19">
      <t>キンム</t>
    </rPh>
    <rPh sb="20" eb="21">
      <t>オコナ</t>
    </rPh>
    <rPh sb="22" eb="25">
      <t>ジュウギョウシャ</t>
    </rPh>
    <rPh sb="27" eb="28">
      <t>ヒト</t>
    </rPh>
    <rPh sb="28" eb="30">
      <t>イジョウ</t>
    </rPh>
    <rPh sb="30" eb="32">
      <t>ハイチ</t>
    </rPh>
    <phoneticPr fontId="2"/>
  </si>
  <si>
    <t>従業者のうち１人以上の常勤の保健師または看護師を配置している。</t>
    <rPh sb="0" eb="3">
      <t>ジュウギョウシャ</t>
    </rPh>
    <rPh sb="7" eb="8">
      <t>ニン</t>
    </rPh>
    <rPh sb="8" eb="10">
      <t>イジョウ</t>
    </rPh>
    <rPh sb="11" eb="13">
      <t>ジョウキン</t>
    </rPh>
    <rPh sb="14" eb="17">
      <t>ホケンシ</t>
    </rPh>
    <rPh sb="20" eb="23">
      <t>カンゴシ</t>
    </rPh>
    <rPh sb="24" eb="26">
      <t>ハイチ</t>
    </rPh>
    <phoneticPr fontId="2"/>
  </si>
  <si>
    <t>従業者のうち常勤換算方法で２．５人以上は保健師、看護師または准看護師である。</t>
    <rPh sb="0" eb="3">
      <t>ジュウギョウシャ</t>
    </rPh>
    <rPh sb="6" eb="12">
      <t>ジョウキンカンサンホウホウ</t>
    </rPh>
    <rPh sb="20" eb="23">
      <t>ホケンシ</t>
    </rPh>
    <rPh sb="24" eb="26">
      <t>カンゴ</t>
    </rPh>
    <rPh sb="26" eb="27">
      <t>シ</t>
    </rPh>
    <rPh sb="30" eb="31">
      <t>ジュン</t>
    </rPh>
    <rPh sb="31" eb="34">
      <t>カンゴシ</t>
    </rPh>
    <phoneticPr fontId="2"/>
  </si>
  <si>
    <t>通いサービス、訪問サービスの提供にあたる従業者のうち、各１人以上保健師、看護師または準看護師を配置している。（専従・兼務の別を問いません。）</t>
    <rPh sb="27" eb="28">
      <t>カク</t>
    </rPh>
    <rPh sb="29" eb="30">
      <t>ニン</t>
    </rPh>
    <rPh sb="30" eb="32">
      <t>イジョウ</t>
    </rPh>
    <rPh sb="32" eb="35">
      <t>ホケンシ</t>
    </rPh>
    <rPh sb="47" eb="49">
      <t>ハイチ</t>
    </rPh>
    <phoneticPr fontId="2"/>
  </si>
  <si>
    <t>(訪問看護事業者の指定を併せて受け、かつ一体的な運営をしている場合)…
指定訪問看護の看護職員の人員基準を満たしている。</t>
    <rPh sb="36" eb="38">
      <t>シテイ</t>
    </rPh>
    <rPh sb="38" eb="40">
      <t>ホウモン</t>
    </rPh>
    <rPh sb="40" eb="42">
      <t>カンゴ</t>
    </rPh>
    <rPh sb="43" eb="47">
      <t>カンゴショクイン</t>
    </rPh>
    <rPh sb="48" eb="50">
      <t>ジンイン</t>
    </rPh>
    <rPh sb="50" eb="52">
      <t>キジュン</t>
    </rPh>
    <rPh sb="53" eb="54">
      <t>ミ</t>
    </rPh>
    <phoneticPr fontId="2"/>
  </si>
  <si>
    <t>居室１部屋あたりの床面積は７．４３㎡以上確保されている。</t>
    <rPh sb="0" eb="2">
      <t>キョシツ</t>
    </rPh>
    <rPh sb="3" eb="5">
      <t>ヘヤ</t>
    </rPh>
    <rPh sb="9" eb="10">
      <t>ユカ</t>
    </rPh>
    <rPh sb="10" eb="12">
      <t>メンセキ</t>
    </rPh>
    <rPh sb="18" eb="20">
      <t>イジョウ</t>
    </rPh>
    <rPh sb="20" eb="22">
      <t>カクホ</t>
    </rPh>
    <phoneticPr fontId="2"/>
  </si>
  <si>
    <t>施設内に設置している消火設備その他、防災設備等についてあてはまるものに○をしてください。</t>
    <rPh sb="0" eb="2">
      <t>シセツ</t>
    </rPh>
    <rPh sb="2" eb="3">
      <t>ナイ</t>
    </rPh>
    <rPh sb="4" eb="6">
      <t>セッチ</t>
    </rPh>
    <rPh sb="10" eb="12">
      <t>ショウカ</t>
    </rPh>
    <rPh sb="12" eb="14">
      <t>セツビ</t>
    </rPh>
    <rPh sb="16" eb="17">
      <t>タ</t>
    </rPh>
    <rPh sb="18" eb="20">
      <t>ボウサイ</t>
    </rPh>
    <rPh sb="20" eb="22">
      <t>セツビ</t>
    </rPh>
    <rPh sb="22" eb="23">
      <t>トウ</t>
    </rPh>
    <phoneticPr fontId="2"/>
  </si>
  <si>
    <t>防災用のクロス・カーテン等を使用している。</t>
    <rPh sb="0" eb="2">
      <t>ボウサイ</t>
    </rPh>
    <rPh sb="2" eb="3">
      <t>ヨウ</t>
    </rPh>
    <rPh sb="12" eb="13">
      <t>トウ</t>
    </rPh>
    <rPh sb="14" eb="16">
      <t>シヨウ</t>
    </rPh>
    <phoneticPr fontId="2"/>
  </si>
  <si>
    <t>誘導灯を設置している。</t>
    <rPh sb="0" eb="2">
      <t>ユウドウ</t>
    </rPh>
    <rPh sb="2" eb="3">
      <t>トウ</t>
    </rPh>
    <rPh sb="4" eb="6">
      <t>セッチ</t>
    </rPh>
    <phoneticPr fontId="2"/>
  </si>
  <si>
    <t>消火器を設置している。</t>
    <rPh sb="0" eb="3">
      <t>ショウカキ</t>
    </rPh>
    <rPh sb="4" eb="6">
      <t>セッチ</t>
    </rPh>
    <phoneticPr fontId="2"/>
  </si>
  <si>
    <t>自動火災報知設備がある。</t>
    <phoneticPr fontId="2"/>
  </si>
  <si>
    <t>スプリンクラー設備がある。</t>
    <rPh sb="7" eb="9">
      <t>セツビ</t>
    </rPh>
    <phoneticPr fontId="2"/>
  </si>
  <si>
    <t>施設内の装飾品等は家庭的なものになっている。</t>
    <rPh sb="0" eb="2">
      <t>シセツ</t>
    </rPh>
    <rPh sb="2" eb="3">
      <t>ナイ</t>
    </rPh>
    <rPh sb="4" eb="7">
      <t>ソウショクヒン</t>
    </rPh>
    <rPh sb="7" eb="8">
      <t>トウ</t>
    </rPh>
    <rPh sb="9" eb="12">
      <t>カテイテキ</t>
    </rPh>
    <phoneticPr fontId="2"/>
  </si>
  <si>
    <t>適正な空調管理が行われている。</t>
    <rPh sb="0" eb="2">
      <t>テキセイ</t>
    </rPh>
    <rPh sb="3" eb="5">
      <t>クウチョウ</t>
    </rPh>
    <rPh sb="5" eb="7">
      <t>カンリ</t>
    </rPh>
    <rPh sb="8" eb="9">
      <t>オコナ</t>
    </rPh>
    <phoneticPr fontId="2"/>
  </si>
  <si>
    <t>利用者が調理、レクレーション等をしやすい環境作りに努めている。</t>
    <rPh sb="0" eb="3">
      <t>リヨウシャ</t>
    </rPh>
    <rPh sb="4" eb="6">
      <t>チョウリ</t>
    </rPh>
    <rPh sb="14" eb="15">
      <t>トウ</t>
    </rPh>
    <rPh sb="20" eb="22">
      <t>カンキョウ</t>
    </rPh>
    <rPh sb="22" eb="23">
      <t>ヅク</t>
    </rPh>
    <rPh sb="25" eb="26">
      <t>ツト</t>
    </rPh>
    <phoneticPr fontId="2"/>
  </si>
  <si>
    <t>重要事項説明書の内容は、運営規程の内容と一致している。</t>
    <rPh sb="0" eb="2">
      <t>ジュウヨウ</t>
    </rPh>
    <rPh sb="2" eb="4">
      <t>ジコウ</t>
    </rPh>
    <rPh sb="4" eb="7">
      <t>セツメイショ</t>
    </rPh>
    <rPh sb="8" eb="10">
      <t>ナイヨウ</t>
    </rPh>
    <rPh sb="12" eb="14">
      <t>ウンエイ</t>
    </rPh>
    <rPh sb="14" eb="16">
      <t>キテイ</t>
    </rPh>
    <rPh sb="17" eb="19">
      <t>ナイヨウ</t>
    </rPh>
    <rPh sb="20" eb="22">
      <t>イッチ</t>
    </rPh>
    <phoneticPr fontId="2"/>
  </si>
  <si>
    <t>サービスの利用契約時に、あらかじめ利用者やその家族等に対して重要事項説明書を交付して説明を行っている。（利用者全員について行っていなければ×）</t>
    <rPh sb="5" eb="7">
      <t>リヨウ</t>
    </rPh>
    <rPh sb="7" eb="9">
      <t>ケイヤク</t>
    </rPh>
    <rPh sb="9" eb="10">
      <t>トキ</t>
    </rPh>
    <rPh sb="17" eb="20">
      <t>リヨウシャ</t>
    </rPh>
    <rPh sb="23" eb="25">
      <t>カゾク</t>
    </rPh>
    <rPh sb="25" eb="26">
      <t>トウ</t>
    </rPh>
    <rPh sb="27" eb="28">
      <t>タイ</t>
    </rPh>
    <rPh sb="30" eb="32">
      <t>ジュウヨウ</t>
    </rPh>
    <rPh sb="32" eb="34">
      <t>ジコウ</t>
    </rPh>
    <rPh sb="34" eb="37">
      <t>セツメイショ</t>
    </rPh>
    <rPh sb="38" eb="40">
      <t>コウフ</t>
    </rPh>
    <rPh sb="42" eb="44">
      <t>セツメイ</t>
    </rPh>
    <rPh sb="45" eb="46">
      <t>オコナ</t>
    </rPh>
    <phoneticPr fontId="2"/>
  </si>
  <si>
    <t>説明後、内容を確認した旨の同意を文書で得ている。（利用者全員から同意がなければ×）</t>
    <rPh sb="0" eb="3">
      <t>セツメイゴ</t>
    </rPh>
    <rPh sb="4" eb="6">
      <t>ナイヨウ</t>
    </rPh>
    <rPh sb="7" eb="9">
      <t>カクニン</t>
    </rPh>
    <rPh sb="11" eb="12">
      <t>ムネ</t>
    </rPh>
    <rPh sb="13" eb="15">
      <t>ドウイ</t>
    </rPh>
    <rPh sb="16" eb="18">
      <t>ブンショ</t>
    </rPh>
    <rPh sb="19" eb="20">
      <t>エ</t>
    </rPh>
    <rPh sb="25" eb="28">
      <t>リヨウシャ</t>
    </rPh>
    <rPh sb="28" eb="30">
      <t>ゼンイン</t>
    </rPh>
    <rPh sb="32" eb="34">
      <t>ドウイ</t>
    </rPh>
    <phoneticPr fontId="2"/>
  </si>
  <si>
    <t>正当な理由なくサービスの提供を拒んでいない。</t>
    <rPh sb="0" eb="2">
      <t>セイトウ</t>
    </rPh>
    <rPh sb="3" eb="5">
      <t>リユウ</t>
    </rPh>
    <rPh sb="12" eb="14">
      <t>テイキョウ</t>
    </rPh>
    <rPh sb="15" eb="16">
      <t>コバ</t>
    </rPh>
    <phoneticPr fontId="2"/>
  </si>
  <si>
    <t>利用申込者に対し、事業所の現状からは利用申込みに応じきれない、利用申込者の居住地が事業所の通常の実施地域外である等、サービス提供が困難な時は、当該利用者に係る居宅介護支援事業者への連絡、適当な他の事業者への紹介等の対応をとっている。</t>
    <rPh sb="0" eb="2">
      <t>リヨウ</t>
    </rPh>
    <rPh sb="2" eb="5">
      <t>モウシコミシャ</t>
    </rPh>
    <rPh sb="6" eb="7">
      <t>タイ</t>
    </rPh>
    <rPh sb="9" eb="12">
      <t>ジギョウショ</t>
    </rPh>
    <rPh sb="13" eb="15">
      <t>ゲンジョウ</t>
    </rPh>
    <rPh sb="18" eb="20">
      <t>リヨウ</t>
    </rPh>
    <rPh sb="20" eb="22">
      <t>モウシコ</t>
    </rPh>
    <rPh sb="24" eb="25">
      <t>オウ</t>
    </rPh>
    <rPh sb="31" eb="33">
      <t>リヨウ</t>
    </rPh>
    <rPh sb="33" eb="36">
      <t>モウシコミシャ</t>
    </rPh>
    <rPh sb="37" eb="40">
      <t>キョジュウチ</t>
    </rPh>
    <rPh sb="41" eb="44">
      <t>ジギョウショ</t>
    </rPh>
    <rPh sb="45" eb="47">
      <t>ツウジョウ</t>
    </rPh>
    <rPh sb="48" eb="50">
      <t>ジッシ</t>
    </rPh>
    <rPh sb="50" eb="52">
      <t>チイキ</t>
    </rPh>
    <rPh sb="52" eb="53">
      <t>ソト</t>
    </rPh>
    <rPh sb="56" eb="57">
      <t>トウ</t>
    </rPh>
    <rPh sb="62" eb="64">
      <t>テイキョウ</t>
    </rPh>
    <rPh sb="65" eb="67">
      <t>コンナン</t>
    </rPh>
    <rPh sb="68" eb="69">
      <t>トキ</t>
    </rPh>
    <rPh sb="71" eb="73">
      <t>トウガイ</t>
    </rPh>
    <rPh sb="73" eb="76">
      <t>リヨウシャ</t>
    </rPh>
    <rPh sb="77" eb="78">
      <t>カカ</t>
    </rPh>
    <rPh sb="79" eb="81">
      <t>キョタク</t>
    </rPh>
    <rPh sb="81" eb="83">
      <t>カイゴ</t>
    </rPh>
    <rPh sb="83" eb="85">
      <t>シエン</t>
    </rPh>
    <rPh sb="85" eb="88">
      <t>ジギョウシャ</t>
    </rPh>
    <rPh sb="90" eb="92">
      <t>レンラク</t>
    </rPh>
    <rPh sb="93" eb="95">
      <t>テキトウ</t>
    </rPh>
    <rPh sb="96" eb="97">
      <t>タ</t>
    </rPh>
    <rPh sb="98" eb="101">
      <t>ジギョウシャ</t>
    </rPh>
    <rPh sb="103" eb="105">
      <t>ショウカイ</t>
    </rPh>
    <rPh sb="105" eb="106">
      <t>トウ</t>
    </rPh>
    <rPh sb="107" eb="109">
      <t>タイオウ</t>
    </rPh>
    <phoneticPr fontId="2"/>
  </si>
  <si>
    <t>サービスの提供を求められた場合は、被保険者証によって被保険者資格、要介護認定等の有無及び有効期間を確認している。</t>
    <rPh sb="5" eb="7">
      <t>テイキョウ</t>
    </rPh>
    <rPh sb="8" eb="9">
      <t>モト</t>
    </rPh>
    <rPh sb="13" eb="15">
      <t>バアイ</t>
    </rPh>
    <rPh sb="17" eb="21">
      <t>ヒホケンシャ</t>
    </rPh>
    <rPh sb="21" eb="22">
      <t>ショウ</t>
    </rPh>
    <rPh sb="26" eb="30">
      <t>ヒホケンシャ</t>
    </rPh>
    <rPh sb="30" eb="32">
      <t>シカク</t>
    </rPh>
    <rPh sb="33" eb="36">
      <t>ヨウカイゴ</t>
    </rPh>
    <rPh sb="36" eb="38">
      <t>ニンテイ</t>
    </rPh>
    <rPh sb="38" eb="39">
      <t>トウ</t>
    </rPh>
    <rPh sb="40" eb="42">
      <t>ウム</t>
    </rPh>
    <rPh sb="42" eb="43">
      <t>オヨ</t>
    </rPh>
    <rPh sb="44" eb="46">
      <t>ユウコウ</t>
    </rPh>
    <rPh sb="46" eb="48">
      <t>キカン</t>
    </rPh>
    <rPh sb="49" eb="51">
      <t>カクニン</t>
    </rPh>
    <phoneticPr fontId="2"/>
  </si>
  <si>
    <t>サービス提供の開始の際に、要介護認定等を受けていない利用申込者については、当該申請が行われるよう必要な援助を行っている。</t>
    <rPh sb="4" eb="6">
      <t>テイキョウ</t>
    </rPh>
    <rPh sb="7" eb="9">
      <t>カイシ</t>
    </rPh>
    <rPh sb="10" eb="11">
      <t>サイ</t>
    </rPh>
    <rPh sb="13" eb="16">
      <t>ヨウカイゴ</t>
    </rPh>
    <rPh sb="16" eb="18">
      <t>ニンテイ</t>
    </rPh>
    <rPh sb="18" eb="19">
      <t>トウ</t>
    </rPh>
    <rPh sb="20" eb="21">
      <t>ウ</t>
    </rPh>
    <rPh sb="26" eb="28">
      <t>リヨウ</t>
    </rPh>
    <rPh sb="28" eb="31">
      <t>モウシコミシャ</t>
    </rPh>
    <rPh sb="37" eb="39">
      <t>トウガイ</t>
    </rPh>
    <rPh sb="39" eb="41">
      <t>シンセイ</t>
    </rPh>
    <rPh sb="42" eb="43">
      <t>オコナ</t>
    </rPh>
    <rPh sb="48" eb="50">
      <t>ヒツヨウ</t>
    </rPh>
    <rPh sb="51" eb="53">
      <t>エンジョ</t>
    </rPh>
    <rPh sb="54" eb="55">
      <t>オコナ</t>
    </rPh>
    <phoneticPr fontId="2"/>
  </si>
  <si>
    <t>居宅介護支援が利用者に対して行われていない等の場合であって必要と認めるときは、要介護認定等の更新の申請が、遅くとも利用者が受けている要介護認定等の認定の有効期間が満了する日の３０日前にはなされるよう、必要な援助を行っている。</t>
    <rPh sb="0" eb="2">
      <t>キョタク</t>
    </rPh>
    <rPh sb="2" eb="4">
      <t>カイゴ</t>
    </rPh>
    <rPh sb="4" eb="6">
      <t>シエン</t>
    </rPh>
    <rPh sb="7" eb="10">
      <t>リヨウシャ</t>
    </rPh>
    <rPh sb="11" eb="12">
      <t>タイ</t>
    </rPh>
    <rPh sb="14" eb="15">
      <t>オコナ</t>
    </rPh>
    <rPh sb="21" eb="22">
      <t>トウ</t>
    </rPh>
    <rPh sb="23" eb="25">
      <t>バアイ</t>
    </rPh>
    <rPh sb="29" eb="31">
      <t>ヒツヨウ</t>
    </rPh>
    <rPh sb="32" eb="33">
      <t>ミト</t>
    </rPh>
    <rPh sb="39" eb="42">
      <t>ヨウカイゴ</t>
    </rPh>
    <rPh sb="42" eb="44">
      <t>ニンテイ</t>
    </rPh>
    <rPh sb="44" eb="45">
      <t>トウ</t>
    </rPh>
    <rPh sb="46" eb="48">
      <t>コウシン</t>
    </rPh>
    <rPh sb="49" eb="51">
      <t>シンセイ</t>
    </rPh>
    <rPh sb="53" eb="54">
      <t>オソ</t>
    </rPh>
    <rPh sb="57" eb="60">
      <t>リヨウシャ</t>
    </rPh>
    <rPh sb="61" eb="62">
      <t>ウ</t>
    </rPh>
    <rPh sb="69" eb="71">
      <t>ニンテイ</t>
    </rPh>
    <rPh sb="71" eb="72">
      <t>トウ</t>
    </rPh>
    <rPh sb="73" eb="75">
      <t>ニンテイ</t>
    </rPh>
    <rPh sb="76" eb="78">
      <t>ユウコウ</t>
    </rPh>
    <rPh sb="78" eb="80">
      <t>キカン</t>
    </rPh>
    <rPh sb="81" eb="83">
      <t>マンリョウ</t>
    </rPh>
    <rPh sb="85" eb="86">
      <t>ヒ</t>
    </rPh>
    <rPh sb="89" eb="90">
      <t>ヒ</t>
    </rPh>
    <rPh sb="90" eb="91">
      <t>マエ</t>
    </rPh>
    <rPh sb="100" eb="102">
      <t>ヒツヨウ</t>
    </rPh>
    <rPh sb="103" eb="105">
      <t>エンジョ</t>
    </rPh>
    <rPh sb="106" eb="107">
      <t>オコナ</t>
    </rPh>
    <phoneticPr fontId="2"/>
  </si>
  <si>
    <t>サービスの提供にあたり、利用者の健康管理を適切に行うため、主治医との密接な連携に努めている。</t>
    <rPh sb="5" eb="7">
      <t>テイキョウ</t>
    </rPh>
    <rPh sb="12" eb="15">
      <t>リヨウシャ</t>
    </rPh>
    <rPh sb="16" eb="20">
      <t>ケンコウカンリ</t>
    </rPh>
    <rPh sb="21" eb="23">
      <t>テキセツ</t>
    </rPh>
    <rPh sb="24" eb="25">
      <t>オコナ</t>
    </rPh>
    <rPh sb="29" eb="32">
      <t>シュジイ</t>
    </rPh>
    <rPh sb="34" eb="36">
      <t>ミッセツ</t>
    </rPh>
    <rPh sb="37" eb="39">
      <t>レンケイ</t>
    </rPh>
    <rPh sb="40" eb="41">
      <t>ツト</t>
    </rPh>
    <phoneticPr fontId="2"/>
  </si>
  <si>
    <t>サービスの提供終了に際しては、利用者・家族に適切な指導を行うとともに、利用者に係る居宅介護支援事業者への情報の提供、保健医療サービス又は福祉サービスを提供する者との密接な連携に努めている。</t>
    <rPh sb="5" eb="7">
      <t>テイキョウ</t>
    </rPh>
    <rPh sb="7" eb="9">
      <t>シュウリョウ</t>
    </rPh>
    <rPh sb="10" eb="11">
      <t>サイ</t>
    </rPh>
    <rPh sb="15" eb="18">
      <t>リヨウシャ</t>
    </rPh>
    <rPh sb="19" eb="21">
      <t>カゾク</t>
    </rPh>
    <rPh sb="22" eb="24">
      <t>テキセツ</t>
    </rPh>
    <rPh sb="25" eb="27">
      <t>シドウ</t>
    </rPh>
    <rPh sb="28" eb="29">
      <t>オコナ</t>
    </rPh>
    <rPh sb="35" eb="38">
      <t>リヨウシャ</t>
    </rPh>
    <rPh sb="39" eb="40">
      <t>カカ</t>
    </rPh>
    <rPh sb="41" eb="43">
      <t>キョタク</t>
    </rPh>
    <rPh sb="43" eb="47">
      <t>カイゴシエン</t>
    </rPh>
    <rPh sb="47" eb="50">
      <t>ジギョウシャ</t>
    </rPh>
    <rPh sb="52" eb="54">
      <t>ジョウホウ</t>
    </rPh>
    <rPh sb="55" eb="57">
      <t>テイキョウ</t>
    </rPh>
    <rPh sb="58" eb="60">
      <t>ホケン</t>
    </rPh>
    <rPh sb="60" eb="62">
      <t>イリョウ</t>
    </rPh>
    <rPh sb="66" eb="67">
      <t>マタ</t>
    </rPh>
    <rPh sb="68" eb="70">
      <t>フクシ</t>
    </rPh>
    <rPh sb="75" eb="77">
      <t>テイキョウ</t>
    </rPh>
    <rPh sb="79" eb="80">
      <t>シャ</t>
    </rPh>
    <rPh sb="82" eb="84">
      <t>ミッセツ</t>
    </rPh>
    <rPh sb="85" eb="87">
      <t>レンケイ</t>
    </rPh>
    <rPh sb="88" eb="89">
      <t>ツト</t>
    </rPh>
    <phoneticPr fontId="2"/>
  </si>
  <si>
    <t>サービスの提供に当たっては、居宅サービス事業者その他保健医療サービス又は福祉サービスを提供する者との密接な連携をとるよう努めている。</t>
    <phoneticPr fontId="2"/>
  </si>
  <si>
    <t>従業者のうち訪問サービスの提供に当たる者に、身分を証する書類を携行させ、初回訪問時及び利用者・家族から求められたときに提示するよう指導している。</t>
    <rPh sb="0" eb="3">
      <t>ジュウギョウシャ</t>
    </rPh>
    <rPh sb="6" eb="8">
      <t>ホウモン</t>
    </rPh>
    <rPh sb="13" eb="15">
      <t>テイキョウ</t>
    </rPh>
    <rPh sb="16" eb="17">
      <t>ア</t>
    </rPh>
    <rPh sb="19" eb="20">
      <t>シャ</t>
    </rPh>
    <rPh sb="22" eb="24">
      <t>ミブン</t>
    </rPh>
    <rPh sb="25" eb="26">
      <t>ショウ</t>
    </rPh>
    <rPh sb="28" eb="30">
      <t>ショルイ</t>
    </rPh>
    <rPh sb="31" eb="33">
      <t>ケイコウ</t>
    </rPh>
    <rPh sb="36" eb="38">
      <t>ショカイ</t>
    </rPh>
    <rPh sb="38" eb="41">
      <t>ホウモンジ</t>
    </rPh>
    <rPh sb="41" eb="42">
      <t>オヨ</t>
    </rPh>
    <rPh sb="43" eb="46">
      <t>リヨウシャ</t>
    </rPh>
    <rPh sb="47" eb="49">
      <t>カゾク</t>
    </rPh>
    <rPh sb="51" eb="52">
      <t>モト</t>
    </rPh>
    <rPh sb="59" eb="61">
      <t>テイジ</t>
    </rPh>
    <rPh sb="65" eb="67">
      <t>シドウ</t>
    </rPh>
    <phoneticPr fontId="2"/>
  </si>
  <si>
    <t>サービスを提供した際には、提供日及び内容、地域密着型サービス費の額その他必要な事項を、利用者の居宅サービス計画を記載した書面またはこれに準ずる書面に記録し、５年間保存している。</t>
    <rPh sb="5" eb="7">
      <t>テイキョウ</t>
    </rPh>
    <rPh sb="9" eb="10">
      <t>サイ</t>
    </rPh>
    <rPh sb="13" eb="15">
      <t>テイキョウ</t>
    </rPh>
    <rPh sb="15" eb="16">
      <t>ビ</t>
    </rPh>
    <rPh sb="16" eb="17">
      <t>オヨ</t>
    </rPh>
    <rPh sb="18" eb="20">
      <t>ナイヨウ</t>
    </rPh>
    <rPh sb="21" eb="23">
      <t>チイキ</t>
    </rPh>
    <rPh sb="23" eb="26">
      <t>ミッチャクガタ</t>
    </rPh>
    <rPh sb="30" eb="31">
      <t>ヒ</t>
    </rPh>
    <rPh sb="32" eb="33">
      <t>ガク</t>
    </rPh>
    <rPh sb="35" eb="36">
      <t>タ</t>
    </rPh>
    <rPh sb="36" eb="38">
      <t>ヒツヨウ</t>
    </rPh>
    <rPh sb="39" eb="41">
      <t>ジコウ</t>
    </rPh>
    <rPh sb="43" eb="46">
      <t>リヨウシャ</t>
    </rPh>
    <rPh sb="47" eb="49">
      <t>キョタク</t>
    </rPh>
    <rPh sb="53" eb="55">
      <t>ケイカク</t>
    </rPh>
    <rPh sb="56" eb="58">
      <t>キサイ</t>
    </rPh>
    <rPh sb="60" eb="62">
      <t>ショメン</t>
    </rPh>
    <rPh sb="68" eb="69">
      <t>ジュン</t>
    </rPh>
    <rPh sb="71" eb="73">
      <t>ショメン</t>
    </rPh>
    <rPh sb="74" eb="76">
      <t>キロク</t>
    </rPh>
    <rPh sb="79" eb="81">
      <t>ネンカン</t>
    </rPh>
    <rPh sb="81" eb="83">
      <t>ホゾン</t>
    </rPh>
    <phoneticPr fontId="2"/>
  </si>
  <si>
    <t>サービスを提供した際には、提供した具体的なサービス内容等を記録するとともに、利用者からの申出があった場合には、文書の交付その他適切な方法により、その情報を利用者に提供している。</t>
    <rPh sb="5" eb="7">
      <t>テイキョウ</t>
    </rPh>
    <rPh sb="9" eb="10">
      <t>サイ</t>
    </rPh>
    <rPh sb="13" eb="15">
      <t>テイキョウ</t>
    </rPh>
    <rPh sb="17" eb="20">
      <t>グタイテキ</t>
    </rPh>
    <rPh sb="25" eb="27">
      <t>ナイヨウ</t>
    </rPh>
    <rPh sb="27" eb="28">
      <t>トウ</t>
    </rPh>
    <rPh sb="29" eb="31">
      <t>キロク</t>
    </rPh>
    <rPh sb="38" eb="41">
      <t>リヨウシャ</t>
    </rPh>
    <rPh sb="44" eb="46">
      <t>モウシデ</t>
    </rPh>
    <rPh sb="50" eb="52">
      <t>バアイ</t>
    </rPh>
    <rPh sb="55" eb="57">
      <t>ブンショ</t>
    </rPh>
    <rPh sb="58" eb="60">
      <t>コウフ</t>
    </rPh>
    <rPh sb="62" eb="63">
      <t>タ</t>
    </rPh>
    <rPh sb="63" eb="65">
      <t>テキセツ</t>
    </rPh>
    <rPh sb="66" eb="68">
      <t>ホウホウ</t>
    </rPh>
    <rPh sb="74" eb="76">
      <t>ジョウホウ</t>
    </rPh>
    <rPh sb="77" eb="80">
      <t>リヨウシャ</t>
    </rPh>
    <rPh sb="81" eb="83">
      <t>テイキョウ</t>
    </rPh>
    <phoneticPr fontId="2"/>
  </si>
  <si>
    <t>法定代理受領サービスに該当しないサービスを提供した場合の利用料と、地域密着型サービス費用基準額との間に不合理な差額を設けていない。</t>
    <rPh sb="0" eb="2">
      <t>ホウテイ</t>
    </rPh>
    <rPh sb="2" eb="4">
      <t>ダイリ</t>
    </rPh>
    <rPh sb="4" eb="6">
      <t>ジュリョウ</t>
    </rPh>
    <rPh sb="11" eb="13">
      <t>ガイトウ</t>
    </rPh>
    <rPh sb="21" eb="23">
      <t>テイキョウ</t>
    </rPh>
    <rPh sb="25" eb="27">
      <t>バアイ</t>
    </rPh>
    <rPh sb="28" eb="31">
      <t>リヨウリョウ</t>
    </rPh>
    <rPh sb="33" eb="35">
      <t>チイキ</t>
    </rPh>
    <rPh sb="35" eb="37">
      <t>ミッチャク</t>
    </rPh>
    <rPh sb="37" eb="38">
      <t>カタ</t>
    </rPh>
    <rPh sb="42" eb="44">
      <t>ヒヨウ</t>
    </rPh>
    <rPh sb="44" eb="46">
      <t>キジュン</t>
    </rPh>
    <rPh sb="46" eb="47">
      <t>ガク</t>
    </rPh>
    <rPh sb="49" eb="50">
      <t>アイダ</t>
    </rPh>
    <rPh sb="51" eb="54">
      <t>フゴウリ</t>
    </rPh>
    <rPh sb="55" eb="57">
      <t>サガク</t>
    </rPh>
    <rPh sb="58" eb="59">
      <t>モウ</t>
    </rPh>
    <phoneticPr fontId="2"/>
  </si>
  <si>
    <t>送迎に要する費用（通常の事業の実施地域外）、交通費、食事の提供に要する費用、宿泊に要する費用、おむつ代等の費用の額に係るサービスの提供に当たっては、利用者又はその家族に対し、サービスの内容及び費用について説明し、利用者の同意を得ている。</t>
    <rPh sb="0" eb="2">
      <t>ソウゲイ</t>
    </rPh>
    <rPh sb="3" eb="4">
      <t>ヨウ</t>
    </rPh>
    <rPh sb="6" eb="8">
      <t>ヒヨウ</t>
    </rPh>
    <rPh sb="9" eb="11">
      <t>ツウジョウ</t>
    </rPh>
    <rPh sb="12" eb="14">
      <t>ジギョウ</t>
    </rPh>
    <rPh sb="15" eb="17">
      <t>ジッシ</t>
    </rPh>
    <rPh sb="17" eb="19">
      <t>チイキ</t>
    </rPh>
    <rPh sb="19" eb="20">
      <t>ソト</t>
    </rPh>
    <rPh sb="22" eb="25">
      <t>コウツウヒ</t>
    </rPh>
    <rPh sb="26" eb="28">
      <t>ショクジ</t>
    </rPh>
    <rPh sb="29" eb="31">
      <t>テイキョウ</t>
    </rPh>
    <rPh sb="32" eb="33">
      <t>ヨウ</t>
    </rPh>
    <rPh sb="35" eb="37">
      <t>ヒヨウ</t>
    </rPh>
    <rPh sb="38" eb="40">
      <t>シュクハク</t>
    </rPh>
    <rPh sb="41" eb="42">
      <t>ヨウ</t>
    </rPh>
    <rPh sb="44" eb="46">
      <t>ヒヨウ</t>
    </rPh>
    <rPh sb="50" eb="51">
      <t>ダイ</t>
    </rPh>
    <rPh sb="51" eb="52">
      <t>トウ</t>
    </rPh>
    <rPh sb="53" eb="55">
      <t>ヒヨウ</t>
    </rPh>
    <rPh sb="56" eb="57">
      <t>ガク</t>
    </rPh>
    <rPh sb="58" eb="59">
      <t>カカ</t>
    </rPh>
    <rPh sb="65" eb="67">
      <t>テイキョウ</t>
    </rPh>
    <rPh sb="68" eb="69">
      <t>ア</t>
    </rPh>
    <rPh sb="74" eb="77">
      <t>リヨウシャ</t>
    </rPh>
    <rPh sb="77" eb="78">
      <t>マタ</t>
    </rPh>
    <rPh sb="81" eb="83">
      <t>カゾク</t>
    </rPh>
    <rPh sb="84" eb="85">
      <t>タイ</t>
    </rPh>
    <rPh sb="92" eb="94">
      <t>ナイヨウ</t>
    </rPh>
    <rPh sb="94" eb="95">
      <t>オヨ</t>
    </rPh>
    <rPh sb="96" eb="98">
      <t>ヒヨウ</t>
    </rPh>
    <rPh sb="102" eb="104">
      <t>セツメイ</t>
    </rPh>
    <rPh sb="106" eb="109">
      <t>リヨウシャ</t>
    </rPh>
    <rPh sb="110" eb="112">
      <t>ドウイ</t>
    </rPh>
    <rPh sb="113" eb="114">
      <t>エ</t>
    </rPh>
    <phoneticPr fontId="2"/>
  </si>
  <si>
    <t>利用者に対して、送迎に要する費用（通常の事業の実施地域外）、交通費、食事の提供に要する費用、宿泊に要する費用、おむつ代等を記載した領収証を発行している。</t>
    <rPh sb="0" eb="3">
      <t>リヨウシャ</t>
    </rPh>
    <rPh sb="4" eb="5">
      <t>タイ</t>
    </rPh>
    <rPh sb="8" eb="10">
      <t>ソウゲイ</t>
    </rPh>
    <rPh sb="11" eb="12">
      <t>ヨウ</t>
    </rPh>
    <rPh sb="14" eb="16">
      <t>ヒヨウ</t>
    </rPh>
    <rPh sb="17" eb="19">
      <t>ツウジョウ</t>
    </rPh>
    <rPh sb="20" eb="22">
      <t>ジギョウ</t>
    </rPh>
    <rPh sb="23" eb="25">
      <t>ジッシ</t>
    </rPh>
    <rPh sb="25" eb="27">
      <t>チイキ</t>
    </rPh>
    <rPh sb="27" eb="28">
      <t>ソト</t>
    </rPh>
    <rPh sb="30" eb="33">
      <t>コウツウヒ</t>
    </rPh>
    <rPh sb="34" eb="36">
      <t>ショクジ</t>
    </rPh>
    <rPh sb="37" eb="39">
      <t>テイキョウ</t>
    </rPh>
    <rPh sb="40" eb="41">
      <t>ヨウ</t>
    </rPh>
    <rPh sb="43" eb="45">
      <t>ヒヨウ</t>
    </rPh>
    <rPh sb="46" eb="48">
      <t>シュクハク</t>
    </rPh>
    <rPh sb="49" eb="50">
      <t>ヨウ</t>
    </rPh>
    <rPh sb="52" eb="54">
      <t>ヒヨウ</t>
    </rPh>
    <rPh sb="58" eb="59">
      <t>ダイ</t>
    </rPh>
    <rPh sb="59" eb="60">
      <t>トウ</t>
    </rPh>
    <rPh sb="61" eb="63">
      <t>キサイ</t>
    </rPh>
    <rPh sb="65" eb="68">
      <t>リョウシュウショウ</t>
    </rPh>
    <rPh sb="69" eb="71">
      <t>ハッコウ</t>
    </rPh>
    <phoneticPr fontId="2"/>
  </si>
  <si>
    <t>利用者全員で行うレクリエーションの費用や入浴時のタオル、介護用手袋、ティッシュペーパー等の費用は事業所で負担している。</t>
    <rPh sb="0" eb="3">
      <t>リヨウシャ</t>
    </rPh>
    <rPh sb="3" eb="5">
      <t>ゼンイン</t>
    </rPh>
    <rPh sb="6" eb="7">
      <t>オコナ</t>
    </rPh>
    <rPh sb="17" eb="19">
      <t>ヒヨウ</t>
    </rPh>
    <rPh sb="20" eb="22">
      <t>ニュウヨク</t>
    </rPh>
    <rPh sb="22" eb="23">
      <t>トキ</t>
    </rPh>
    <rPh sb="28" eb="31">
      <t>カイゴヨウ</t>
    </rPh>
    <rPh sb="31" eb="33">
      <t>テブクロ</t>
    </rPh>
    <rPh sb="43" eb="44">
      <t>トウ</t>
    </rPh>
    <rPh sb="45" eb="47">
      <t>ヒヨウ</t>
    </rPh>
    <rPh sb="48" eb="51">
      <t>ジギョウショ</t>
    </rPh>
    <rPh sb="52" eb="54">
      <t>フタン</t>
    </rPh>
    <phoneticPr fontId="2"/>
  </si>
  <si>
    <t>法定代理受領サービスでないサービス提供に係る利用料の支払いを受けた場合は、サービスの内容、費用の額その他利用者が保険給付を請求する上で必要と認められるサービス提供証明書を交付している。</t>
    <rPh sb="0" eb="2">
      <t>ホウテイ</t>
    </rPh>
    <rPh sb="2" eb="4">
      <t>ダイリ</t>
    </rPh>
    <rPh sb="4" eb="6">
      <t>ジュリョウ</t>
    </rPh>
    <rPh sb="17" eb="19">
      <t>テイキョウ</t>
    </rPh>
    <rPh sb="20" eb="21">
      <t>カカ</t>
    </rPh>
    <rPh sb="22" eb="25">
      <t>リヨウリョウ</t>
    </rPh>
    <rPh sb="26" eb="28">
      <t>シハラ</t>
    </rPh>
    <rPh sb="30" eb="31">
      <t>ウ</t>
    </rPh>
    <rPh sb="33" eb="35">
      <t>バアイ</t>
    </rPh>
    <rPh sb="42" eb="44">
      <t>ナイヨウ</t>
    </rPh>
    <rPh sb="45" eb="47">
      <t>ヒヨウ</t>
    </rPh>
    <rPh sb="48" eb="49">
      <t>ガク</t>
    </rPh>
    <rPh sb="51" eb="52">
      <t>タ</t>
    </rPh>
    <rPh sb="52" eb="55">
      <t>リヨウシャ</t>
    </rPh>
    <rPh sb="56" eb="58">
      <t>ホケン</t>
    </rPh>
    <rPh sb="58" eb="60">
      <t>キュウフ</t>
    </rPh>
    <rPh sb="61" eb="63">
      <t>セイキュウ</t>
    </rPh>
    <rPh sb="65" eb="66">
      <t>ウエ</t>
    </rPh>
    <rPh sb="67" eb="69">
      <t>ヒツヨウ</t>
    </rPh>
    <rPh sb="70" eb="71">
      <t>ミト</t>
    </rPh>
    <rPh sb="79" eb="81">
      <t>テイキョウ</t>
    </rPh>
    <rPh sb="81" eb="84">
      <t>ショウメイショ</t>
    </rPh>
    <rPh sb="85" eb="87">
      <t>コウフ</t>
    </rPh>
    <phoneticPr fontId="2"/>
  </si>
  <si>
    <t>サービスは、利用者の要介護状態又は要支援状態の軽減又は悪化の防止に資するよう、目標を設定し、計画的に行われている。</t>
    <rPh sb="6" eb="9">
      <t>リヨウシャ</t>
    </rPh>
    <rPh sb="10" eb="13">
      <t>ヨウカイゴ</t>
    </rPh>
    <rPh sb="13" eb="15">
      <t>ジョウタイ</t>
    </rPh>
    <rPh sb="15" eb="16">
      <t>マタ</t>
    </rPh>
    <rPh sb="17" eb="20">
      <t>ヨウシエン</t>
    </rPh>
    <rPh sb="20" eb="22">
      <t>ジョウタイ</t>
    </rPh>
    <rPh sb="23" eb="25">
      <t>ケイゲン</t>
    </rPh>
    <rPh sb="25" eb="26">
      <t>マタ</t>
    </rPh>
    <rPh sb="27" eb="29">
      <t>アッカ</t>
    </rPh>
    <rPh sb="30" eb="32">
      <t>ボウシ</t>
    </rPh>
    <rPh sb="33" eb="34">
      <t>シ</t>
    </rPh>
    <rPh sb="39" eb="41">
      <t>モクヒョウ</t>
    </rPh>
    <rPh sb="42" eb="44">
      <t>セッテイ</t>
    </rPh>
    <rPh sb="46" eb="49">
      <t>ケイカクテキ</t>
    </rPh>
    <rPh sb="50" eb="51">
      <t>オコナ</t>
    </rPh>
    <phoneticPr fontId="2"/>
  </si>
  <si>
    <t>事業者は、自ら提供するサービスの質の評価を行うとともに、定期的に外部の者の評価を受けて、公表し、改善を図っている。</t>
    <rPh sb="0" eb="3">
      <t>ジギョウシャ</t>
    </rPh>
    <rPh sb="5" eb="6">
      <t>ミズカ</t>
    </rPh>
    <rPh sb="7" eb="9">
      <t>テイキョウ</t>
    </rPh>
    <rPh sb="16" eb="17">
      <t>シツ</t>
    </rPh>
    <rPh sb="18" eb="20">
      <t>ヒョウカ</t>
    </rPh>
    <rPh sb="21" eb="22">
      <t>オコナ</t>
    </rPh>
    <rPh sb="28" eb="31">
      <t>テイキテキ</t>
    </rPh>
    <rPh sb="32" eb="34">
      <t>ガイブ</t>
    </rPh>
    <rPh sb="35" eb="36">
      <t>シャ</t>
    </rPh>
    <rPh sb="37" eb="39">
      <t>ヒョウカ</t>
    </rPh>
    <rPh sb="40" eb="41">
      <t>ウ</t>
    </rPh>
    <rPh sb="44" eb="46">
      <t>コウヒョウ</t>
    </rPh>
    <rPh sb="48" eb="50">
      <t>カイゼン</t>
    </rPh>
    <rPh sb="51" eb="52">
      <t>ハカ</t>
    </rPh>
    <phoneticPr fontId="2"/>
  </si>
  <si>
    <t xml:space="preserve">※ </t>
    <phoneticPr fontId="2"/>
  </si>
  <si>
    <t>利用者が住み慣れた地域での生活を継続することができるよう、利用者の病状、心身の状況、希望や環境をふまえ、通いサービス、訪問サービス及び宿泊サービスを柔軟に組み合わせて療養上の管理の下で適切にサービス提供している。</t>
    <rPh sb="0" eb="3">
      <t>リヨウシャ</t>
    </rPh>
    <rPh sb="4" eb="5">
      <t>ス</t>
    </rPh>
    <rPh sb="6" eb="7">
      <t>ナ</t>
    </rPh>
    <rPh sb="9" eb="11">
      <t>チイキ</t>
    </rPh>
    <rPh sb="13" eb="15">
      <t>セイカツ</t>
    </rPh>
    <rPh sb="16" eb="18">
      <t>ケイゾク</t>
    </rPh>
    <rPh sb="29" eb="32">
      <t>リヨウシャ</t>
    </rPh>
    <rPh sb="33" eb="35">
      <t>ビョウジョウ</t>
    </rPh>
    <rPh sb="36" eb="38">
      <t>シンシン</t>
    </rPh>
    <rPh sb="39" eb="41">
      <t>ジョウキョウ</t>
    </rPh>
    <rPh sb="42" eb="44">
      <t>キボウ</t>
    </rPh>
    <rPh sb="45" eb="47">
      <t>カンキョウ</t>
    </rPh>
    <rPh sb="52" eb="53">
      <t>カヨ</t>
    </rPh>
    <rPh sb="59" eb="61">
      <t>ホウモン</t>
    </rPh>
    <rPh sb="65" eb="66">
      <t>オヨ</t>
    </rPh>
    <rPh sb="67" eb="69">
      <t>シュクハク</t>
    </rPh>
    <rPh sb="74" eb="76">
      <t>ジュウナン</t>
    </rPh>
    <rPh sb="77" eb="78">
      <t>ク</t>
    </rPh>
    <rPh sb="79" eb="80">
      <t>ア</t>
    </rPh>
    <rPh sb="87" eb="89">
      <t>カンリ</t>
    </rPh>
    <rPh sb="90" eb="91">
      <t>シタ</t>
    </rPh>
    <rPh sb="92" eb="94">
      <t>テキセツ</t>
    </rPh>
    <rPh sb="99" eb="101">
      <t>テイキョウ</t>
    </rPh>
    <phoneticPr fontId="2"/>
  </si>
  <si>
    <t>利用者一人一人の人格を尊重し、利用者がそれぞれの役割を持って家庭的な環境の下で日常生活を送ることができるよう配慮している。</t>
    <rPh sb="0" eb="3">
      <t>リヨウシャ</t>
    </rPh>
    <rPh sb="3" eb="5">
      <t>ヒトリ</t>
    </rPh>
    <rPh sb="5" eb="7">
      <t>ヒトリ</t>
    </rPh>
    <rPh sb="8" eb="10">
      <t>ジンカク</t>
    </rPh>
    <rPh sb="11" eb="13">
      <t>ソンチョウ</t>
    </rPh>
    <rPh sb="15" eb="18">
      <t>リヨウシャ</t>
    </rPh>
    <rPh sb="24" eb="26">
      <t>ヤクワリ</t>
    </rPh>
    <rPh sb="27" eb="28">
      <t>モ</t>
    </rPh>
    <rPh sb="30" eb="33">
      <t>カテイテキ</t>
    </rPh>
    <rPh sb="34" eb="36">
      <t>カンキョウ</t>
    </rPh>
    <rPh sb="37" eb="38">
      <t>シタ</t>
    </rPh>
    <rPh sb="39" eb="41">
      <t>ニチジョウ</t>
    </rPh>
    <rPh sb="41" eb="43">
      <t>セイカツ</t>
    </rPh>
    <rPh sb="44" eb="45">
      <t>オク</t>
    </rPh>
    <rPh sb="54" eb="56">
      <t>ハイリョ</t>
    </rPh>
    <phoneticPr fontId="2"/>
  </si>
  <si>
    <t>サービスの提供に当たっては、看護小規模多機能型居宅介護計画に基づき、漫然かつ画一的にならないように、利用者の機能訓練及びその者が日常生活を営むことができるよう必要な援助を行っている。</t>
    <rPh sb="5" eb="7">
      <t>テイキョウ</t>
    </rPh>
    <rPh sb="8" eb="9">
      <t>ア</t>
    </rPh>
    <rPh sb="14" eb="16">
      <t>カンゴ</t>
    </rPh>
    <rPh sb="16" eb="19">
      <t>ショウキボ</t>
    </rPh>
    <rPh sb="19" eb="22">
      <t>タキノウ</t>
    </rPh>
    <rPh sb="22" eb="23">
      <t>ガタ</t>
    </rPh>
    <rPh sb="23" eb="25">
      <t>キョタク</t>
    </rPh>
    <rPh sb="25" eb="27">
      <t>カイゴ</t>
    </rPh>
    <rPh sb="27" eb="29">
      <t>ケイカク</t>
    </rPh>
    <rPh sb="30" eb="31">
      <t>モト</t>
    </rPh>
    <rPh sb="34" eb="36">
      <t>マンゼン</t>
    </rPh>
    <rPh sb="38" eb="41">
      <t>カクイツテキ</t>
    </rPh>
    <rPh sb="50" eb="53">
      <t>リヨウシャ</t>
    </rPh>
    <rPh sb="54" eb="56">
      <t>キノウ</t>
    </rPh>
    <rPh sb="56" eb="58">
      <t>クンレン</t>
    </rPh>
    <rPh sb="58" eb="59">
      <t>オヨ</t>
    </rPh>
    <rPh sb="62" eb="63">
      <t>シャ</t>
    </rPh>
    <rPh sb="64" eb="66">
      <t>ニチジョウ</t>
    </rPh>
    <rPh sb="66" eb="68">
      <t>セイカツ</t>
    </rPh>
    <rPh sb="69" eb="70">
      <t>イトナ</t>
    </rPh>
    <rPh sb="79" eb="81">
      <t>ヒツヨウ</t>
    </rPh>
    <rPh sb="82" eb="84">
      <t>エンジョ</t>
    </rPh>
    <rPh sb="85" eb="86">
      <t>オコナ</t>
    </rPh>
    <phoneticPr fontId="2"/>
  </si>
  <si>
    <t>サービスの提供に当たっては、利用者又はその家族に対し、療養上必要な事項やサービスの内容について理解しやすいように説明・指導している。</t>
    <rPh sb="5" eb="7">
      <t>テイキョウ</t>
    </rPh>
    <rPh sb="8" eb="9">
      <t>ア</t>
    </rPh>
    <rPh sb="14" eb="17">
      <t>リヨウシャ</t>
    </rPh>
    <rPh sb="17" eb="18">
      <t>マタ</t>
    </rPh>
    <rPh sb="21" eb="23">
      <t>カゾク</t>
    </rPh>
    <rPh sb="24" eb="25">
      <t>タイ</t>
    </rPh>
    <rPh sb="27" eb="29">
      <t>リョウヨウ</t>
    </rPh>
    <rPh sb="29" eb="30">
      <t>ジョウ</t>
    </rPh>
    <rPh sb="30" eb="32">
      <t>ヒツヨウ</t>
    </rPh>
    <rPh sb="33" eb="35">
      <t>ジコウ</t>
    </rPh>
    <rPh sb="41" eb="43">
      <t>ナイヨウ</t>
    </rPh>
    <rPh sb="47" eb="49">
      <t>リカイ</t>
    </rPh>
    <rPh sb="56" eb="58">
      <t>セツメイ</t>
    </rPh>
    <rPh sb="59" eb="61">
      <t>シドウ</t>
    </rPh>
    <phoneticPr fontId="2"/>
  </si>
  <si>
    <t>サービスの提供に当たっては、利用者の希望、自己決定の支援がなされている。</t>
    <rPh sb="5" eb="7">
      <t>テイキョウ</t>
    </rPh>
    <rPh sb="8" eb="9">
      <t>ア</t>
    </rPh>
    <rPh sb="14" eb="17">
      <t>リヨウシャ</t>
    </rPh>
    <rPh sb="18" eb="20">
      <t>キボウ</t>
    </rPh>
    <rPh sb="21" eb="23">
      <t>ジコ</t>
    </rPh>
    <rPh sb="23" eb="25">
      <t>ケッテイ</t>
    </rPh>
    <rPh sb="26" eb="28">
      <t>シエン</t>
    </rPh>
    <phoneticPr fontId="2"/>
  </si>
  <si>
    <t>サービスの提供に当たっては、看護小規模多機能型居宅介護の多機能性を活かした支援になっている。</t>
    <rPh sb="5" eb="7">
      <t>テイキョウ</t>
    </rPh>
    <rPh sb="8" eb="9">
      <t>ア</t>
    </rPh>
    <rPh sb="14" eb="16">
      <t>カンゴ</t>
    </rPh>
    <rPh sb="16" eb="19">
      <t>ショウキボ</t>
    </rPh>
    <rPh sb="19" eb="22">
      <t>タキノウ</t>
    </rPh>
    <rPh sb="22" eb="23">
      <t>ガタ</t>
    </rPh>
    <rPh sb="23" eb="25">
      <t>キョタク</t>
    </rPh>
    <rPh sb="25" eb="27">
      <t>カイゴ</t>
    </rPh>
    <rPh sb="28" eb="31">
      <t>タキノウ</t>
    </rPh>
    <rPh sb="31" eb="32">
      <t>セイ</t>
    </rPh>
    <rPh sb="33" eb="34">
      <t>イ</t>
    </rPh>
    <rPh sb="37" eb="39">
      <t>シエン</t>
    </rPh>
    <phoneticPr fontId="2"/>
  </si>
  <si>
    <t>サービスの提供に当たっては、個別性のある支援、社会性の維持に配慮している。</t>
    <rPh sb="5" eb="7">
      <t>テイキョウ</t>
    </rPh>
    <rPh sb="8" eb="9">
      <t>ア</t>
    </rPh>
    <rPh sb="14" eb="17">
      <t>コベツセイ</t>
    </rPh>
    <rPh sb="20" eb="22">
      <t>シエン</t>
    </rPh>
    <rPh sb="23" eb="26">
      <t>シャカイセイ</t>
    </rPh>
    <rPh sb="27" eb="29">
      <t>イジ</t>
    </rPh>
    <rPh sb="30" eb="32">
      <t>ハイリョ</t>
    </rPh>
    <phoneticPr fontId="2"/>
  </si>
  <si>
    <t>サービス提供にあたり、緊急やむを得ない場合を除き、身体的拘束その他利用者の行動を制限しないようにしている。</t>
    <rPh sb="4" eb="6">
      <t>テイキョウ</t>
    </rPh>
    <rPh sb="11" eb="13">
      <t>キンキュウ</t>
    </rPh>
    <rPh sb="16" eb="17">
      <t>エ</t>
    </rPh>
    <rPh sb="19" eb="21">
      <t>バアイ</t>
    </rPh>
    <rPh sb="22" eb="23">
      <t>ノゾ</t>
    </rPh>
    <rPh sb="25" eb="28">
      <t>シンタイテキ</t>
    </rPh>
    <rPh sb="28" eb="30">
      <t>コウソク</t>
    </rPh>
    <rPh sb="32" eb="33">
      <t>タ</t>
    </rPh>
    <rPh sb="33" eb="36">
      <t>リヨウシャ</t>
    </rPh>
    <rPh sb="37" eb="39">
      <t>コウドウ</t>
    </rPh>
    <rPh sb="40" eb="42">
      <t>セイゲン</t>
    </rPh>
    <phoneticPr fontId="2"/>
  </si>
  <si>
    <t>サービスは、通いサービスの利用者が登録定員に比べて著しく少ない状態（登録定員の概ね３分の１以下）にならないようサービス提供している。</t>
    <rPh sb="6" eb="7">
      <t>カヨ</t>
    </rPh>
    <rPh sb="13" eb="16">
      <t>リヨウシャ</t>
    </rPh>
    <rPh sb="17" eb="19">
      <t>トウロク</t>
    </rPh>
    <rPh sb="19" eb="21">
      <t>テイイン</t>
    </rPh>
    <rPh sb="22" eb="23">
      <t>クラ</t>
    </rPh>
    <rPh sb="25" eb="26">
      <t>イチヂル</t>
    </rPh>
    <rPh sb="28" eb="29">
      <t>スク</t>
    </rPh>
    <rPh sb="31" eb="33">
      <t>ジョウタイ</t>
    </rPh>
    <rPh sb="34" eb="36">
      <t>トウロク</t>
    </rPh>
    <rPh sb="36" eb="38">
      <t>テイイン</t>
    </rPh>
    <rPh sb="39" eb="40">
      <t>オオム</t>
    </rPh>
    <rPh sb="42" eb="43">
      <t>フン</t>
    </rPh>
    <rPh sb="45" eb="47">
      <t>イカ</t>
    </rPh>
    <rPh sb="59" eb="61">
      <t>テイキョウ</t>
    </rPh>
    <phoneticPr fontId="2"/>
  </si>
  <si>
    <t>登録者が通いサービスを利用していない日においては、可能な限り、訪問サービスの提供、電話連絡による見守りを行っている。</t>
    <rPh sb="0" eb="3">
      <t>トウロクシャ</t>
    </rPh>
    <rPh sb="4" eb="5">
      <t>カヨ</t>
    </rPh>
    <rPh sb="11" eb="13">
      <t>リヨウ</t>
    </rPh>
    <rPh sb="18" eb="19">
      <t>ヒ</t>
    </rPh>
    <rPh sb="25" eb="27">
      <t>カノウ</t>
    </rPh>
    <rPh sb="28" eb="29">
      <t>カギ</t>
    </rPh>
    <rPh sb="31" eb="33">
      <t>ホウモン</t>
    </rPh>
    <rPh sb="38" eb="40">
      <t>テイキョウ</t>
    </rPh>
    <rPh sb="41" eb="43">
      <t>デンワ</t>
    </rPh>
    <rPh sb="43" eb="45">
      <t>レンラク</t>
    </rPh>
    <rPh sb="48" eb="50">
      <t>ミマモ</t>
    </rPh>
    <rPh sb="52" eb="53">
      <t>オコナ</t>
    </rPh>
    <phoneticPr fontId="2"/>
  </si>
  <si>
    <t>看護サービスの提供に当たっては、主治医との密接な連携により、また、サービス計画に基づき、利用者の心身の機能の維持回復が図られるよう妥当適切に行っている。</t>
    <rPh sb="0" eb="2">
      <t>カンゴ</t>
    </rPh>
    <rPh sb="7" eb="9">
      <t>テイキョウ</t>
    </rPh>
    <rPh sb="10" eb="11">
      <t>ア</t>
    </rPh>
    <rPh sb="16" eb="19">
      <t>シュジイ</t>
    </rPh>
    <rPh sb="21" eb="23">
      <t>ミッセツ</t>
    </rPh>
    <rPh sb="24" eb="26">
      <t>レンケイ</t>
    </rPh>
    <rPh sb="37" eb="39">
      <t>ケイカク</t>
    </rPh>
    <rPh sb="40" eb="41">
      <t>モト</t>
    </rPh>
    <rPh sb="44" eb="47">
      <t>リヨウシャ</t>
    </rPh>
    <rPh sb="48" eb="50">
      <t>シンシン</t>
    </rPh>
    <rPh sb="51" eb="53">
      <t>キノウ</t>
    </rPh>
    <rPh sb="54" eb="58">
      <t>イジカイフク</t>
    </rPh>
    <rPh sb="59" eb="60">
      <t>ハカ</t>
    </rPh>
    <rPh sb="65" eb="67">
      <t>ダトウ</t>
    </rPh>
    <rPh sb="67" eb="69">
      <t>テキセツ</t>
    </rPh>
    <rPh sb="70" eb="71">
      <t>オコナ</t>
    </rPh>
    <phoneticPr fontId="2"/>
  </si>
  <si>
    <t>看護サービスの提供に当たっては、医学の進歩に対応し、適切な看護技術をもって行っている。</t>
    <rPh sb="0" eb="2">
      <t>カンゴ</t>
    </rPh>
    <rPh sb="7" eb="9">
      <t>テイキョウ</t>
    </rPh>
    <rPh sb="10" eb="11">
      <t>ア</t>
    </rPh>
    <rPh sb="16" eb="18">
      <t>イガク</t>
    </rPh>
    <rPh sb="19" eb="21">
      <t>シンポ</t>
    </rPh>
    <rPh sb="22" eb="24">
      <t>タイオウ</t>
    </rPh>
    <rPh sb="26" eb="28">
      <t>テキセツ</t>
    </rPh>
    <rPh sb="29" eb="31">
      <t>カンゴ</t>
    </rPh>
    <rPh sb="31" eb="33">
      <t>ギジュツ</t>
    </rPh>
    <rPh sb="37" eb="38">
      <t>オコナ</t>
    </rPh>
    <phoneticPr fontId="2"/>
  </si>
  <si>
    <t>利用者の生活サイクルに合わせた勤務体制になっている。</t>
    <rPh sb="0" eb="3">
      <t>リヨウシャ</t>
    </rPh>
    <rPh sb="4" eb="6">
      <t>セイカツ</t>
    </rPh>
    <rPh sb="11" eb="12">
      <t>ア</t>
    </rPh>
    <rPh sb="15" eb="17">
      <t>キンム</t>
    </rPh>
    <rPh sb="17" eb="19">
      <t>タイセイ</t>
    </rPh>
    <phoneticPr fontId="2"/>
  </si>
  <si>
    <t>病欠等の緊急時の職員配備の体制ができている。</t>
    <rPh sb="0" eb="2">
      <t>ビョウケツ</t>
    </rPh>
    <rPh sb="2" eb="3">
      <t>トウ</t>
    </rPh>
    <rPh sb="4" eb="7">
      <t>キンキュウジ</t>
    </rPh>
    <rPh sb="8" eb="10">
      <t>ショクイン</t>
    </rPh>
    <rPh sb="10" eb="12">
      <t>ハイビ</t>
    </rPh>
    <rPh sb="13" eb="15">
      <t>タイセイ</t>
    </rPh>
    <phoneticPr fontId="2"/>
  </si>
  <si>
    <t>施設内でのエピソードや出来事を家族等に報告している。</t>
    <rPh sb="0" eb="2">
      <t>シセツ</t>
    </rPh>
    <rPh sb="2" eb="3">
      <t>ナイ</t>
    </rPh>
    <rPh sb="11" eb="14">
      <t>デキゴト</t>
    </rPh>
    <rPh sb="15" eb="17">
      <t>カゾク</t>
    </rPh>
    <rPh sb="17" eb="18">
      <t>トウ</t>
    </rPh>
    <rPh sb="19" eb="21">
      <t>ホウコク</t>
    </rPh>
    <phoneticPr fontId="2"/>
  </si>
  <si>
    <t>１４　主治の医師との関係</t>
    <rPh sb="3" eb="5">
      <t>ヌシハル</t>
    </rPh>
    <rPh sb="6" eb="8">
      <t>イシ</t>
    </rPh>
    <rPh sb="10" eb="12">
      <t>カンケイ</t>
    </rPh>
    <phoneticPr fontId="2"/>
  </si>
  <si>
    <t>常勤の保健師または看護師は、主治医の指示に基づき適切な看護サービスが提供されるよう管理している。</t>
    <rPh sb="0" eb="2">
      <t>ジョウキン</t>
    </rPh>
    <rPh sb="3" eb="6">
      <t>ホケンシ</t>
    </rPh>
    <rPh sb="9" eb="12">
      <t>カンゴシ</t>
    </rPh>
    <rPh sb="14" eb="17">
      <t>シュジイ</t>
    </rPh>
    <rPh sb="18" eb="20">
      <t>シジ</t>
    </rPh>
    <rPh sb="21" eb="22">
      <t>モト</t>
    </rPh>
    <rPh sb="24" eb="26">
      <t>テキセツ</t>
    </rPh>
    <rPh sb="27" eb="29">
      <t>カンゴ</t>
    </rPh>
    <rPh sb="34" eb="36">
      <t>テイキョウ</t>
    </rPh>
    <rPh sb="41" eb="43">
      <t>カンリ</t>
    </rPh>
    <phoneticPr fontId="2"/>
  </si>
  <si>
    <t>看護サービスの提供開始に際しては、主治医による指示を文書で受けている。</t>
    <rPh sb="0" eb="2">
      <t>カンゴ</t>
    </rPh>
    <rPh sb="7" eb="11">
      <t>テイキョウカイシ</t>
    </rPh>
    <rPh sb="12" eb="13">
      <t>サイ</t>
    </rPh>
    <rPh sb="17" eb="20">
      <t>シュジイ</t>
    </rPh>
    <rPh sb="23" eb="25">
      <t>シジ</t>
    </rPh>
    <rPh sb="26" eb="28">
      <t>ブンショ</t>
    </rPh>
    <rPh sb="29" eb="30">
      <t>ウ</t>
    </rPh>
    <phoneticPr fontId="2"/>
  </si>
  <si>
    <t>主治医に看護小規模多機能型居宅介護計画及び看護小規模多機能型居宅介護報告書を提出し、看護サービス提供に当たっての主治医との密接な連携を図っている。</t>
    <rPh sb="0" eb="3">
      <t>シュジイ</t>
    </rPh>
    <rPh sb="4" eb="6">
      <t>カンゴ</t>
    </rPh>
    <rPh sb="6" eb="9">
      <t>ショウキボ</t>
    </rPh>
    <rPh sb="9" eb="12">
      <t>タキノウ</t>
    </rPh>
    <rPh sb="12" eb="13">
      <t>ガタ</t>
    </rPh>
    <rPh sb="13" eb="17">
      <t>キョタクカイゴ</t>
    </rPh>
    <rPh sb="17" eb="19">
      <t>ケイカク</t>
    </rPh>
    <rPh sb="19" eb="20">
      <t>オヨ</t>
    </rPh>
    <rPh sb="21" eb="26">
      <t>カンゴショウキボ</t>
    </rPh>
    <rPh sb="26" eb="29">
      <t>タキノウ</t>
    </rPh>
    <rPh sb="29" eb="30">
      <t>ガタ</t>
    </rPh>
    <rPh sb="30" eb="34">
      <t>キョタクカイゴ</t>
    </rPh>
    <rPh sb="34" eb="37">
      <t>ホウコクショ</t>
    </rPh>
    <rPh sb="38" eb="40">
      <t>テイシュツ</t>
    </rPh>
    <rPh sb="42" eb="44">
      <t>カンゴ</t>
    </rPh>
    <rPh sb="48" eb="50">
      <t>テイキョウ</t>
    </rPh>
    <rPh sb="51" eb="52">
      <t>ア</t>
    </rPh>
    <rPh sb="56" eb="59">
      <t>シュジイ</t>
    </rPh>
    <rPh sb="61" eb="63">
      <t>ミッセツ</t>
    </rPh>
    <rPh sb="64" eb="66">
      <t>レンケイ</t>
    </rPh>
    <rPh sb="67" eb="68">
      <t>ハカ</t>
    </rPh>
    <phoneticPr fontId="2"/>
  </si>
  <si>
    <t>登録者の居宅サービス計画の作成に当たっては、介護支援専門員が作成し、５年間保存している。</t>
    <rPh sb="0" eb="3">
      <t>トウロクシャ</t>
    </rPh>
    <rPh sb="4" eb="6">
      <t>キョタク</t>
    </rPh>
    <rPh sb="10" eb="12">
      <t>ケイカク</t>
    </rPh>
    <rPh sb="13" eb="15">
      <t>サクセイ</t>
    </rPh>
    <rPh sb="16" eb="17">
      <t>ア</t>
    </rPh>
    <rPh sb="22" eb="24">
      <t>カイゴ</t>
    </rPh>
    <rPh sb="24" eb="26">
      <t>シエン</t>
    </rPh>
    <rPh sb="26" eb="29">
      <t>センモンイン</t>
    </rPh>
    <rPh sb="30" eb="32">
      <t>サクセイ</t>
    </rPh>
    <rPh sb="35" eb="37">
      <t>ネンカン</t>
    </rPh>
    <rPh sb="37" eb="39">
      <t>ホゾン</t>
    </rPh>
    <phoneticPr fontId="2"/>
  </si>
  <si>
    <t>居宅サービス計画の作成に当たっては、利用者の居宅を訪問し利用者及びその家族に面接して利用者の課題を把握している。</t>
    <rPh sb="0" eb="2">
      <t>キョタク</t>
    </rPh>
    <rPh sb="6" eb="8">
      <t>ケイカク</t>
    </rPh>
    <rPh sb="9" eb="11">
      <t>サクセイ</t>
    </rPh>
    <rPh sb="12" eb="13">
      <t>ア</t>
    </rPh>
    <rPh sb="18" eb="21">
      <t>リヨウシャ</t>
    </rPh>
    <rPh sb="22" eb="24">
      <t>キョタク</t>
    </rPh>
    <rPh sb="25" eb="27">
      <t>ホウモン</t>
    </rPh>
    <rPh sb="28" eb="31">
      <t>リヨウシャ</t>
    </rPh>
    <rPh sb="31" eb="32">
      <t>オヨ</t>
    </rPh>
    <rPh sb="35" eb="37">
      <t>カゾク</t>
    </rPh>
    <rPh sb="38" eb="40">
      <t>メンセツ</t>
    </rPh>
    <rPh sb="42" eb="45">
      <t>リヨウシャ</t>
    </rPh>
    <rPh sb="46" eb="48">
      <t>カダイ</t>
    </rPh>
    <rPh sb="49" eb="51">
      <t>ハアク</t>
    </rPh>
    <phoneticPr fontId="2"/>
  </si>
  <si>
    <t>要介護２以上の利用者の居宅サービス計画に福祉用具貸与を位置づける場合、サービス担当者会議を開催して専門的意見を聴取している。</t>
    <rPh sb="0" eb="1">
      <t>ヨウ</t>
    </rPh>
    <rPh sb="1" eb="3">
      <t>カイゴ</t>
    </rPh>
    <rPh sb="4" eb="6">
      <t>イジョウ</t>
    </rPh>
    <rPh sb="7" eb="10">
      <t>リヨウシャ</t>
    </rPh>
    <rPh sb="11" eb="13">
      <t>キョタク</t>
    </rPh>
    <rPh sb="17" eb="19">
      <t>ケイカク</t>
    </rPh>
    <rPh sb="20" eb="22">
      <t>フクシ</t>
    </rPh>
    <rPh sb="22" eb="24">
      <t>ヨウグ</t>
    </rPh>
    <rPh sb="24" eb="26">
      <t>タイヨ</t>
    </rPh>
    <rPh sb="27" eb="29">
      <t>イチ</t>
    </rPh>
    <rPh sb="32" eb="34">
      <t>バアイ</t>
    </rPh>
    <rPh sb="39" eb="42">
      <t>タントウシャ</t>
    </rPh>
    <rPh sb="42" eb="44">
      <t>カイギ</t>
    </rPh>
    <rPh sb="45" eb="47">
      <t>カイサイ</t>
    </rPh>
    <rPh sb="49" eb="52">
      <t>センモンテキ</t>
    </rPh>
    <rPh sb="52" eb="54">
      <t>イケン</t>
    </rPh>
    <rPh sb="55" eb="57">
      <t>チョウシュ</t>
    </rPh>
    <phoneticPr fontId="2"/>
  </si>
  <si>
    <t>要介護１以下の利用者の居宅サービス計画に福祉用具貸与を位置づける場合、認定調査票の写しを入手している。また、軽度者に対する福祉用具貸与の取扱いを適正に実施している。</t>
    <rPh sb="0" eb="1">
      <t>ヨウ</t>
    </rPh>
    <rPh sb="1" eb="3">
      <t>カイゴ</t>
    </rPh>
    <rPh sb="4" eb="6">
      <t>イカ</t>
    </rPh>
    <rPh sb="7" eb="10">
      <t>リヨウシャ</t>
    </rPh>
    <rPh sb="11" eb="13">
      <t>キョタク</t>
    </rPh>
    <rPh sb="17" eb="19">
      <t>ケイカク</t>
    </rPh>
    <rPh sb="20" eb="22">
      <t>フクシ</t>
    </rPh>
    <rPh sb="22" eb="24">
      <t>ヨウグ</t>
    </rPh>
    <rPh sb="24" eb="26">
      <t>タイヨ</t>
    </rPh>
    <rPh sb="27" eb="29">
      <t>イチ</t>
    </rPh>
    <rPh sb="32" eb="34">
      <t>バアイ</t>
    </rPh>
    <rPh sb="35" eb="37">
      <t>ニンテイ</t>
    </rPh>
    <rPh sb="37" eb="39">
      <t>チョウサ</t>
    </rPh>
    <rPh sb="39" eb="40">
      <t>ヒョウ</t>
    </rPh>
    <rPh sb="41" eb="42">
      <t>ウツ</t>
    </rPh>
    <rPh sb="44" eb="46">
      <t>ニュウシュ</t>
    </rPh>
    <rPh sb="54" eb="56">
      <t>ケイド</t>
    </rPh>
    <rPh sb="56" eb="57">
      <t>シャ</t>
    </rPh>
    <rPh sb="58" eb="59">
      <t>タイ</t>
    </rPh>
    <rPh sb="61" eb="63">
      <t>フクシ</t>
    </rPh>
    <rPh sb="63" eb="65">
      <t>ヨウグ</t>
    </rPh>
    <rPh sb="65" eb="67">
      <t>タイヨ</t>
    </rPh>
    <rPh sb="68" eb="69">
      <t>ト</t>
    </rPh>
    <rPh sb="69" eb="70">
      <t>アツカ</t>
    </rPh>
    <rPh sb="72" eb="74">
      <t>テキセイ</t>
    </rPh>
    <rPh sb="75" eb="77">
      <t>ジッシ</t>
    </rPh>
    <phoneticPr fontId="2"/>
  </si>
  <si>
    <t>特定福祉用具販売を位置づける場合、サービス担当者会議を開催して専門的意見を聴取し、特定福祉用具が必要な理由を居宅サービス計画に記載している。</t>
    <rPh sb="0" eb="2">
      <t>トクテイ</t>
    </rPh>
    <rPh sb="2" eb="4">
      <t>フクシ</t>
    </rPh>
    <rPh sb="4" eb="6">
      <t>ヨウグ</t>
    </rPh>
    <rPh sb="6" eb="8">
      <t>ハンバイ</t>
    </rPh>
    <rPh sb="9" eb="11">
      <t>イチ</t>
    </rPh>
    <rPh sb="14" eb="16">
      <t>バアイ</t>
    </rPh>
    <rPh sb="21" eb="24">
      <t>タントウシャ</t>
    </rPh>
    <rPh sb="24" eb="26">
      <t>カイギ</t>
    </rPh>
    <rPh sb="27" eb="29">
      <t>カイサイ</t>
    </rPh>
    <rPh sb="31" eb="34">
      <t>センモンテキ</t>
    </rPh>
    <rPh sb="34" eb="36">
      <t>イケン</t>
    </rPh>
    <rPh sb="37" eb="39">
      <t>チョウシュ</t>
    </rPh>
    <rPh sb="41" eb="43">
      <t>トクテイ</t>
    </rPh>
    <rPh sb="43" eb="45">
      <t>フクシ</t>
    </rPh>
    <rPh sb="45" eb="47">
      <t>ヨウグ</t>
    </rPh>
    <rPh sb="48" eb="50">
      <t>ヒツヨウ</t>
    </rPh>
    <rPh sb="51" eb="53">
      <t>リユウ</t>
    </rPh>
    <rPh sb="54" eb="56">
      <t>キョタク</t>
    </rPh>
    <rPh sb="60" eb="62">
      <t>ケイカク</t>
    </rPh>
    <rPh sb="63" eb="65">
      <t>キサイ</t>
    </rPh>
    <phoneticPr fontId="2"/>
  </si>
  <si>
    <t>法定代理受領サービスとして位置づけられたものに関するサービスは、介護給付費請求明細書等を起票し、国民健康保険団体連合会に送付している。</t>
    <rPh sb="0" eb="2">
      <t>ホウテイ</t>
    </rPh>
    <rPh sb="2" eb="4">
      <t>ダイリ</t>
    </rPh>
    <rPh sb="4" eb="6">
      <t>ジュリョウ</t>
    </rPh>
    <rPh sb="13" eb="15">
      <t>イチ</t>
    </rPh>
    <rPh sb="23" eb="24">
      <t>カン</t>
    </rPh>
    <rPh sb="32" eb="34">
      <t>カイゴ</t>
    </rPh>
    <rPh sb="34" eb="37">
      <t>キュウフヒ</t>
    </rPh>
    <rPh sb="37" eb="39">
      <t>セイキュウ</t>
    </rPh>
    <rPh sb="39" eb="42">
      <t>メイサイショ</t>
    </rPh>
    <rPh sb="42" eb="43">
      <t>トウ</t>
    </rPh>
    <rPh sb="44" eb="46">
      <t>キヒョウ</t>
    </rPh>
    <rPh sb="48" eb="50">
      <t>コクミン</t>
    </rPh>
    <rPh sb="50" eb="52">
      <t>ケンコウ</t>
    </rPh>
    <rPh sb="52" eb="54">
      <t>ホケン</t>
    </rPh>
    <rPh sb="54" eb="56">
      <t>ダンタイ</t>
    </rPh>
    <rPh sb="56" eb="59">
      <t>レンゴウカイ</t>
    </rPh>
    <rPh sb="60" eb="62">
      <t>ソウフ</t>
    </rPh>
    <phoneticPr fontId="2"/>
  </si>
  <si>
    <t>登録者が他の指定介護サービスの利用を希望する場合その他登録者からの申し出があった場合には、当該登録者に対し直近の居宅サービス計画及びその実施状況に関する書類を交付している。</t>
    <rPh sb="0" eb="3">
      <t>トウロクシャ</t>
    </rPh>
    <rPh sb="4" eb="5">
      <t>タ</t>
    </rPh>
    <rPh sb="6" eb="8">
      <t>シテイ</t>
    </rPh>
    <rPh sb="8" eb="10">
      <t>カイゴ</t>
    </rPh>
    <rPh sb="15" eb="17">
      <t>リヨウ</t>
    </rPh>
    <rPh sb="18" eb="20">
      <t>キボウ</t>
    </rPh>
    <rPh sb="22" eb="24">
      <t>バアイ</t>
    </rPh>
    <rPh sb="26" eb="27">
      <t>タ</t>
    </rPh>
    <rPh sb="27" eb="30">
      <t>トウロクシャ</t>
    </rPh>
    <rPh sb="33" eb="34">
      <t>モウ</t>
    </rPh>
    <rPh sb="35" eb="36">
      <t>デ</t>
    </rPh>
    <rPh sb="40" eb="42">
      <t>バアイ</t>
    </rPh>
    <rPh sb="45" eb="47">
      <t>トウガイ</t>
    </rPh>
    <rPh sb="47" eb="50">
      <t>トウロクシャ</t>
    </rPh>
    <rPh sb="51" eb="52">
      <t>タイ</t>
    </rPh>
    <rPh sb="53" eb="55">
      <t>チョッキン</t>
    </rPh>
    <rPh sb="56" eb="58">
      <t>キョタク</t>
    </rPh>
    <rPh sb="62" eb="64">
      <t>ケイカク</t>
    </rPh>
    <rPh sb="64" eb="65">
      <t>オヨ</t>
    </rPh>
    <rPh sb="68" eb="70">
      <t>ジッシ</t>
    </rPh>
    <rPh sb="70" eb="72">
      <t>ジョウキョウ</t>
    </rPh>
    <rPh sb="73" eb="74">
      <t>カン</t>
    </rPh>
    <rPh sb="76" eb="78">
      <t>ショルイ</t>
    </rPh>
    <rPh sb="79" eb="81">
      <t>コウフ</t>
    </rPh>
    <phoneticPr fontId="2"/>
  </si>
  <si>
    <t>管理者は、介護支援専門員に看護小規模多機能型居宅介護計画の作成業務を、保健師または看護師に看護小規模多機能型居宅介護報告書の作成業務を担当させている。</t>
    <rPh sb="0" eb="3">
      <t>カンリシャ</t>
    </rPh>
    <rPh sb="5" eb="12">
      <t>カイゴシエンセンモンイン</t>
    </rPh>
    <rPh sb="13" eb="15">
      <t>カンゴ</t>
    </rPh>
    <rPh sb="15" eb="18">
      <t>ショウキボ</t>
    </rPh>
    <rPh sb="18" eb="21">
      <t>タキノウ</t>
    </rPh>
    <rPh sb="21" eb="22">
      <t>ガタ</t>
    </rPh>
    <rPh sb="22" eb="26">
      <t>キョタクカイゴ</t>
    </rPh>
    <rPh sb="26" eb="28">
      <t>ケイカク</t>
    </rPh>
    <rPh sb="29" eb="33">
      <t>サクセイギョウム</t>
    </rPh>
    <rPh sb="35" eb="38">
      <t>ホケンシ</t>
    </rPh>
    <rPh sb="41" eb="44">
      <t>カンゴシ</t>
    </rPh>
    <rPh sb="45" eb="50">
      <t>カンゴショウキボ</t>
    </rPh>
    <rPh sb="50" eb="53">
      <t>タキノウ</t>
    </rPh>
    <rPh sb="53" eb="54">
      <t>ガタ</t>
    </rPh>
    <rPh sb="54" eb="58">
      <t>キョタクカイゴ</t>
    </rPh>
    <rPh sb="58" eb="61">
      <t>ホウコクショ</t>
    </rPh>
    <rPh sb="62" eb="64">
      <t>サクセイ</t>
    </rPh>
    <rPh sb="64" eb="66">
      <t>ギョウム</t>
    </rPh>
    <rPh sb="67" eb="69">
      <t>タントウ</t>
    </rPh>
    <phoneticPr fontId="2"/>
  </si>
  <si>
    <t>看護小規模多機能型居宅介護計画の作成に当たっては、看護師等と密接な連携を図りながら作成している。</t>
    <rPh sb="0" eb="2">
      <t>カンゴ</t>
    </rPh>
    <rPh sb="16" eb="18">
      <t>サクセイ</t>
    </rPh>
    <rPh sb="19" eb="20">
      <t>ア</t>
    </rPh>
    <rPh sb="25" eb="28">
      <t>カンゴシ</t>
    </rPh>
    <rPh sb="28" eb="29">
      <t>トウ</t>
    </rPh>
    <rPh sb="30" eb="32">
      <t>ミッセツ</t>
    </rPh>
    <rPh sb="33" eb="35">
      <t>レンケイ</t>
    </rPh>
    <rPh sb="36" eb="37">
      <t>ハカ</t>
    </rPh>
    <rPh sb="41" eb="43">
      <t>サクセイ</t>
    </rPh>
    <phoneticPr fontId="2"/>
  </si>
  <si>
    <t>看護小規模多機能型居宅介護計画の作成に当たっては、地域における活動への参加の機会が提供されること等により、利用者の多様な活動が確保されるよう努めている。</t>
    <rPh sb="25" eb="27">
      <t>チイキ</t>
    </rPh>
    <rPh sb="31" eb="33">
      <t>カツドウ</t>
    </rPh>
    <rPh sb="35" eb="37">
      <t>サンカ</t>
    </rPh>
    <rPh sb="38" eb="40">
      <t>キカイ</t>
    </rPh>
    <rPh sb="41" eb="43">
      <t>テイキョウ</t>
    </rPh>
    <rPh sb="48" eb="49">
      <t>トウ</t>
    </rPh>
    <rPh sb="53" eb="56">
      <t>リヨウシャ</t>
    </rPh>
    <rPh sb="57" eb="59">
      <t>タヨウ</t>
    </rPh>
    <rPh sb="60" eb="62">
      <t>カツドウ</t>
    </rPh>
    <rPh sb="63" eb="65">
      <t>カクホ</t>
    </rPh>
    <rPh sb="70" eb="71">
      <t>ツト</t>
    </rPh>
    <phoneticPr fontId="2"/>
  </si>
  <si>
    <t>利用者の心身の状況、希望、置かれている環境等を踏まえて、他の従業者と協議の上、看護小規模多機能型居宅介護計画を作成し、随時適切に通い・訪問・宿泊サービスを組み合わせた看護・介護を行っている。</t>
    <rPh sb="0" eb="3">
      <t>リヨウシャ</t>
    </rPh>
    <rPh sb="4" eb="6">
      <t>シンシン</t>
    </rPh>
    <rPh sb="7" eb="9">
      <t>ジョウキョウ</t>
    </rPh>
    <rPh sb="10" eb="12">
      <t>キボウ</t>
    </rPh>
    <rPh sb="13" eb="14">
      <t>オ</t>
    </rPh>
    <rPh sb="19" eb="21">
      <t>カンキョウ</t>
    </rPh>
    <rPh sb="21" eb="22">
      <t>トウ</t>
    </rPh>
    <rPh sb="23" eb="24">
      <t>フ</t>
    </rPh>
    <rPh sb="28" eb="29">
      <t>タ</t>
    </rPh>
    <rPh sb="30" eb="33">
      <t>ジュウギョウシャ</t>
    </rPh>
    <rPh sb="34" eb="36">
      <t>キョウギ</t>
    </rPh>
    <rPh sb="37" eb="38">
      <t>ウエ</t>
    </rPh>
    <rPh sb="55" eb="57">
      <t>サクセイ</t>
    </rPh>
    <rPh sb="59" eb="61">
      <t>ズイジ</t>
    </rPh>
    <rPh sb="61" eb="63">
      <t>テキセツ</t>
    </rPh>
    <rPh sb="64" eb="65">
      <t>カヨ</t>
    </rPh>
    <rPh sb="67" eb="69">
      <t>ホウモン</t>
    </rPh>
    <rPh sb="70" eb="72">
      <t>シュクハク</t>
    </rPh>
    <rPh sb="77" eb="78">
      <t>ク</t>
    </rPh>
    <rPh sb="79" eb="80">
      <t>ア</t>
    </rPh>
    <rPh sb="83" eb="85">
      <t>カンゴ</t>
    </rPh>
    <rPh sb="86" eb="88">
      <t>カイゴ</t>
    </rPh>
    <rPh sb="89" eb="90">
      <t>オコナ</t>
    </rPh>
    <phoneticPr fontId="2"/>
  </si>
  <si>
    <t>介護支援専門員は、作成した看護小規模多機能型居宅介護計画の内容について利用者又はその家族に説明して同意を得ている。</t>
    <rPh sb="0" eb="2">
      <t>カイゴ</t>
    </rPh>
    <rPh sb="2" eb="4">
      <t>シエン</t>
    </rPh>
    <rPh sb="4" eb="7">
      <t>センモンイン</t>
    </rPh>
    <rPh sb="9" eb="11">
      <t>サクセイ</t>
    </rPh>
    <rPh sb="13" eb="26">
      <t>カン</t>
    </rPh>
    <rPh sb="26" eb="28">
      <t>ケイカク</t>
    </rPh>
    <rPh sb="29" eb="31">
      <t>ナイヨウ</t>
    </rPh>
    <rPh sb="35" eb="38">
      <t>リヨウシャ</t>
    </rPh>
    <rPh sb="38" eb="39">
      <t>マタ</t>
    </rPh>
    <rPh sb="42" eb="44">
      <t>カゾク</t>
    </rPh>
    <rPh sb="45" eb="47">
      <t>セツメイ</t>
    </rPh>
    <rPh sb="49" eb="51">
      <t>ドウイ</t>
    </rPh>
    <rPh sb="52" eb="53">
      <t>エ</t>
    </rPh>
    <phoneticPr fontId="2"/>
  </si>
  <si>
    <t>介護支援専門員は、作成した看護小規模多機能型居宅介護計画を利用者に交付している。</t>
    <rPh sb="0" eb="2">
      <t>カイゴ</t>
    </rPh>
    <rPh sb="2" eb="4">
      <t>シエン</t>
    </rPh>
    <rPh sb="4" eb="7">
      <t>センモンイン</t>
    </rPh>
    <rPh sb="9" eb="11">
      <t>サクセイ</t>
    </rPh>
    <rPh sb="13" eb="26">
      <t>カン</t>
    </rPh>
    <rPh sb="26" eb="28">
      <t>ケイカク</t>
    </rPh>
    <rPh sb="29" eb="32">
      <t>リヨウシャ</t>
    </rPh>
    <rPh sb="33" eb="35">
      <t>コウフ</t>
    </rPh>
    <phoneticPr fontId="2"/>
  </si>
  <si>
    <t>介護支援専門員は、看護小規模多機能型居宅介護計画の作成後においても、常に計画の実施状況及び利用者の様態の変化等の把握を行い、必要に応じて当該計画の内容を変更を行っている。</t>
    <rPh sb="0" eb="2">
      <t>カイゴ</t>
    </rPh>
    <rPh sb="2" eb="4">
      <t>シエン</t>
    </rPh>
    <rPh sb="4" eb="7">
      <t>センモンイン</t>
    </rPh>
    <rPh sb="9" eb="22">
      <t>カン</t>
    </rPh>
    <rPh sb="22" eb="24">
      <t>ケイカク</t>
    </rPh>
    <rPh sb="25" eb="28">
      <t>サクセイゴ</t>
    </rPh>
    <rPh sb="34" eb="35">
      <t>ツネ</t>
    </rPh>
    <rPh sb="36" eb="38">
      <t>ケイカク</t>
    </rPh>
    <rPh sb="39" eb="41">
      <t>ジッシ</t>
    </rPh>
    <rPh sb="41" eb="43">
      <t>ジョウキョウ</t>
    </rPh>
    <rPh sb="43" eb="44">
      <t>オヨ</t>
    </rPh>
    <rPh sb="45" eb="48">
      <t>リヨウシャ</t>
    </rPh>
    <rPh sb="49" eb="51">
      <t>ヨウタイ</t>
    </rPh>
    <rPh sb="52" eb="54">
      <t>ヘンカ</t>
    </rPh>
    <rPh sb="54" eb="55">
      <t>トウ</t>
    </rPh>
    <rPh sb="56" eb="58">
      <t>ハアク</t>
    </rPh>
    <rPh sb="59" eb="60">
      <t>オコナ</t>
    </rPh>
    <rPh sb="62" eb="64">
      <t>ヒツヨウ</t>
    </rPh>
    <rPh sb="65" eb="66">
      <t>オウ</t>
    </rPh>
    <rPh sb="68" eb="70">
      <t>トウガイ</t>
    </rPh>
    <rPh sb="70" eb="72">
      <t>ケイカク</t>
    </rPh>
    <rPh sb="73" eb="75">
      <t>ナイヨウ</t>
    </rPh>
    <rPh sb="76" eb="78">
      <t>ヘンコウ</t>
    </rPh>
    <rPh sb="79" eb="80">
      <t>オコナ</t>
    </rPh>
    <phoneticPr fontId="2"/>
  </si>
  <si>
    <t>看護小規模多機能型居宅介護計画は、チームで作る利用者本位の介護計画になっている。</t>
    <rPh sb="0" eb="2">
      <t>カンゴ</t>
    </rPh>
    <rPh sb="2" eb="5">
      <t>ショウキボ</t>
    </rPh>
    <rPh sb="5" eb="8">
      <t>タキノウ</t>
    </rPh>
    <rPh sb="8" eb="9">
      <t>ガタ</t>
    </rPh>
    <rPh sb="9" eb="11">
      <t>キョタク</t>
    </rPh>
    <rPh sb="11" eb="13">
      <t>カイゴ</t>
    </rPh>
    <rPh sb="13" eb="15">
      <t>ケイカク</t>
    </rPh>
    <rPh sb="21" eb="22">
      <t>ツク</t>
    </rPh>
    <rPh sb="23" eb="26">
      <t>リヨウシャ</t>
    </rPh>
    <rPh sb="26" eb="28">
      <t>ホンイ</t>
    </rPh>
    <rPh sb="29" eb="31">
      <t>カイゴ</t>
    </rPh>
    <rPh sb="31" eb="33">
      <t>ケイカク</t>
    </rPh>
    <phoneticPr fontId="2"/>
  </si>
  <si>
    <t>看護小規模多機能型居宅介護計画は、本人の社会的な背景の把握や地域との接点等が把握された介護計画になっている。</t>
    <rPh sb="0" eb="2">
      <t>カンゴ</t>
    </rPh>
    <rPh sb="2" eb="5">
      <t>ショウキボ</t>
    </rPh>
    <rPh sb="5" eb="8">
      <t>タキノウ</t>
    </rPh>
    <rPh sb="8" eb="9">
      <t>ガタ</t>
    </rPh>
    <rPh sb="9" eb="11">
      <t>キョタク</t>
    </rPh>
    <rPh sb="11" eb="13">
      <t>カイゴ</t>
    </rPh>
    <rPh sb="13" eb="15">
      <t>ケイカク</t>
    </rPh>
    <rPh sb="17" eb="19">
      <t>ホンニン</t>
    </rPh>
    <rPh sb="20" eb="23">
      <t>シャカイテキ</t>
    </rPh>
    <rPh sb="24" eb="26">
      <t>ハイケイ</t>
    </rPh>
    <rPh sb="27" eb="29">
      <t>ハアク</t>
    </rPh>
    <rPh sb="30" eb="32">
      <t>チイキ</t>
    </rPh>
    <rPh sb="34" eb="36">
      <t>セッテン</t>
    </rPh>
    <rPh sb="36" eb="37">
      <t>トウ</t>
    </rPh>
    <rPh sb="38" eb="40">
      <t>ハアク</t>
    </rPh>
    <rPh sb="43" eb="45">
      <t>カイゴ</t>
    </rPh>
    <rPh sb="45" eb="47">
      <t>ケイカク</t>
    </rPh>
    <phoneticPr fontId="2"/>
  </si>
  <si>
    <t>近隣等への外出の機会を設けている。</t>
    <rPh sb="0" eb="2">
      <t>キンリン</t>
    </rPh>
    <rPh sb="2" eb="3">
      <t>トウ</t>
    </rPh>
    <rPh sb="5" eb="7">
      <t>ガイシュツ</t>
    </rPh>
    <rPh sb="8" eb="10">
      <t>キカイ</t>
    </rPh>
    <rPh sb="11" eb="12">
      <t>モウ</t>
    </rPh>
    <phoneticPr fontId="2"/>
  </si>
  <si>
    <t>保健師または看護師は、看護小規模多機能型居宅介護計画に沿った看護サービスの実施状況を把握し、当該計画及び看護小規模多機能型居宅介護報告書に関して助言、指導等必要な管理を行っている。</t>
    <rPh sb="0" eb="3">
      <t>ホケンシ</t>
    </rPh>
    <rPh sb="6" eb="9">
      <t>カンゴシ</t>
    </rPh>
    <rPh sb="11" eb="19">
      <t>カンゴショウキボタキノウ</t>
    </rPh>
    <rPh sb="19" eb="20">
      <t>ガタ</t>
    </rPh>
    <rPh sb="20" eb="26">
      <t>キョタクカイゴケイカク</t>
    </rPh>
    <rPh sb="27" eb="28">
      <t>ソ</t>
    </rPh>
    <rPh sb="30" eb="32">
      <t>カンゴ</t>
    </rPh>
    <rPh sb="37" eb="41">
      <t>ジッシジョウキョウ</t>
    </rPh>
    <rPh sb="42" eb="44">
      <t>ハアク</t>
    </rPh>
    <rPh sb="46" eb="48">
      <t>トウガイ</t>
    </rPh>
    <rPh sb="48" eb="50">
      <t>ケイカク</t>
    </rPh>
    <rPh sb="50" eb="51">
      <t>オヨ</t>
    </rPh>
    <rPh sb="52" eb="54">
      <t>カンゴ</t>
    </rPh>
    <rPh sb="54" eb="57">
      <t>ショウキボ</t>
    </rPh>
    <rPh sb="57" eb="60">
      <t>タキノウ</t>
    </rPh>
    <rPh sb="60" eb="61">
      <t>ガタ</t>
    </rPh>
    <rPh sb="61" eb="63">
      <t>キョタク</t>
    </rPh>
    <rPh sb="63" eb="65">
      <t>カイゴ</t>
    </rPh>
    <rPh sb="65" eb="68">
      <t>ホウコクショ</t>
    </rPh>
    <rPh sb="69" eb="70">
      <t>カン</t>
    </rPh>
    <rPh sb="72" eb="74">
      <t>ジョゲン</t>
    </rPh>
    <rPh sb="75" eb="77">
      <t>シドウ</t>
    </rPh>
    <rPh sb="77" eb="78">
      <t>トウ</t>
    </rPh>
    <rPh sb="78" eb="80">
      <t>ヒツヨウ</t>
    </rPh>
    <rPh sb="81" eb="83">
      <t>カンリ</t>
    </rPh>
    <rPh sb="84" eb="85">
      <t>オコナ</t>
    </rPh>
    <phoneticPr fontId="2"/>
  </si>
  <si>
    <t>主治医との連携を図り、適切な看護サービスを提供するため、看護小規模多機能型居宅介護計画及び看護小規模多機能型居宅介護報告書を定期的に主治医に提出している。</t>
    <rPh sb="0" eb="3">
      <t>シュジイ</t>
    </rPh>
    <rPh sb="5" eb="7">
      <t>レンケイ</t>
    </rPh>
    <rPh sb="8" eb="9">
      <t>ハカ</t>
    </rPh>
    <rPh sb="11" eb="13">
      <t>テキセツ</t>
    </rPh>
    <rPh sb="14" eb="16">
      <t>カンゴ</t>
    </rPh>
    <rPh sb="21" eb="23">
      <t>テイキョウ</t>
    </rPh>
    <rPh sb="28" eb="30">
      <t>カンゴ</t>
    </rPh>
    <rPh sb="30" eb="33">
      <t>ショウキボ</t>
    </rPh>
    <rPh sb="33" eb="36">
      <t>タキノウ</t>
    </rPh>
    <rPh sb="36" eb="37">
      <t>ガタ</t>
    </rPh>
    <rPh sb="37" eb="39">
      <t>キョタク</t>
    </rPh>
    <rPh sb="39" eb="41">
      <t>カイゴ</t>
    </rPh>
    <rPh sb="41" eb="43">
      <t>ケイカク</t>
    </rPh>
    <rPh sb="43" eb="44">
      <t>オヨ</t>
    </rPh>
    <rPh sb="45" eb="50">
      <t>カンゴショウキボ</t>
    </rPh>
    <rPh sb="50" eb="53">
      <t>タキノウ</t>
    </rPh>
    <rPh sb="53" eb="54">
      <t>ガタ</t>
    </rPh>
    <rPh sb="54" eb="58">
      <t>キョタクカイゴ</t>
    </rPh>
    <rPh sb="58" eb="61">
      <t>ホウコクショ</t>
    </rPh>
    <rPh sb="62" eb="65">
      <t>テイキテキ</t>
    </rPh>
    <rPh sb="66" eb="69">
      <t>シュジイ</t>
    </rPh>
    <rPh sb="70" eb="72">
      <t>テイシュツ</t>
    </rPh>
    <phoneticPr fontId="2"/>
  </si>
  <si>
    <t>利用者の心身の状況に応じ、利用者の自立支援と日常生活の充実に資するよう、適切な技術をもって介護している。</t>
    <rPh sb="0" eb="3">
      <t>リヨウシャ</t>
    </rPh>
    <rPh sb="4" eb="6">
      <t>シンシン</t>
    </rPh>
    <rPh sb="7" eb="9">
      <t>ジョウキョウ</t>
    </rPh>
    <rPh sb="10" eb="11">
      <t>オウ</t>
    </rPh>
    <rPh sb="13" eb="16">
      <t>リヨウシャ</t>
    </rPh>
    <rPh sb="17" eb="19">
      <t>ジリツ</t>
    </rPh>
    <rPh sb="19" eb="21">
      <t>シエン</t>
    </rPh>
    <rPh sb="22" eb="26">
      <t>ニチジョウセイカツ</t>
    </rPh>
    <rPh sb="27" eb="29">
      <t>ジュウジツ</t>
    </rPh>
    <rPh sb="30" eb="31">
      <t>シ</t>
    </rPh>
    <rPh sb="36" eb="38">
      <t>テキセツ</t>
    </rPh>
    <rPh sb="39" eb="41">
      <t>ギジュツ</t>
    </rPh>
    <rPh sb="45" eb="47">
      <t>カイゴ</t>
    </rPh>
    <phoneticPr fontId="2"/>
  </si>
  <si>
    <t>利用者に対して、利用者の負担により、従業者以外の者による介護を受けさせていない。</t>
    <rPh sb="0" eb="3">
      <t>リヨウシャ</t>
    </rPh>
    <rPh sb="4" eb="5">
      <t>タイ</t>
    </rPh>
    <rPh sb="8" eb="11">
      <t>リヨウシャ</t>
    </rPh>
    <rPh sb="12" eb="14">
      <t>フタン</t>
    </rPh>
    <rPh sb="18" eb="21">
      <t>ジュウギョウシャ</t>
    </rPh>
    <rPh sb="21" eb="23">
      <t>イガイ</t>
    </rPh>
    <rPh sb="24" eb="25">
      <t>モノ</t>
    </rPh>
    <rPh sb="28" eb="30">
      <t>カイゴ</t>
    </rPh>
    <rPh sb="31" eb="32">
      <t>ウ</t>
    </rPh>
    <phoneticPr fontId="2"/>
  </si>
  <si>
    <t>事業所における利用者の食事その他の家事等は、可能な限り利用者と従業者が共同で行うよう努めている。</t>
    <rPh sb="0" eb="3">
      <t>ジギョウショ</t>
    </rPh>
    <rPh sb="7" eb="10">
      <t>リヨウシャ</t>
    </rPh>
    <rPh sb="11" eb="13">
      <t>ショクジ</t>
    </rPh>
    <rPh sb="15" eb="16">
      <t>タ</t>
    </rPh>
    <rPh sb="17" eb="19">
      <t>カジ</t>
    </rPh>
    <rPh sb="19" eb="20">
      <t>トウ</t>
    </rPh>
    <rPh sb="22" eb="24">
      <t>カノウ</t>
    </rPh>
    <rPh sb="25" eb="26">
      <t>カギ</t>
    </rPh>
    <rPh sb="27" eb="30">
      <t>リヨウシャ</t>
    </rPh>
    <rPh sb="31" eb="34">
      <t>ジュウギョウシャ</t>
    </rPh>
    <rPh sb="35" eb="37">
      <t>キョウドウ</t>
    </rPh>
    <rPh sb="38" eb="39">
      <t>オコナ</t>
    </rPh>
    <rPh sb="42" eb="43">
      <t>ツト</t>
    </rPh>
    <phoneticPr fontId="2"/>
  </si>
  <si>
    <t>食事を楽しむことができる支援について、どのように工夫していますか？</t>
    <rPh sb="0" eb="2">
      <t>ショクジ</t>
    </rPh>
    <rPh sb="3" eb="4">
      <t>タノ</t>
    </rPh>
    <rPh sb="12" eb="14">
      <t>シエン</t>
    </rPh>
    <rPh sb="24" eb="26">
      <t>クフウ</t>
    </rPh>
    <phoneticPr fontId="2"/>
  </si>
  <si>
    <t>排せつに関する支援について、どのように工夫していますか？</t>
    <rPh sb="0" eb="1">
      <t>ハイ</t>
    </rPh>
    <rPh sb="4" eb="5">
      <t>カン</t>
    </rPh>
    <rPh sb="7" eb="9">
      <t>シエン</t>
    </rPh>
    <rPh sb="19" eb="21">
      <t>クフウ</t>
    </rPh>
    <phoneticPr fontId="2"/>
  </si>
  <si>
    <t>入浴に関する支援について、どのように工夫していますか？</t>
    <rPh sb="0" eb="2">
      <t>ニュウヨク</t>
    </rPh>
    <rPh sb="3" eb="4">
      <t>カン</t>
    </rPh>
    <rPh sb="6" eb="8">
      <t>シエン</t>
    </rPh>
    <rPh sb="18" eb="20">
      <t>クフウ</t>
    </rPh>
    <phoneticPr fontId="2"/>
  </si>
  <si>
    <t>服薬に関する支援について、どのように工夫していますか？</t>
    <rPh sb="0" eb="2">
      <t>フクヤク</t>
    </rPh>
    <rPh sb="3" eb="4">
      <t>カン</t>
    </rPh>
    <rPh sb="6" eb="8">
      <t>シエン</t>
    </rPh>
    <rPh sb="18" eb="20">
      <t>クフウ</t>
    </rPh>
    <phoneticPr fontId="2"/>
  </si>
  <si>
    <t>利用者とその家族との交流の機会を、どのように確保していますか？</t>
    <rPh sb="0" eb="3">
      <t>リヨウシャ</t>
    </rPh>
    <rPh sb="6" eb="8">
      <t>カゾク</t>
    </rPh>
    <rPh sb="10" eb="12">
      <t>コウリュウ</t>
    </rPh>
    <rPh sb="13" eb="15">
      <t>キカイ</t>
    </rPh>
    <rPh sb="22" eb="24">
      <t>カクホ</t>
    </rPh>
    <phoneticPr fontId="2"/>
  </si>
  <si>
    <t>サービスの提供に当たっては、利用者の人格に十分配慮し、利用者の心身の状況に応じ、利用者が自主性を保ち、意欲的に日々の生活を送ることが出来るようにサービスを提供、支援している。</t>
    <rPh sb="5" eb="7">
      <t>テイキョウ</t>
    </rPh>
    <rPh sb="8" eb="9">
      <t>ア</t>
    </rPh>
    <rPh sb="14" eb="17">
      <t>リヨウシャ</t>
    </rPh>
    <rPh sb="18" eb="20">
      <t>ジンカク</t>
    </rPh>
    <rPh sb="21" eb="23">
      <t>ジュウブン</t>
    </rPh>
    <rPh sb="23" eb="25">
      <t>ハイリョ</t>
    </rPh>
    <rPh sb="27" eb="30">
      <t>リヨウシャ</t>
    </rPh>
    <rPh sb="31" eb="33">
      <t>シンシン</t>
    </rPh>
    <rPh sb="34" eb="36">
      <t>ジョウキョウ</t>
    </rPh>
    <rPh sb="37" eb="38">
      <t>オウ</t>
    </rPh>
    <rPh sb="40" eb="43">
      <t>リヨウシャ</t>
    </rPh>
    <rPh sb="44" eb="47">
      <t>ジシュセイ</t>
    </rPh>
    <rPh sb="48" eb="49">
      <t>タモ</t>
    </rPh>
    <rPh sb="51" eb="54">
      <t>イヨクテキ</t>
    </rPh>
    <rPh sb="55" eb="57">
      <t>ヒビ</t>
    </rPh>
    <rPh sb="58" eb="60">
      <t>セイカツ</t>
    </rPh>
    <rPh sb="61" eb="62">
      <t>オク</t>
    </rPh>
    <rPh sb="66" eb="68">
      <t>デキ</t>
    </rPh>
    <rPh sb="77" eb="79">
      <t>テイキョウ</t>
    </rPh>
    <rPh sb="80" eb="82">
      <t>シエン</t>
    </rPh>
    <phoneticPr fontId="2"/>
  </si>
  <si>
    <t>馴染みの関係の中でサービスの提供がなされている。</t>
    <rPh sb="0" eb="2">
      <t>ナジ</t>
    </rPh>
    <rPh sb="4" eb="6">
      <t>カンケイ</t>
    </rPh>
    <rPh sb="7" eb="8">
      <t>ナカ</t>
    </rPh>
    <rPh sb="14" eb="16">
      <t>テイキョウ</t>
    </rPh>
    <phoneticPr fontId="2"/>
  </si>
  <si>
    <t>見学等を随時受け入れている。</t>
    <rPh sb="0" eb="2">
      <t>ケンガク</t>
    </rPh>
    <rPh sb="2" eb="3">
      <t>トウ</t>
    </rPh>
    <rPh sb="4" eb="6">
      <t>ズイジ</t>
    </rPh>
    <rPh sb="6" eb="7">
      <t>ウ</t>
    </rPh>
    <rPh sb="8" eb="9">
      <t>イ</t>
    </rPh>
    <phoneticPr fontId="2"/>
  </si>
  <si>
    <t>サービスの提供に当たっては、生活リズムの把握や体調変化の早期発見等に努め、安眠や休息の支援を図っている。</t>
    <rPh sb="5" eb="7">
      <t>テイキョウ</t>
    </rPh>
    <rPh sb="8" eb="9">
      <t>ア</t>
    </rPh>
    <rPh sb="14" eb="16">
      <t>セイカツ</t>
    </rPh>
    <rPh sb="20" eb="22">
      <t>ハアク</t>
    </rPh>
    <rPh sb="23" eb="25">
      <t>タイチョウ</t>
    </rPh>
    <rPh sb="25" eb="27">
      <t>ヘンカ</t>
    </rPh>
    <rPh sb="28" eb="30">
      <t>ソウキ</t>
    </rPh>
    <rPh sb="30" eb="32">
      <t>ハッケン</t>
    </rPh>
    <rPh sb="32" eb="33">
      <t>トウ</t>
    </rPh>
    <rPh sb="34" eb="35">
      <t>ツト</t>
    </rPh>
    <rPh sb="37" eb="39">
      <t>アンミン</t>
    </rPh>
    <rPh sb="40" eb="42">
      <t>キュウソク</t>
    </rPh>
    <rPh sb="43" eb="45">
      <t>シエン</t>
    </rPh>
    <rPh sb="46" eb="47">
      <t>ハカ</t>
    </rPh>
    <phoneticPr fontId="2"/>
  </si>
  <si>
    <t>サービスの提供に当たっては、本人の活力を引き出す工夫を図っている。</t>
    <rPh sb="5" eb="7">
      <t>テイキョウ</t>
    </rPh>
    <rPh sb="8" eb="9">
      <t>ア</t>
    </rPh>
    <rPh sb="14" eb="16">
      <t>ホンニン</t>
    </rPh>
    <rPh sb="17" eb="19">
      <t>カツリョク</t>
    </rPh>
    <rPh sb="20" eb="21">
      <t>ヒ</t>
    </rPh>
    <rPh sb="22" eb="23">
      <t>ダ</t>
    </rPh>
    <rPh sb="24" eb="26">
      <t>クフウ</t>
    </rPh>
    <rPh sb="27" eb="28">
      <t>ハカ</t>
    </rPh>
    <phoneticPr fontId="2"/>
  </si>
  <si>
    <t>通い・訪問・宿泊サービスは、利用者のニーズに合わせて柔軟なサービス提供がされている。</t>
    <rPh sb="0" eb="1">
      <t>カヨ</t>
    </rPh>
    <rPh sb="3" eb="5">
      <t>ホウモン</t>
    </rPh>
    <rPh sb="6" eb="8">
      <t>シュクハク</t>
    </rPh>
    <rPh sb="14" eb="17">
      <t>リヨウシャ</t>
    </rPh>
    <rPh sb="22" eb="23">
      <t>ア</t>
    </rPh>
    <rPh sb="26" eb="28">
      <t>ジュウナン</t>
    </rPh>
    <rPh sb="33" eb="35">
      <t>テイキョウ</t>
    </rPh>
    <phoneticPr fontId="2"/>
  </si>
  <si>
    <t>昼間のケア（サービス）が夜に、夜のケアが昼間につながるように支援している。</t>
    <rPh sb="0" eb="2">
      <t>ヒルマ</t>
    </rPh>
    <rPh sb="12" eb="13">
      <t>ヨル</t>
    </rPh>
    <rPh sb="15" eb="16">
      <t>ヨル</t>
    </rPh>
    <rPh sb="20" eb="22">
      <t>ヒルマ</t>
    </rPh>
    <rPh sb="30" eb="32">
      <t>シエン</t>
    </rPh>
    <phoneticPr fontId="2"/>
  </si>
  <si>
    <t>常に緊急な宿泊に対応できるような運営となっている。</t>
    <rPh sb="0" eb="1">
      <t>ツネ</t>
    </rPh>
    <rPh sb="2" eb="4">
      <t>キンキュウ</t>
    </rPh>
    <rPh sb="5" eb="7">
      <t>シュクハク</t>
    </rPh>
    <rPh sb="8" eb="10">
      <t>タイオウ</t>
    </rPh>
    <rPh sb="16" eb="18">
      <t>ウンエイ</t>
    </rPh>
    <phoneticPr fontId="2"/>
  </si>
  <si>
    <t>夜間、早朝も自宅に訪問して支援できるような体制がとられている。</t>
    <rPh sb="0" eb="2">
      <t>ヤカン</t>
    </rPh>
    <rPh sb="3" eb="5">
      <t>ソウチョウ</t>
    </rPh>
    <rPh sb="6" eb="8">
      <t>ジタク</t>
    </rPh>
    <rPh sb="9" eb="11">
      <t>ホウモン</t>
    </rPh>
    <rPh sb="13" eb="15">
      <t>シエン</t>
    </rPh>
    <rPh sb="21" eb="23">
      <t>タイセイ</t>
    </rPh>
    <phoneticPr fontId="2"/>
  </si>
  <si>
    <t>家族の余暇等、家族の介護負担の軽減等としても宿泊サービスを活用している。</t>
    <rPh sb="0" eb="2">
      <t>カゾク</t>
    </rPh>
    <rPh sb="3" eb="5">
      <t>ヨカ</t>
    </rPh>
    <rPh sb="5" eb="6">
      <t>トウ</t>
    </rPh>
    <rPh sb="7" eb="9">
      <t>カゾク</t>
    </rPh>
    <rPh sb="10" eb="12">
      <t>カイゴ</t>
    </rPh>
    <rPh sb="12" eb="14">
      <t>フタン</t>
    </rPh>
    <rPh sb="15" eb="17">
      <t>ケイゲン</t>
    </rPh>
    <rPh sb="17" eb="18">
      <t>トウ</t>
    </rPh>
    <rPh sb="22" eb="24">
      <t>シュクハク</t>
    </rPh>
    <rPh sb="29" eb="31">
      <t>カツヨウ</t>
    </rPh>
    <phoneticPr fontId="2"/>
  </si>
  <si>
    <t>利用者の外出の機会の確保その他の利用者の意向を踏まえた社会生活の継続のための支援に努めている。</t>
    <rPh sb="0" eb="3">
      <t>リヨウシャ</t>
    </rPh>
    <rPh sb="4" eb="6">
      <t>ガイシュツ</t>
    </rPh>
    <rPh sb="7" eb="9">
      <t>キカイ</t>
    </rPh>
    <rPh sb="10" eb="12">
      <t>カクホ</t>
    </rPh>
    <rPh sb="14" eb="15">
      <t>タ</t>
    </rPh>
    <rPh sb="16" eb="19">
      <t>リヨウシャ</t>
    </rPh>
    <rPh sb="20" eb="22">
      <t>イコウ</t>
    </rPh>
    <rPh sb="23" eb="24">
      <t>フ</t>
    </rPh>
    <rPh sb="27" eb="31">
      <t>シャカイセイカツ</t>
    </rPh>
    <rPh sb="32" eb="34">
      <t>ケイゾク</t>
    </rPh>
    <rPh sb="38" eb="40">
      <t>シエン</t>
    </rPh>
    <rPh sb="41" eb="42">
      <t>ツト</t>
    </rPh>
    <phoneticPr fontId="2"/>
  </si>
  <si>
    <t>利用者が日常生活を営む上で必要な行政機関に対する手続き等について、その者又はその家族が行うことが困難である場合は、その者の同意を得て、代わって行っている。</t>
    <rPh sb="0" eb="3">
      <t>リヨウシャ</t>
    </rPh>
    <rPh sb="4" eb="6">
      <t>ニチジョウ</t>
    </rPh>
    <rPh sb="6" eb="8">
      <t>セイカツ</t>
    </rPh>
    <rPh sb="9" eb="10">
      <t>イトナ</t>
    </rPh>
    <rPh sb="11" eb="12">
      <t>ウエ</t>
    </rPh>
    <rPh sb="13" eb="15">
      <t>ヒツヨウ</t>
    </rPh>
    <rPh sb="16" eb="18">
      <t>ギョウセイ</t>
    </rPh>
    <rPh sb="18" eb="20">
      <t>キカン</t>
    </rPh>
    <rPh sb="21" eb="22">
      <t>タイ</t>
    </rPh>
    <rPh sb="24" eb="26">
      <t>テツヅ</t>
    </rPh>
    <rPh sb="27" eb="28">
      <t>トウ</t>
    </rPh>
    <rPh sb="35" eb="36">
      <t>シャ</t>
    </rPh>
    <rPh sb="36" eb="37">
      <t>マタ</t>
    </rPh>
    <rPh sb="40" eb="42">
      <t>カゾク</t>
    </rPh>
    <rPh sb="43" eb="44">
      <t>オコナ</t>
    </rPh>
    <rPh sb="48" eb="50">
      <t>コンナン</t>
    </rPh>
    <rPh sb="53" eb="55">
      <t>バアイ</t>
    </rPh>
    <rPh sb="59" eb="60">
      <t>シャ</t>
    </rPh>
    <rPh sb="61" eb="63">
      <t>ドウイ</t>
    </rPh>
    <rPh sb="64" eb="65">
      <t>エ</t>
    </rPh>
    <rPh sb="67" eb="68">
      <t>カ</t>
    </rPh>
    <rPh sb="71" eb="72">
      <t>オコナ</t>
    </rPh>
    <phoneticPr fontId="2"/>
  </si>
  <si>
    <t>常に利用者とその家族との交流等の機会を確保するよう努めている。</t>
    <rPh sb="0" eb="1">
      <t>ツネ</t>
    </rPh>
    <rPh sb="2" eb="5">
      <t>リヨウシャ</t>
    </rPh>
    <rPh sb="8" eb="10">
      <t>カゾク</t>
    </rPh>
    <rPh sb="12" eb="14">
      <t>コウリュウ</t>
    </rPh>
    <rPh sb="14" eb="15">
      <t>トウ</t>
    </rPh>
    <rPh sb="16" eb="18">
      <t>キカイ</t>
    </rPh>
    <rPh sb="19" eb="21">
      <t>カクホ</t>
    </rPh>
    <rPh sb="25" eb="26">
      <t>ツト</t>
    </rPh>
    <phoneticPr fontId="2"/>
  </si>
  <si>
    <t>サービスを受けている利用者が、正当な理由なしにサービスの利用に関する指示に従わず要介護状態等の程度を増進させた、また、偽りその他不正な行為によって保険給付を受け、また受けようとしたときは、遅滞なく意見を付してその旨を市に通知している。</t>
    <rPh sb="5" eb="6">
      <t>ウ</t>
    </rPh>
    <rPh sb="10" eb="13">
      <t>リヨウシャ</t>
    </rPh>
    <rPh sb="15" eb="17">
      <t>セイトウ</t>
    </rPh>
    <rPh sb="18" eb="20">
      <t>リユウ</t>
    </rPh>
    <rPh sb="28" eb="30">
      <t>リヨウ</t>
    </rPh>
    <rPh sb="31" eb="32">
      <t>カン</t>
    </rPh>
    <rPh sb="34" eb="36">
      <t>シジ</t>
    </rPh>
    <rPh sb="37" eb="38">
      <t>シタガ</t>
    </rPh>
    <rPh sb="40" eb="43">
      <t>ヨウカイゴ</t>
    </rPh>
    <rPh sb="43" eb="45">
      <t>ジョウタイ</t>
    </rPh>
    <rPh sb="45" eb="46">
      <t>トウ</t>
    </rPh>
    <rPh sb="47" eb="49">
      <t>テイド</t>
    </rPh>
    <rPh sb="50" eb="52">
      <t>ゾウシン</t>
    </rPh>
    <rPh sb="59" eb="60">
      <t>イツワ</t>
    </rPh>
    <rPh sb="63" eb="64">
      <t>タ</t>
    </rPh>
    <rPh sb="64" eb="66">
      <t>フセイ</t>
    </rPh>
    <rPh sb="67" eb="69">
      <t>コウイ</t>
    </rPh>
    <rPh sb="73" eb="75">
      <t>ホケン</t>
    </rPh>
    <rPh sb="75" eb="77">
      <t>キュウフ</t>
    </rPh>
    <rPh sb="78" eb="79">
      <t>ウ</t>
    </rPh>
    <rPh sb="83" eb="84">
      <t>ウ</t>
    </rPh>
    <rPh sb="94" eb="96">
      <t>チタイ</t>
    </rPh>
    <rPh sb="98" eb="100">
      <t>イケン</t>
    </rPh>
    <rPh sb="101" eb="102">
      <t>フ</t>
    </rPh>
    <rPh sb="106" eb="107">
      <t>ムネ</t>
    </rPh>
    <rPh sb="108" eb="109">
      <t>シ</t>
    </rPh>
    <rPh sb="110" eb="112">
      <t>ツウチ</t>
    </rPh>
    <phoneticPr fontId="2"/>
  </si>
  <si>
    <t>サービスの提供を行っているときに利用者に病状に急変が生じた場合、その他必要な場合は、速やかに主治の医師又は協力医療機関へ連絡を行う等の措置を講じている。</t>
    <rPh sb="5" eb="7">
      <t>テイキョウ</t>
    </rPh>
    <rPh sb="8" eb="9">
      <t>オコナ</t>
    </rPh>
    <rPh sb="16" eb="19">
      <t>リヨウシャ</t>
    </rPh>
    <rPh sb="20" eb="22">
      <t>ビョウジョウ</t>
    </rPh>
    <rPh sb="23" eb="25">
      <t>キュウヘン</t>
    </rPh>
    <rPh sb="26" eb="27">
      <t>ショウ</t>
    </rPh>
    <rPh sb="29" eb="31">
      <t>バアイ</t>
    </rPh>
    <rPh sb="34" eb="35">
      <t>タ</t>
    </rPh>
    <rPh sb="35" eb="37">
      <t>ヒツヨウ</t>
    </rPh>
    <rPh sb="38" eb="40">
      <t>バアイ</t>
    </rPh>
    <rPh sb="42" eb="43">
      <t>スミ</t>
    </rPh>
    <rPh sb="46" eb="48">
      <t>シュジ</t>
    </rPh>
    <rPh sb="49" eb="51">
      <t>イシ</t>
    </rPh>
    <rPh sb="51" eb="52">
      <t>マタ</t>
    </rPh>
    <rPh sb="53" eb="55">
      <t>キョウリョク</t>
    </rPh>
    <rPh sb="55" eb="57">
      <t>イリョウ</t>
    </rPh>
    <rPh sb="57" eb="59">
      <t>キカン</t>
    </rPh>
    <rPh sb="60" eb="62">
      <t>レンラク</t>
    </rPh>
    <rPh sb="63" eb="64">
      <t>オコナ</t>
    </rPh>
    <rPh sb="65" eb="66">
      <t>ナド</t>
    </rPh>
    <rPh sb="67" eb="69">
      <t>ソチ</t>
    </rPh>
    <rPh sb="70" eb="71">
      <t>コウ</t>
    </rPh>
    <phoneticPr fontId="2"/>
  </si>
  <si>
    <t>協力医療機関等とはあらかじめ必要事項を取り決めている。</t>
    <rPh sb="0" eb="2">
      <t>キョウリョク</t>
    </rPh>
    <rPh sb="2" eb="4">
      <t>イリョウ</t>
    </rPh>
    <rPh sb="4" eb="6">
      <t>キカン</t>
    </rPh>
    <rPh sb="6" eb="7">
      <t>トウ</t>
    </rPh>
    <rPh sb="14" eb="16">
      <t>ヒツヨウ</t>
    </rPh>
    <rPh sb="16" eb="18">
      <t>ジコウ</t>
    </rPh>
    <rPh sb="19" eb="20">
      <t>ト</t>
    </rPh>
    <rPh sb="21" eb="22">
      <t>キ</t>
    </rPh>
    <phoneticPr fontId="2"/>
  </si>
  <si>
    <t>緊急時の連絡体制を構築している。</t>
    <rPh sb="0" eb="3">
      <t>キンキュウジ</t>
    </rPh>
    <rPh sb="4" eb="6">
      <t>レンラク</t>
    </rPh>
    <rPh sb="6" eb="8">
      <t>タイセイ</t>
    </rPh>
    <rPh sb="9" eb="11">
      <t>コウチク</t>
    </rPh>
    <phoneticPr fontId="2"/>
  </si>
  <si>
    <t>利用者個々に起こり得るリスクへの対応について、従業者間で情報が共有されている。</t>
    <rPh sb="0" eb="3">
      <t>リヨウシャ</t>
    </rPh>
    <rPh sb="3" eb="5">
      <t>ココ</t>
    </rPh>
    <rPh sb="6" eb="7">
      <t>オ</t>
    </rPh>
    <rPh sb="9" eb="10">
      <t>ウ</t>
    </rPh>
    <rPh sb="16" eb="18">
      <t>タイオウ</t>
    </rPh>
    <rPh sb="23" eb="26">
      <t>ジュウギョウシャ</t>
    </rPh>
    <rPh sb="26" eb="27">
      <t>アイダ</t>
    </rPh>
    <rPh sb="28" eb="30">
      <t>ジョウホウ</t>
    </rPh>
    <rPh sb="31" eb="33">
      <t>キョウユウ</t>
    </rPh>
    <phoneticPr fontId="2"/>
  </si>
  <si>
    <t>緊急時の対応について、シュミレーション等を実施し、サービス提供に活かしている。</t>
    <rPh sb="0" eb="3">
      <t>キンキュウジ</t>
    </rPh>
    <rPh sb="4" eb="6">
      <t>タイオウ</t>
    </rPh>
    <rPh sb="19" eb="20">
      <t>トウ</t>
    </rPh>
    <rPh sb="21" eb="23">
      <t>ジッシ</t>
    </rPh>
    <rPh sb="29" eb="31">
      <t>テイキョウ</t>
    </rPh>
    <rPh sb="32" eb="33">
      <t>イ</t>
    </rPh>
    <phoneticPr fontId="2"/>
  </si>
  <si>
    <t>看護職員がいる場合は、必要に応じて臨時応急の手当てを行っている。</t>
    <rPh sb="0" eb="4">
      <t>カンゴショクイン</t>
    </rPh>
    <rPh sb="7" eb="9">
      <t>バアイ</t>
    </rPh>
    <rPh sb="11" eb="13">
      <t>ヒツヨウ</t>
    </rPh>
    <rPh sb="14" eb="15">
      <t>オウ</t>
    </rPh>
    <rPh sb="17" eb="19">
      <t>リンジ</t>
    </rPh>
    <rPh sb="19" eb="21">
      <t>オウキュウ</t>
    </rPh>
    <rPh sb="22" eb="24">
      <t>テア</t>
    </rPh>
    <rPh sb="26" eb="27">
      <t>オコナ</t>
    </rPh>
    <phoneticPr fontId="2"/>
  </si>
  <si>
    <t>管理者は、従業者の勤務体制表（ローテーション表）を作成している。</t>
    <rPh sb="0" eb="3">
      <t>カンリシャ</t>
    </rPh>
    <rPh sb="5" eb="8">
      <t>ジュウギョウシャ</t>
    </rPh>
    <rPh sb="9" eb="11">
      <t>キンム</t>
    </rPh>
    <rPh sb="11" eb="13">
      <t>タイセイ</t>
    </rPh>
    <rPh sb="13" eb="14">
      <t>ヒョウ</t>
    </rPh>
    <rPh sb="22" eb="23">
      <t>ヒョウ</t>
    </rPh>
    <rPh sb="25" eb="27">
      <t>サクセイ</t>
    </rPh>
    <phoneticPr fontId="2"/>
  </si>
  <si>
    <t>管理者は、全職員について、タイムカード等により勤務実績がわかるようにしている。</t>
    <rPh sb="0" eb="3">
      <t>カンリシャ</t>
    </rPh>
    <rPh sb="5" eb="8">
      <t>ゼンショクイン</t>
    </rPh>
    <rPh sb="19" eb="20">
      <t>トウ</t>
    </rPh>
    <rPh sb="23" eb="25">
      <t>キンム</t>
    </rPh>
    <rPh sb="25" eb="27">
      <t>ジッセキ</t>
    </rPh>
    <phoneticPr fontId="2"/>
  </si>
  <si>
    <t>管理者は、サービスの利用の申込みに係る調整、業務の実施状況の把握その他の管理を一元的に行い、従業者の運営基準を遵守させるための必要な指揮命令を行っている。</t>
    <rPh sb="0" eb="3">
      <t>カンリシャ</t>
    </rPh>
    <rPh sb="10" eb="12">
      <t>リヨウ</t>
    </rPh>
    <rPh sb="13" eb="15">
      <t>モウシコ</t>
    </rPh>
    <rPh sb="17" eb="18">
      <t>カカ</t>
    </rPh>
    <rPh sb="19" eb="21">
      <t>チョウセイ</t>
    </rPh>
    <rPh sb="22" eb="24">
      <t>ギョウム</t>
    </rPh>
    <rPh sb="25" eb="27">
      <t>ジッシ</t>
    </rPh>
    <rPh sb="27" eb="29">
      <t>ジョウキョウ</t>
    </rPh>
    <rPh sb="30" eb="32">
      <t>ハアク</t>
    </rPh>
    <rPh sb="34" eb="35">
      <t>タ</t>
    </rPh>
    <rPh sb="36" eb="38">
      <t>カンリ</t>
    </rPh>
    <rPh sb="39" eb="42">
      <t>イチゲンテキ</t>
    </rPh>
    <rPh sb="43" eb="44">
      <t>オコナ</t>
    </rPh>
    <rPh sb="46" eb="49">
      <t>ジュウギョウシャ</t>
    </rPh>
    <rPh sb="50" eb="52">
      <t>ウンエイ</t>
    </rPh>
    <rPh sb="52" eb="54">
      <t>キジュン</t>
    </rPh>
    <rPh sb="55" eb="57">
      <t>ジュンシュ</t>
    </rPh>
    <rPh sb="63" eb="65">
      <t>ヒツヨウ</t>
    </rPh>
    <rPh sb="66" eb="68">
      <t>シキ</t>
    </rPh>
    <rPh sb="68" eb="70">
      <t>メイレイ</t>
    </rPh>
    <rPh sb="71" eb="72">
      <t>オコナ</t>
    </rPh>
    <phoneticPr fontId="2"/>
  </si>
  <si>
    <t>計画作成担当者については、雇用の際に介護支援専門員の登録又は計画作成経験および研修の修了を確認するとともに、登録証及び研修の修了証のコピーを保管している。</t>
    <rPh sb="0" eb="2">
      <t>ケイカク</t>
    </rPh>
    <rPh sb="2" eb="4">
      <t>サクセイ</t>
    </rPh>
    <rPh sb="4" eb="7">
      <t>タントウシャ</t>
    </rPh>
    <rPh sb="13" eb="15">
      <t>コヨウ</t>
    </rPh>
    <rPh sb="16" eb="17">
      <t>サイ</t>
    </rPh>
    <rPh sb="18" eb="20">
      <t>カイゴ</t>
    </rPh>
    <rPh sb="20" eb="22">
      <t>シエン</t>
    </rPh>
    <rPh sb="22" eb="25">
      <t>センモンイン</t>
    </rPh>
    <rPh sb="26" eb="28">
      <t>トウロク</t>
    </rPh>
    <rPh sb="28" eb="29">
      <t>マタ</t>
    </rPh>
    <rPh sb="30" eb="32">
      <t>ケイカク</t>
    </rPh>
    <rPh sb="32" eb="34">
      <t>サクセイ</t>
    </rPh>
    <rPh sb="34" eb="36">
      <t>ケイケン</t>
    </rPh>
    <rPh sb="39" eb="41">
      <t>ケンシュウ</t>
    </rPh>
    <rPh sb="42" eb="44">
      <t>シュウリョウ</t>
    </rPh>
    <rPh sb="45" eb="47">
      <t>カクニン</t>
    </rPh>
    <rPh sb="54" eb="57">
      <t>トウロクショウ</t>
    </rPh>
    <rPh sb="57" eb="58">
      <t>オヨ</t>
    </rPh>
    <rPh sb="59" eb="61">
      <t>ケンシュウ</t>
    </rPh>
    <rPh sb="62" eb="65">
      <t>シュウリョウショウ</t>
    </rPh>
    <rPh sb="70" eb="72">
      <t>ホカン</t>
    </rPh>
    <phoneticPr fontId="2"/>
  </si>
  <si>
    <t>運営規程の内容は、常に実態を反映したものを整備している。また、変更があった場合は、届出している。</t>
    <rPh sb="0" eb="2">
      <t>ウンエイ</t>
    </rPh>
    <rPh sb="2" eb="4">
      <t>キテイ</t>
    </rPh>
    <rPh sb="5" eb="7">
      <t>ナイヨウ</t>
    </rPh>
    <rPh sb="9" eb="10">
      <t>ツネ</t>
    </rPh>
    <rPh sb="11" eb="13">
      <t>ジッタイ</t>
    </rPh>
    <rPh sb="14" eb="16">
      <t>ハンエイ</t>
    </rPh>
    <rPh sb="21" eb="23">
      <t>セイビ</t>
    </rPh>
    <rPh sb="31" eb="33">
      <t>ヘンコウ</t>
    </rPh>
    <rPh sb="37" eb="39">
      <t>バアイ</t>
    </rPh>
    <rPh sb="41" eb="43">
      <t>トドケデ</t>
    </rPh>
    <phoneticPr fontId="2"/>
  </si>
  <si>
    <t>運営規程の中で、規程されている項目に○印をつけてください。</t>
    <rPh sb="8" eb="10">
      <t>キテイ</t>
    </rPh>
    <rPh sb="15" eb="17">
      <t>コウモク</t>
    </rPh>
    <rPh sb="19" eb="20">
      <t>シルシ</t>
    </rPh>
    <phoneticPr fontId="2"/>
  </si>
  <si>
    <t>〔</t>
    <phoneticPr fontId="2"/>
  </si>
  <si>
    <t>〕</t>
    <phoneticPr fontId="2"/>
  </si>
  <si>
    <t>事業の目的及び運営の方針</t>
    <phoneticPr fontId="2"/>
  </si>
  <si>
    <t>従業者の職種、員数及び職務の内容</t>
    <phoneticPr fontId="2"/>
  </si>
  <si>
    <t>営業日及び営業時間</t>
    <phoneticPr fontId="2"/>
  </si>
  <si>
    <t>指定小規模多機能型居宅介護の登録定員並びに通いサービス及び宿泊サービスの利用定員</t>
    <rPh sb="2" eb="5">
      <t>ショウキボ</t>
    </rPh>
    <rPh sb="5" eb="8">
      <t>タキノウ</t>
    </rPh>
    <rPh sb="8" eb="9">
      <t>ガタ</t>
    </rPh>
    <rPh sb="9" eb="11">
      <t>キョタク</t>
    </rPh>
    <rPh sb="11" eb="13">
      <t>カイゴ</t>
    </rPh>
    <rPh sb="14" eb="16">
      <t>トウロク</t>
    </rPh>
    <rPh sb="16" eb="18">
      <t>テイイン</t>
    </rPh>
    <rPh sb="18" eb="19">
      <t>ナラ</t>
    </rPh>
    <rPh sb="21" eb="22">
      <t>カヨ</t>
    </rPh>
    <rPh sb="27" eb="28">
      <t>オヨ</t>
    </rPh>
    <rPh sb="29" eb="31">
      <t>シュクハク</t>
    </rPh>
    <rPh sb="36" eb="38">
      <t>リヨウ</t>
    </rPh>
    <rPh sb="38" eb="40">
      <t>テイイン</t>
    </rPh>
    <phoneticPr fontId="2"/>
  </si>
  <si>
    <t>指定小規模多機能型居宅介護の内容及び利用料その他の費用の額</t>
    <rPh sb="2" eb="5">
      <t>ショウキボ</t>
    </rPh>
    <rPh sb="5" eb="8">
      <t>タキノウ</t>
    </rPh>
    <rPh sb="8" eb="9">
      <t>ガタ</t>
    </rPh>
    <rPh sb="9" eb="11">
      <t>キョタク</t>
    </rPh>
    <rPh sb="11" eb="13">
      <t>カイゴ</t>
    </rPh>
    <phoneticPr fontId="2"/>
  </si>
  <si>
    <t>通常の事業の実施地域</t>
    <phoneticPr fontId="2"/>
  </si>
  <si>
    <t>サービス利用に当たっての留意事項</t>
    <phoneticPr fontId="2"/>
  </si>
  <si>
    <t>緊急時等における対応方法</t>
    <phoneticPr fontId="2"/>
  </si>
  <si>
    <t>非常災害対策</t>
    <rPh sb="0" eb="4">
      <t>ヒジョウサイガイ</t>
    </rPh>
    <rPh sb="4" eb="6">
      <t>タイサク</t>
    </rPh>
    <phoneticPr fontId="2"/>
  </si>
  <si>
    <t>その他運営に関する重要事項</t>
    <phoneticPr fontId="2"/>
  </si>
  <si>
    <t>※運営規程の内容に変更があった場合は、別に市長が定める様式で届出をする必要があります。常に最新の内容として整備してください。</t>
    <rPh sb="1" eb="3">
      <t>ウンエイ</t>
    </rPh>
    <rPh sb="3" eb="5">
      <t>キテイ</t>
    </rPh>
    <rPh sb="6" eb="8">
      <t>ナイヨウ</t>
    </rPh>
    <rPh sb="9" eb="11">
      <t>ヘンコウ</t>
    </rPh>
    <rPh sb="15" eb="17">
      <t>バアイ</t>
    </rPh>
    <rPh sb="19" eb="20">
      <t>ベツ</t>
    </rPh>
    <rPh sb="21" eb="23">
      <t>シチョウ</t>
    </rPh>
    <rPh sb="24" eb="25">
      <t>サダ</t>
    </rPh>
    <rPh sb="27" eb="29">
      <t>ヨウシキ</t>
    </rPh>
    <rPh sb="30" eb="31">
      <t>トド</t>
    </rPh>
    <rPh sb="31" eb="32">
      <t>デ</t>
    </rPh>
    <rPh sb="35" eb="37">
      <t>ヒツヨウ</t>
    </rPh>
    <rPh sb="43" eb="44">
      <t>ツネ</t>
    </rPh>
    <rPh sb="45" eb="47">
      <t>サイシン</t>
    </rPh>
    <rPh sb="48" eb="50">
      <t>ナイヨウ</t>
    </rPh>
    <rPh sb="53" eb="55">
      <t>セイビ</t>
    </rPh>
    <phoneticPr fontId="2"/>
  </si>
  <si>
    <t>従業者の日々の勤務時間、常勤・非常勤の別、各職員の兼務関係が明確な勤務表を作成している。</t>
    <rPh sb="0" eb="3">
      <t>ジュウギョウシャ</t>
    </rPh>
    <rPh sb="4" eb="6">
      <t>ヒビ</t>
    </rPh>
    <rPh sb="7" eb="9">
      <t>キンム</t>
    </rPh>
    <rPh sb="9" eb="11">
      <t>ジカン</t>
    </rPh>
    <rPh sb="12" eb="14">
      <t>ジョウキン</t>
    </rPh>
    <rPh sb="15" eb="18">
      <t>ヒジョウキン</t>
    </rPh>
    <rPh sb="19" eb="20">
      <t>ベツ</t>
    </rPh>
    <rPh sb="21" eb="22">
      <t>カク</t>
    </rPh>
    <rPh sb="22" eb="24">
      <t>ショクイン</t>
    </rPh>
    <rPh sb="25" eb="27">
      <t>ケンム</t>
    </rPh>
    <rPh sb="27" eb="29">
      <t>カンケイ</t>
    </rPh>
    <rPh sb="30" eb="32">
      <t>メイカク</t>
    </rPh>
    <rPh sb="33" eb="36">
      <t>キンムヒョウ</t>
    </rPh>
    <rPh sb="37" eb="39">
      <t>サクセイ</t>
    </rPh>
    <phoneticPr fontId="2"/>
  </si>
  <si>
    <t>サービスの質の向上のために、研修の機会を設けている。</t>
    <rPh sb="5" eb="6">
      <t>シツ</t>
    </rPh>
    <rPh sb="7" eb="9">
      <t>コウジョウ</t>
    </rPh>
    <rPh sb="14" eb="16">
      <t>ケンシュウ</t>
    </rPh>
    <rPh sb="17" eb="19">
      <t>キカイ</t>
    </rPh>
    <rPh sb="20" eb="21">
      <t>モウ</t>
    </rPh>
    <phoneticPr fontId="2"/>
  </si>
  <si>
    <t>消防法施行規則に規定する消防計画等、非常災害に関する具体的な計画を立てている。</t>
    <rPh sb="0" eb="2">
      <t>ショウボウ</t>
    </rPh>
    <rPh sb="2" eb="3">
      <t>ホウ</t>
    </rPh>
    <rPh sb="3" eb="5">
      <t>セコウ</t>
    </rPh>
    <rPh sb="5" eb="7">
      <t>キソク</t>
    </rPh>
    <rPh sb="8" eb="10">
      <t>キテイ</t>
    </rPh>
    <rPh sb="12" eb="14">
      <t>ショウボウ</t>
    </rPh>
    <rPh sb="14" eb="16">
      <t>ケイカク</t>
    </rPh>
    <rPh sb="16" eb="17">
      <t>トウ</t>
    </rPh>
    <rPh sb="18" eb="20">
      <t>ヒジョウ</t>
    </rPh>
    <rPh sb="20" eb="22">
      <t>サイガイ</t>
    </rPh>
    <rPh sb="23" eb="24">
      <t>カン</t>
    </rPh>
    <rPh sb="26" eb="29">
      <t>グタイテキ</t>
    </rPh>
    <rPh sb="30" eb="32">
      <t>ケイカク</t>
    </rPh>
    <rPh sb="33" eb="34">
      <t>タ</t>
    </rPh>
    <phoneticPr fontId="2"/>
  </si>
  <si>
    <t>事業所の防火管理者（または責任者）の氏名を記入してください。</t>
    <rPh sb="0" eb="3">
      <t>ジギョウショ</t>
    </rPh>
    <rPh sb="4" eb="6">
      <t>ボウカ</t>
    </rPh>
    <rPh sb="6" eb="9">
      <t>カンリシャ</t>
    </rPh>
    <rPh sb="13" eb="16">
      <t>セキニンシャ</t>
    </rPh>
    <rPh sb="18" eb="20">
      <t>シメイ</t>
    </rPh>
    <rPh sb="21" eb="23">
      <t>キニュウ</t>
    </rPh>
    <phoneticPr fontId="2"/>
  </si>
  <si>
    <t>火災等の災害時に、地域の消防機関へ速やかに通報する体制をとるよう、従業員に周知している。</t>
    <rPh sb="0" eb="2">
      <t>カサイ</t>
    </rPh>
    <rPh sb="2" eb="3">
      <t>トウ</t>
    </rPh>
    <rPh sb="4" eb="7">
      <t>サイガイジ</t>
    </rPh>
    <rPh sb="9" eb="11">
      <t>チイキ</t>
    </rPh>
    <rPh sb="12" eb="14">
      <t>ショウボウ</t>
    </rPh>
    <rPh sb="14" eb="16">
      <t>キカン</t>
    </rPh>
    <rPh sb="17" eb="18">
      <t>スミ</t>
    </rPh>
    <rPh sb="21" eb="23">
      <t>ツウホウ</t>
    </rPh>
    <rPh sb="25" eb="27">
      <t>タイセイ</t>
    </rPh>
    <rPh sb="33" eb="36">
      <t>ジュウギョウイン</t>
    </rPh>
    <rPh sb="37" eb="39">
      <t>シュウチ</t>
    </rPh>
    <phoneticPr fontId="2"/>
  </si>
  <si>
    <t>日ごろから、消防団や地域住民との連携を図り、火災等の際に消火・避難等に協力してもらえる体制をとっている。</t>
    <rPh sb="0" eb="1">
      <t>ヒ</t>
    </rPh>
    <rPh sb="6" eb="9">
      <t>ショウボウダン</t>
    </rPh>
    <rPh sb="10" eb="12">
      <t>チイキ</t>
    </rPh>
    <rPh sb="12" eb="14">
      <t>ジュウミン</t>
    </rPh>
    <rPh sb="16" eb="18">
      <t>レンケイ</t>
    </rPh>
    <rPh sb="19" eb="20">
      <t>ハカ</t>
    </rPh>
    <rPh sb="22" eb="24">
      <t>カサイ</t>
    </rPh>
    <rPh sb="24" eb="25">
      <t>トウ</t>
    </rPh>
    <rPh sb="26" eb="27">
      <t>サイ</t>
    </rPh>
    <rPh sb="28" eb="30">
      <t>ショウカ</t>
    </rPh>
    <rPh sb="31" eb="33">
      <t>ヒナン</t>
    </rPh>
    <rPh sb="33" eb="34">
      <t>トウ</t>
    </rPh>
    <rPh sb="35" eb="37">
      <t>キョウリョク</t>
    </rPh>
    <rPh sb="43" eb="45">
      <t>タイセイ</t>
    </rPh>
    <phoneticPr fontId="2"/>
  </si>
  <si>
    <t>消防法その他の法令等に規定された必要な消火設備、非常災害用設備について定期的に設備点検を行っている。</t>
    <rPh sb="0" eb="3">
      <t>ショウボウホウ</t>
    </rPh>
    <rPh sb="5" eb="6">
      <t>タ</t>
    </rPh>
    <rPh sb="7" eb="9">
      <t>ホウレイ</t>
    </rPh>
    <rPh sb="9" eb="10">
      <t>トウ</t>
    </rPh>
    <rPh sb="11" eb="13">
      <t>キテイ</t>
    </rPh>
    <rPh sb="16" eb="18">
      <t>ヒツヨウ</t>
    </rPh>
    <rPh sb="19" eb="21">
      <t>ショウカ</t>
    </rPh>
    <rPh sb="21" eb="23">
      <t>セツビ</t>
    </rPh>
    <rPh sb="24" eb="26">
      <t>ヒジョウ</t>
    </rPh>
    <rPh sb="26" eb="28">
      <t>サイガイ</t>
    </rPh>
    <rPh sb="28" eb="29">
      <t>ヨウ</t>
    </rPh>
    <rPh sb="29" eb="31">
      <t>セツビ</t>
    </rPh>
    <rPh sb="35" eb="38">
      <t>テイキテキ</t>
    </rPh>
    <rPh sb="39" eb="41">
      <t>セツビ</t>
    </rPh>
    <rPh sb="41" eb="43">
      <t>テンケン</t>
    </rPh>
    <rPh sb="44" eb="45">
      <t>オコナ</t>
    </rPh>
    <phoneticPr fontId="2"/>
  </si>
  <si>
    <t>事業所のある地区の広域避難施設を把握していますか？また、緊急時の避難施設への経路は安全が確保されているか、検証している。</t>
    <rPh sb="0" eb="3">
      <t>ジギョウショ</t>
    </rPh>
    <rPh sb="6" eb="8">
      <t>チク</t>
    </rPh>
    <rPh sb="9" eb="11">
      <t>コウイキ</t>
    </rPh>
    <rPh sb="11" eb="13">
      <t>ヒナン</t>
    </rPh>
    <rPh sb="13" eb="15">
      <t>シセツ</t>
    </rPh>
    <rPh sb="16" eb="18">
      <t>ハアク</t>
    </rPh>
    <rPh sb="28" eb="31">
      <t>キンキュウジ</t>
    </rPh>
    <rPh sb="32" eb="34">
      <t>ヒナン</t>
    </rPh>
    <rPh sb="34" eb="36">
      <t>シセツ</t>
    </rPh>
    <rPh sb="38" eb="40">
      <t>ケイロ</t>
    </rPh>
    <rPh sb="41" eb="43">
      <t>アンゼン</t>
    </rPh>
    <rPh sb="44" eb="46">
      <t>カクホ</t>
    </rPh>
    <rPh sb="53" eb="55">
      <t>ケンショウ</t>
    </rPh>
    <phoneticPr fontId="2"/>
  </si>
  <si>
    <t>※防火管理者の責務（消防法施行令第４条）
第４条　防火管理者は、防火管理上必要な業務を行うときは、必要に応じて当該防火対象物の管理について権限を有する者の指示を求め、誠実にその職務を遂行しなければならない。
２　防火管理者は、消防の用に供する設備、消防用水若しくは消火活動上必要な施設の点検及び整備又は火気の使用若しくは取扱いに関する監督を行うときは、火元責任者その他の防火管理の業務に従事する者に対し、必要な指示を与えなければならない。
３　防火管理者は、総務省令で定めるところにより、消防計画を作成し、これに基づいて消火、通報および避難の訓練を定期的に実施しなければならない。</t>
    <rPh sb="1" eb="3">
      <t>ボウカ</t>
    </rPh>
    <rPh sb="3" eb="6">
      <t>カンリシャ</t>
    </rPh>
    <rPh sb="7" eb="9">
      <t>セキム</t>
    </rPh>
    <rPh sb="10" eb="12">
      <t>ショウボウ</t>
    </rPh>
    <rPh sb="12" eb="13">
      <t>ホウ</t>
    </rPh>
    <rPh sb="13" eb="15">
      <t>セコウ</t>
    </rPh>
    <rPh sb="15" eb="16">
      <t>レイ</t>
    </rPh>
    <rPh sb="16" eb="17">
      <t>ダイ</t>
    </rPh>
    <rPh sb="18" eb="19">
      <t>ジョウ</t>
    </rPh>
    <phoneticPr fontId="2"/>
  </si>
  <si>
    <t>事業者は、主治医との連携を基本としつつ、利用者の病状の急変等に備えるため、あらかじめ協力医療機関、協力歯科医療機関を定めている。</t>
    <rPh sb="0" eb="3">
      <t>ジギョウシャ</t>
    </rPh>
    <rPh sb="5" eb="8">
      <t>シュジイ</t>
    </rPh>
    <rPh sb="10" eb="12">
      <t>レンケイ</t>
    </rPh>
    <rPh sb="13" eb="15">
      <t>キホン</t>
    </rPh>
    <rPh sb="20" eb="23">
      <t>リヨウシャ</t>
    </rPh>
    <rPh sb="24" eb="26">
      <t>ビョウジョウ</t>
    </rPh>
    <rPh sb="27" eb="29">
      <t>キュウヘン</t>
    </rPh>
    <rPh sb="29" eb="30">
      <t>トウ</t>
    </rPh>
    <rPh sb="31" eb="32">
      <t>ソナ</t>
    </rPh>
    <rPh sb="42" eb="48">
      <t>キョウリョクイリョウキカン</t>
    </rPh>
    <rPh sb="49" eb="51">
      <t>キョウリョク</t>
    </rPh>
    <rPh sb="51" eb="55">
      <t>シカイリョウ</t>
    </rPh>
    <rPh sb="55" eb="57">
      <t>キカン</t>
    </rPh>
    <rPh sb="58" eb="59">
      <t>サダ</t>
    </rPh>
    <phoneticPr fontId="2"/>
  </si>
  <si>
    <t>事業所の協力医療機関等の名称を記入してください。</t>
    <rPh sb="0" eb="3">
      <t>ジギョウショ</t>
    </rPh>
    <rPh sb="4" eb="6">
      <t>キョウリョク</t>
    </rPh>
    <rPh sb="6" eb="8">
      <t>イリョウ</t>
    </rPh>
    <rPh sb="8" eb="10">
      <t>キカン</t>
    </rPh>
    <rPh sb="10" eb="11">
      <t>トウ</t>
    </rPh>
    <rPh sb="12" eb="14">
      <t>メイショウ</t>
    </rPh>
    <rPh sb="15" eb="17">
      <t>キニュウ</t>
    </rPh>
    <phoneticPr fontId="2"/>
  </si>
  <si>
    <t>・</t>
    <phoneticPr fontId="2"/>
  </si>
  <si>
    <t>（</t>
    <phoneticPr fontId="2"/>
  </si>
  <si>
    <t>）</t>
    <phoneticPr fontId="2"/>
  </si>
  <si>
    <t>事業者は、サービスの提供体制の確保、夜間における緊急時の対応等のため、介護老人福祉施設、介護老人保健施設、病院等との間の連携及び支援体制を整えている。</t>
    <rPh sb="0" eb="3">
      <t>ジギョウシャ</t>
    </rPh>
    <rPh sb="10" eb="14">
      <t>テイキョウタイセイ</t>
    </rPh>
    <rPh sb="15" eb="17">
      <t>カクホ</t>
    </rPh>
    <rPh sb="18" eb="20">
      <t>ヤカン</t>
    </rPh>
    <rPh sb="24" eb="27">
      <t>キンキュウジ</t>
    </rPh>
    <rPh sb="28" eb="30">
      <t>タイオウ</t>
    </rPh>
    <rPh sb="30" eb="31">
      <t>トウ</t>
    </rPh>
    <rPh sb="35" eb="37">
      <t>カイゴ</t>
    </rPh>
    <rPh sb="37" eb="39">
      <t>ロウジン</t>
    </rPh>
    <rPh sb="39" eb="43">
      <t>フクシシセツ</t>
    </rPh>
    <rPh sb="44" eb="48">
      <t>カイゴロウジン</t>
    </rPh>
    <rPh sb="48" eb="50">
      <t>ホケン</t>
    </rPh>
    <rPh sb="50" eb="52">
      <t>シセツ</t>
    </rPh>
    <rPh sb="53" eb="55">
      <t>ビョウイン</t>
    </rPh>
    <rPh sb="55" eb="56">
      <t>トウ</t>
    </rPh>
    <rPh sb="58" eb="59">
      <t>アイダ</t>
    </rPh>
    <rPh sb="60" eb="62">
      <t>レンケイ</t>
    </rPh>
    <rPh sb="62" eb="63">
      <t>オヨ</t>
    </rPh>
    <rPh sb="64" eb="66">
      <t>シエン</t>
    </rPh>
    <rPh sb="66" eb="68">
      <t>タイセイ</t>
    </rPh>
    <rPh sb="69" eb="70">
      <t>トトノ</t>
    </rPh>
    <phoneticPr fontId="2"/>
  </si>
  <si>
    <t>かかりつけ医等の受診の支援について、どのように図っていますか？</t>
    <rPh sb="5" eb="6">
      <t>イ</t>
    </rPh>
    <rPh sb="6" eb="7">
      <t>トウ</t>
    </rPh>
    <rPh sb="8" eb="10">
      <t>ジュシン</t>
    </rPh>
    <rPh sb="11" eb="13">
      <t>シエン</t>
    </rPh>
    <rPh sb="23" eb="24">
      <t>ハカ</t>
    </rPh>
    <phoneticPr fontId="2"/>
  </si>
  <si>
    <t>利用者の使用する施設、食器その他の設備又は飲用に供する水について、衛生的な管理に努め、又は衛生上必要な措置を講じている。</t>
    <rPh sb="0" eb="3">
      <t>リヨウシャ</t>
    </rPh>
    <rPh sb="4" eb="6">
      <t>シヨウ</t>
    </rPh>
    <rPh sb="8" eb="10">
      <t>シセツ</t>
    </rPh>
    <rPh sb="11" eb="13">
      <t>ショッキ</t>
    </rPh>
    <rPh sb="15" eb="16">
      <t>タ</t>
    </rPh>
    <rPh sb="17" eb="19">
      <t>セツビ</t>
    </rPh>
    <rPh sb="19" eb="20">
      <t>マタ</t>
    </rPh>
    <rPh sb="21" eb="23">
      <t>インヨウ</t>
    </rPh>
    <rPh sb="24" eb="25">
      <t>キョウ</t>
    </rPh>
    <rPh sb="27" eb="28">
      <t>ミズ</t>
    </rPh>
    <rPh sb="33" eb="36">
      <t>エイセイテキ</t>
    </rPh>
    <rPh sb="37" eb="39">
      <t>カンリ</t>
    </rPh>
    <rPh sb="40" eb="41">
      <t>ツト</t>
    </rPh>
    <rPh sb="43" eb="44">
      <t>マタ</t>
    </rPh>
    <rPh sb="45" eb="48">
      <t>エイセイジョウ</t>
    </rPh>
    <rPh sb="48" eb="50">
      <t>ヒツヨウ</t>
    </rPh>
    <rPh sb="51" eb="53">
      <t>ソチ</t>
    </rPh>
    <rPh sb="54" eb="55">
      <t>コウ</t>
    </rPh>
    <phoneticPr fontId="2"/>
  </si>
  <si>
    <t>事業所の見やすい場所に、運営規程、重要事項説明書、料金表、勤務体制表等利用申込者のサービスの選択に資すると認められる重要事項を掲示している。</t>
    <rPh sb="0" eb="3">
      <t>ジギョウショ</t>
    </rPh>
    <rPh sb="4" eb="5">
      <t>ミ</t>
    </rPh>
    <rPh sb="8" eb="10">
      <t>バショ</t>
    </rPh>
    <rPh sb="34" eb="35">
      <t>トウ</t>
    </rPh>
    <rPh sb="35" eb="37">
      <t>リヨウ</t>
    </rPh>
    <rPh sb="37" eb="40">
      <t>モウシコミシャ</t>
    </rPh>
    <rPh sb="46" eb="48">
      <t>センタク</t>
    </rPh>
    <rPh sb="49" eb="50">
      <t>シ</t>
    </rPh>
    <rPh sb="53" eb="54">
      <t>ミト</t>
    </rPh>
    <rPh sb="58" eb="62">
      <t>ジュウヨウジコウ</t>
    </rPh>
    <rPh sb="63" eb="65">
      <t>ケイジ</t>
    </rPh>
    <phoneticPr fontId="2"/>
  </si>
  <si>
    <t>就業規則、雇用契約書等に、従業者及び退職した者が業務上知り得た利用者やその家族の個人情報を漏らすことを禁止する記載がある。</t>
    <rPh sb="0" eb="2">
      <t>シュウギョウ</t>
    </rPh>
    <rPh sb="2" eb="4">
      <t>キソク</t>
    </rPh>
    <rPh sb="5" eb="7">
      <t>コヨウ</t>
    </rPh>
    <rPh sb="7" eb="10">
      <t>ケイヤクショ</t>
    </rPh>
    <rPh sb="10" eb="11">
      <t>トウ</t>
    </rPh>
    <rPh sb="13" eb="16">
      <t>ジュウギョウシャ</t>
    </rPh>
    <rPh sb="16" eb="17">
      <t>オヨ</t>
    </rPh>
    <rPh sb="18" eb="20">
      <t>タイショク</t>
    </rPh>
    <rPh sb="22" eb="23">
      <t>シャ</t>
    </rPh>
    <rPh sb="24" eb="27">
      <t>ギョウムジョウ</t>
    </rPh>
    <rPh sb="27" eb="28">
      <t>シ</t>
    </rPh>
    <rPh sb="29" eb="30">
      <t>エ</t>
    </rPh>
    <rPh sb="31" eb="34">
      <t>リヨウシャ</t>
    </rPh>
    <rPh sb="37" eb="39">
      <t>カゾク</t>
    </rPh>
    <rPh sb="40" eb="42">
      <t>コジン</t>
    </rPh>
    <rPh sb="42" eb="44">
      <t>ジョウホウ</t>
    </rPh>
    <rPh sb="45" eb="46">
      <t>モ</t>
    </rPh>
    <rPh sb="51" eb="53">
      <t>キンシ</t>
    </rPh>
    <rPh sb="55" eb="57">
      <t>キサイ</t>
    </rPh>
    <phoneticPr fontId="2"/>
  </si>
  <si>
    <t>利用者全員から個人情報使用同意書等で利用者等やその家族の個人情報をサービス担当者会議等で使用することについて同意を得ている。（一部の利用者のみの場合は×）</t>
    <rPh sb="0" eb="3">
      <t>リヨウシャ</t>
    </rPh>
    <rPh sb="3" eb="5">
      <t>ゼンイン</t>
    </rPh>
    <rPh sb="7" eb="9">
      <t>コジン</t>
    </rPh>
    <rPh sb="9" eb="11">
      <t>ジョウホウ</t>
    </rPh>
    <rPh sb="11" eb="13">
      <t>シヨウ</t>
    </rPh>
    <rPh sb="13" eb="16">
      <t>ドウイショ</t>
    </rPh>
    <rPh sb="16" eb="17">
      <t>トウ</t>
    </rPh>
    <rPh sb="18" eb="21">
      <t>リヨウシャ</t>
    </rPh>
    <rPh sb="21" eb="22">
      <t>トウ</t>
    </rPh>
    <rPh sb="25" eb="27">
      <t>カゾク</t>
    </rPh>
    <rPh sb="28" eb="30">
      <t>コジン</t>
    </rPh>
    <rPh sb="30" eb="32">
      <t>ジョウホウ</t>
    </rPh>
    <rPh sb="37" eb="40">
      <t>タントウシャ</t>
    </rPh>
    <rPh sb="40" eb="42">
      <t>カイギ</t>
    </rPh>
    <rPh sb="42" eb="43">
      <t>トウ</t>
    </rPh>
    <rPh sb="44" eb="46">
      <t>シヨウ</t>
    </rPh>
    <rPh sb="54" eb="56">
      <t>ドウイ</t>
    </rPh>
    <rPh sb="57" eb="58">
      <t>エ</t>
    </rPh>
    <rPh sb="63" eb="65">
      <t>イチブ</t>
    </rPh>
    <rPh sb="66" eb="69">
      <t>リヨウシャ</t>
    </rPh>
    <rPh sb="72" eb="74">
      <t>バアイ</t>
    </rPh>
    <phoneticPr fontId="2"/>
  </si>
  <si>
    <t>保有する個人データの管理・開示手順、個人情報管理者等を定めた個人情報保護に関する規程を整備している。</t>
    <rPh sb="0" eb="2">
      <t>ホユウ</t>
    </rPh>
    <rPh sb="4" eb="6">
      <t>コジン</t>
    </rPh>
    <rPh sb="10" eb="12">
      <t>カンリ</t>
    </rPh>
    <rPh sb="13" eb="15">
      <t>カイジ</t>
    </rPh>
    <rPh sb="15" eb="17">
      <t>テジュン</t>
    </rPh>
    <rPh sb="18" eb="20">
      <t>コジン</t>
    </rPh>
    <rPh sb="20" eb="22">
      <t>ジョウホウ</t>
    </rPh>
    <rPh sb="22" eb="25">
      <t>カンリシャ</t>
    </rPh>
    <rPh sb="25" eb="26">
      <t>トウ</t>
    </rPh>
    <rPh sb="27" eb="28">
      <t>サダ</t>
    </rPh>
    <rPh sb="30" eb="32">
      <t>コジン</t>
    </rPh>
    <rPh sb="32" eb="34">
      <t>ジョウホウ</t>
    </rPh>
    <rPh sb="34" eb="36">
      <t>ホゴ</t>
    </rPh>
    <rPh sb="37" eb="38">
      <t>カン</t>
    </rPh>
    <rPh sb="40" eb="42">
      <t>キテイ</t>
    </rPh>
    <rPh sb="43" eb="45">
      <t>セイビ</t>
    </rPh>
    <phoneticPr fontId="2"/>
  </si>
  <si>
    <t>個人情報管理者の名前を記入してください。（担当者が定められていない場合は、その旨を記入してください）</t>
    <rPh sb="0" eb="2">
      <t>コジン</t>
    </rPh>
    <rPh sb="2" eb="4">
      <t>ジョウホウ</t>
    </rPh>
    <rPh sb="4" eb="7">
      <t>カンリシャ</t>
    </rPh>
    <rPh sb="8" eb="10">
      <t>ナマエ</t>
    </rPh>
    <rPh sb="11" eb="13">
      <t>キニュウ</t>
    </rPh>
    <rPh sb="21" eb="24">
      <t>タントウシャ</t>
    </rPh>
    <rPh sb="25" eb="26">
      <t>サダ</t>
    </rPh>
    <rPh sb="33" eb="35">
      <t>バアイ</t>
    </rPh>
    <rPh sb="39" eb="40">
      <t>ムネ</t>
    </rPh>
    <rPh sb="41" eb="43">
      <t>キニュウ</t>
    </rPh>
    <phoneticPr fontId="2"/>
  </si>
  <si>
    <t>氏名</t>
    <rPh sb="0" eb="2">
      <t>シメイ</t>
    </rPh>
    <phoneticPr fontId="2"/>
  </si>
  <si>
    <t>事業所を広告する場合には、その内容が虚偽または誇大なものとならないようにしている。</t>
    <rPh sb="0" eb="3">
      <t>ジギョウショ</t>
    </rPh>
    <rPh sb="4" eb="6">
      <t>コウコク</t>
    </rPh>
    <rPh sb="8" eb="10">
      <t>バアイ</t>
    </rPh>
    <rPh sb="15" eb="17">
      <t>ナイヨウ</t>
    </rPh>
    <rPh sb="18" eb="20">
      <t>キョギ</t>
    </rPh>
    <rPh sb="23" eb="25">
      <t>コダイ</t>
    </rPh>
    <phoneticPr fontId="2"/>
  </si>
  <si>
    <t>利用者等に対し、苦情の申立先や窓口を記載した書類（重要事項説明書でも可）を配布するなど、当該サービスに対する苦情の申し出がしやすいようにしている。</t>
    <rPh sb="0" eb="3">
      <t>リヨウシャ</t>
    </rPh>
    <rPh sb="3" eb="4">
      <t>トウ</t>
    </rPh>
    <rPh sb="5" eb="6">
      <t>タイ</t>
    </rPh>
    <rPh sb="8" eb="10">
      <t>クジョウ</t>
    </rPh>
    <rPh sb="11" eb="13">
      <t>モウシタテ</t>
    </rPh>
    <rPh sb="13" eb="14">
      <t>サキ</t>
    </rPh>
    <rPh sb="15" eb="17">
      <t>マドグチ</t>
    </rPh>
    <rPh sb="18" eb="20">
      <t>キサイ</t>
    </rPh>
    <rPh sb="22" eb="24">
      <t>ショルイ</t>
    </rPh>
    <rPh sb="25" eb="27">
      <t>ジュウヨウ</t>
    </rPh>
    <rPh sb="27" eb="29">
      <t>ジコウ</t>
    </rPh>
    <rPh sb="29" eb="32">
      <t>セツメイショ</t>
    </rPh>
    <rPh sb="34" eb="35">
      <t>カ</t>
    </rPh>
    <rPh sb="37" eb="39">
      <t>ハイフ</t>
    </rPh>
    <rPh sb="44" eb="46">
      <t>トウガイ</t>
    </rPh>
    <rPh sb="51" eb="52">
      <t>タイ</t>
    </rPh>
    <rPh sb="54" eb="56">
      <t>クジョウ</t>
    </rPh>
    <rPh sb="57" eb="58">
      <t>モウ</t>
    </rPh>
    <rPh sb="59" eb="60">
      <t>デ</t>
    </rPh>
    <phoneticPr fontId="2"/>
  </si>
  <si>
    <t>相談窓口・苦情窓口として、次の項目を明示している。
●事業所担当窓口　●市町村窓口　●国民健康保険団体連合会窓口</t>
    <rPh sb="0" eb="2">
      <t>ソウダン</t>
    </rPh>
    <rPh sb="2" eb="4">
      <t>マドグチ</t>
    </rPh>
    <rPh sb="5" eb="7">
      <t>クジョウ</t>
    </rPh>
    <rPh sb="7" eb="9">
      <t>マドグチ</t>
    </rPh>
    <rPh sb="13" eb="14">
      <t>ツギ</t>
    </rPh>
    <rPh sb="15" eb="17">
      <t>コウモク</t>
    </rPh>
    <rPh sb="18" eb="20">
      <t>メイジ</t>
    </rPh>
    <rPh sb="27" eb="30">
      <t>ジギョウショ</t>
    </rPh>
    <rPh sb="30" eb="32">
      <t>タントウ</t>
    </rPh>
    <rPh sb="32" eb="34">
      <t>マドグチ</t>
    </rPh>
    <rPh sb="36" eb="39">
      <t>シチョウソン</t>
    </rPh>
    <rPh sb="39" eb="41">
      <t>マドグチ</t>
    </rPh>
    <rPh sb="43" eb="45">
      <t>コクミン</t>
    </rPh>
    <rPh sb="45" eb="47">
      <t>ケンコウ</t>
    </rPh>
    <rPh sb="47" eb="49">
      <t>ホケン</t>
    </rPh>
    <rPh sb="49" eb="51">
      <t>ダンタイ</t>
    </rPh>
    <rPh sb="51" eb="54">
      <t>レンゴウカイ</t>
    </rPh>
    <rPh sb="54" eb="56">
      <t>マドグチ</t>
    </rPh>
    <phoneticPr fontId="2"/>
  </si>
  <si>
    <t>苦情相談の方法や対応手順を記載したマニュアル等を整備し、事業所に掲示している。</t>
    <rPh sb="0" eb="2">
      <t>クジョウ</t>
    </rPh>
    <rPh sb="2" eb="4">
      <t>ソウダン</t>
    </rPh>
    <rPh sb="5" eb="7">
      <t>ホウホウ</t>
    </rPh>
    <rPh sb="8" eb="10">
      <t>タイオウ</t>
    </rPh>
    <rPh sb="10" eb="12">
      <t>テジュン</t>
    </rPh>
    <rPh sb="13" eb="15">
      <t>キサイ</t>
    </rPh>
    <rPh sb="22" eb="23">
      <t>トウ</t>
    </rPh>
    <rPh sb="24" eb="26">
      <t>セイビ</t>
    </rPh>
    <rPh sb="28" eb="31">
      <t>ジギョウショ</t>
    </rPh>
    <rPh sb="32" eb="34">
      <t>ケイジ</t>
    </rPh>
    <phoneticPr fontId="2"/>
  </si>
  <si>
    <t>苦情記録簿を整備して５年間保管している。</t>
    <rPh sb="0" eb="2">
      <t>クジョウ</t>
    </rPh>
    <rPh sb="2" eb="5">
      <t>キロクボ</t>
    </rPh>
    <rPh sb="6" eb="8">
      <t>セイビ</t>
    </rPh>
    <rPh sb="11" eb="13">
      <t>ネンカン</t>
    </rPh>
    <rPh sb="13" eb="15">
      <t>ホカン</t>
    </rPh>
    <phoneticPr fontId="2"/>
  </si>
  <si>
    <t>実際にあった苦情及びその原因と対応策について、職員に周知する等再発防止やサービスの質の向上に努めている。</t>
    <rPh sb="0" eb="2">
      <t>ジッサイ</t>
    </rPh>
    <rPh sb="6" eb="8">
      <t>クジョウ</t>
    </rPh>
    <rPh sb="8" eb="9">
      <t>オヨ</t>
    </rPh>
    <rPh sb="12" eb="14">
      <t>ゲンイン</t>
    </rPh>
    <rPh sb="15" eb="18">
      <t>タイオウサク</t>
    </rPh>
    <rPh sb="23" eb="25">
      <t>ショクイン</t>
    </rPh>
    <rPh sb="26" eb="28">
      <t>シュウチ</t>
    </rPh>
    <rPh sb="30" eb="31">
      <t>トウ</t>
    </rPh>
    <rPh sb="31" eb="33">
      <t>サイハツ</t>
    </rPh>
    <rPh sb="33" eb="35">
      <t>ボウシ</t>
    </rPh>
    <rPh sb="41" eb="42">
      <t>シツ</t>
    </rPh>
    <rPh sb="43" eb="45">
      <t>コウジョウ</t>
    </rPh>
    <rPh sb="46" eb="47">
      <t>ツト</t>
    </rPh>
    <phoneticPr fontId="2"/>
  </si>
  <si>
    <t>提供したサービスに関し、市が行う調査に協力し、市からの指導又は助言があった場合は、これに従い必要な改善を行っている。</t>
    <rPh sb="12" eb="13">
      <t>シ</t>
    </rPh>
    <rPh sb="37" eb="39">
      <t>バアイ</t>
    </rPh>
    <rPh sb="44" eb="45">
      <t>シタガ</t>
    </rPh>
    <phoneticPr fontId="2"/>
  </si>
  <si>
    <t>利用者が外部に声を出せる工夫をどのようにしているか記載してください。</t>
    <rPh sb="0" eb="3">
      <t>リヨウシャ</t>
    </rPh>
    <rPh sb="4" eb="6">
      <t>ガイブ</t>
    </rPh>
    <rPh sb="7" eb="8">
      <t>コエ</t>
    </rPh>
    <rPh sb="9" eb="10">
      <t>ダ</t>
    </rPh>
    <rPh sb="12" eb="14">
      <t>クフウ</t>
    </rPh>
    <rPh sb="25" eb="27">
      <t>キサイ</t>
    </rPh>
    <phoneticPr fontId="2"/>
  </si>
  <si>
    <t>提供したサービスに関し、利用者の心身の状況を踏まえ、適切にサービスが行われているかどうかを確認するために市が行う調査に協力し、市からの指導又は助言に従って必要な改善を行っている。</t>
    <rPh sb="0" eb="2">
      <t>テイキョウ</t>
    </rPh>
    <rPh sb="9" eb="10">
      <t>カン</t>
    </rPh>
    <rPh sb="12" eb="15">
      <t>リヨウシャ</t>
    </rPh>
    <rPh sb="16" eb="18">
      <t>シンシン</t>
    </rPh>
    <rPh sb="19" eb="21">
      <t>ジョウキョウ</t>
    </rPh>
    <rPh sb="22" eb="23">
      <t>フ</t>
    </rPh>
    <rPh sb="26" eb="28">
      <t>テキセツ</t>
    </rPh>
    <rPh sb="34" eb="35">
      <t>オコナ</t>
    </rPh>
    <rPh sb="45" eb="47">
      <t>カクニン</t>
    </rPh>
    <rPh sb="52" eb="53">
      <t>シ</t>
    </rPh>
    <rPh sb="54" eb="55">
      <t>オコナ</t>
    </rPh>
    <rPh sb="56" eb="58">
      <t>チョウサ</t>
    </rPh>
    <rPh sb="59" eb="61">
      <t>キョウリョク</t>
    </rPh>
    <rPh sb="63" eb="64">
      <t>シ</t>
    </rPh>
    <rPh sb="67" eb="69">
      <t>シドウ</t>
    </rPh>
    <rPh sb="69" eb="70">
      <t>マタ</t>
    </rPh>
    <rPh sb="71" eb="73">
      <t>ジョゲン</t>
    </rPh>
    <rPh sb="74" eb="75">
      <t>シタガ</t>
    </rPh>
    <rPh sb="77" eb="79">
      <t>ヒツヨウ</t>
    </rPh>
    <rPh sb="80" eb="82">
      <t>カイゼン</t>
    </rPh>
    <rPh sb="83" eb="84">
      <t>オコナ</t>
    </rPh>
    <phoneticPr fontId="2"/>
  </si>
  <si>
    <t>運営推進会議を設置している。</t>
    <rPh sb="0" eb="2">
      <t>ウンエイ</t>
    </rPh>
    <rPh sb="2" eb="4">
      <t>スイシン</t>
    </rPh>
    <rPh sb="4" eb="6">
      <t>カイギ</t>
    </rPh>
    <rPh sb="7" eb="9">
      <t>セッチ</t>
    </rPh>
    <phoneticPr fontId="2"/>
  </si>
  <si>
    <t>おおむね２カ月に１回以上会議を開催し、事業報告を行い、評価を受けるとともに、必要な要望、助言等を聴く機会を設けている。</t>
    <rPh sb="6" eb="7">
      <t>ゲツ</t>
    </rPh>
    <rPh sb="9" eb="10">
      <t>カイ</t>
    </rPh>
    <rPh sb="10" eb="12">
      <t>イジョウ</t>
    </rPh>
    <rPh sb="12" eb="14">
      <t>カイギ</t>
    </rPh>
    <rPh sb="15" eb="17">
      <t>カイサイ</t>
    </rPh>
    <rPh sb="19" eb="21">
      <t>ジギョウ</t>
    </rPh>
    <rPh sb="21" eb="23">
      <t>ホウコク</t>
    </rPh>
    <rPh sb="24" eb="25">
      <t>オコナ</t>
    </rPh>
    <rPh sb="27" eb="29">
      <t>ヒョウカ</t>
    </rPh>
    <rPh sb="30" eb="31">
      <t>ウ</t>
    </rPh>
    <rPh sb="38" eb="40">
      <t>ヒツヨウ</t>
    </rPh>
    <rPh sb="41" eb="43">
      <t>ヨウボウ</t>
    </rPh>
    <rPh sb="44" eb="46">
      <t>ジョゲン</t>
    </rPh>
    <rPh sb="46" eb="47">
      <t>トウ</t>
    </rPh>
    <rPh sb="48" eb="49">
      <t>キ</t>
    </rPh>
    <rPh sb="50" eb="52">
      <t>キカイ</t>
    </rPh>
    <rPh sb="53" eb="54">
      <t>モウ</t>
    </rPh>
    <phoneticPr fontId="2"/>
  </si>
  <si>
    <t>　</t>
    <phoneticPr fontId="2"/>
  </si>
  <si>
    <t>会議における報告、評価、要望、助言等について記録を作成し、当該記録を公表している。</t>
    <rPh sb="0" eb="2">
      <t>カイギ</t>
    </rPh>
    <rPh sb="6" eb="8">
      <t>ホウコク</t>
    </rPh>
    <rPh sb="9" eb="11">
      <t>ヒョウカ</t>
    </rPh>
    <rPh sb="12" eb="14">
      <t>ヨウボウ</t>
    </rPh>
    <rPh sb="15" eb="17">
      <t>ジョゲン</t>
    </rPh>
    <rPh sb="17" eb="18">
      <t>トウ</t>
    </rPh>
    <rPh sb="22" eb="24">
      <t>キロク</t>
    </rPh>
    <rPh sb="25" eb="27">
      <t>サクセイ</t>
    </rPh>
    <rPh sb="29" eb="31">
      <t>トウガイ</t>
    </rPh>
    <rPh sb="31" eb="33">
      <t>キロク</t>
    </rPh>
    <rPh sb="34" eb="36">
      <t>コウヒョウ</t>
    </rPh>
    <phoneticPr fontId="2"/>
  </si>
  <si>
    <t>事業の運営にあたり、地域住民又はその自発的な活動等との連携及び協力を行う等の地域との交流を図っている。</t>
    <rPh sb="0" eb="2">
      <t>ジギョウ</t>
    </rPh>
    <rPh sb="3" eb="5">
      <t>ウンエイ</t>
    </rPh>
    <rPh sb="10" eb="12">
      <t>チイキ</t>
    </rPh>
    <rPh sb="12" eb="14">
      <t>ジュウミン</t>
    </rPh>
    <rPh sb="14" eb="15">
      <t>マタ</t>
    </rPh>
    <rPh sb="18" eb="21">
      <t>ジハツテキ</t>
    </rPh>
    <rPh sb="22" eb="24">
      <t>カツドウ</t>
    </rPh>
    <rPh sb="24" eb="25">
      <t>トウ</t>
    </rPh>
    <rPh sb="27" eb="29">
      <t>レンケイ</t>
    </rPh>
    <rPh sb="29" eb="30">
      <t>オヨ</t>
    </rPh>
    <rPh sb="31" eb="33">
      <t>キョウリョク</t>
    </rPh>
    <rPh sb="34" eb="35">
      <t>オコナ</t>
    </rPh>
    <rPh sb="36" eb="37">
      <t>トウ</t>
    </rPh>
    <rPh sb="38" eb="40">
      <t>チイキ</t>
    </rPh>
    <rPh sb="42" eb="44">
      <t>コウリュウ</t>
    </rPh>
    <rPh sb="45" eb="46">
      <t>ハカ</t>
    </rPh>
    <phoneticPr fontId="2"/>
  </si>
  <si>
    <t>運営推進会議を通じた地域との取り組みについて、具体的に記入してください。</t>
    <rPh sb="0" eb="2">
      <t>ウンエイ</t>
    </rPh>
    <rPh sb="2" eb="4">
      <t>スイシン</t>
    </rPh>
    <rPh sb="4" eb="6">
      <t>カイギ</t>
    </rPh>
    <rPh sb="7" eb="8">
      <t>ツウ</t>
    </rPh>
    <rPh sb="10" eb="12">
      <t>チイキ</t>
    </rPh>
    <rPh sb="14" eb="15">
      <t>ト</t>
    </rPh>
    <rPh sb="16" eb="17">
      <t>ク</t>
    </rPh>
    <rPh sb="23" eb="26">
      <t>グタイテキ</t>
    </rPh>
    <rPh sb="27" eb="29">
      <t>キニュウ</t>
    </rPh>
    <phoneticPr fontId="2"/>
  </si>
  <si>
    <t>運営推進会議以外に、地域との連携に向けた具体的な取組みを行っていますか？行っている場合は、具体的に記入してください。</t>
    <rPh sb="0" eb="2">
      <t>ウンエイ</t>
    </rPh>
    <rPh sb="2" eb="4">
      <t>スイシン</t>
    </rPh>
    <rPh sb="4" eb="6">
      <t>カイギ</t>
    </rPh>
    <rPh sb="6" eb="8">
      <t>イガイ</t>
    </rPh>
    <rPh sb="10" eb="12">
      <t>チイキ</t>
    </rPh>
    <rPh sb="14" eb="16">
      <t>レンケイ</t>
    </rPh>
    <rPh sb="17" eb="18">
      <t>ム</t>
    </rPh>
    <rPh sb="20" eb="23">
      <t>グタイテキ</t>
    </rPh>
    <rPh sb="24" eb="26">
      <t>トリクミ</t>
    </rPh>
    <rPh sb="28" eb="29">
      <t>オコナ</t>
    </rPh>
    <rPh sb="36" eb="37">
      <t>オコナ</t>
    </rPh>
    <rPh sb="41" eb="43">
      <t>バアイ</t>
    </rPh>
    <rPh sb="45" eb="48">
      <t>グタイテキ</t>
    </rPh>
    <rPh sb="49" eb="51">
      <t>キニュウ</t>
    </rPh>
    <phoneticPr fontId="2"/>
  </si>
  <si>
    <t>事業所と同一建物に居住する利用者に対してサービスを提供する場合は、それ以外の利用者に対してもサービス提供を行うよう努めている。</t>
    <rPh sb="0" eb="3">
      <t>ジギョウショ</t>
    </rPh>
    <rPh sb="4" eb="6">
      <t>ドウイツ</t>
    </rPh>
    <rPh sb="6" eb="8">
      <t>タテモノ</t>
    </rPh>
    <rPh sb="9" eb="11">
      <t>キョジュウ</t>
    </rPh>
    <rPh sb="13" eb="16">
      <t>リヨウシャ</t>
    </rPh>
    <rPh sb="17" eb="18">
      <t>タイ</t>
    </rPh>
    <rPh sb="25" eb="27">
      <t>テイキョウ</t>
    </rPh>
    <rPh sb="29" eb="31">
      <t>バアイ</t>
    </rPh>
    <rPh sb="35" eb="37">
      <t>イガイ</t>
    </rPh>
    <rPh sb="38" eb="41">
      <t>リヨウシャ</t>
    </rPh>
    <rPh sb="42" eb="43">
      <t>タイ</t>
    </rPh>
    <rPh sb="50" eb="52">
      <t>テイキョウ</t>
    </rPh>
    <rPh sb="53" eb="54">
      <t>オコナ</t>
    </rPh>
    <rPh sb="57" eb="58">
      <t>ツト</t>
    </rPh>
    <phoneticPr fontId="2"/>
  </si>
  <si>
    <t>利用者が可能な限り在宅生活を継続出来るよう支援し、利用者が併設施設等への入所等を希望した場合は、円滑に入所等ができるよう必要な措置を講じるよう努めている。</t>
    <rPh sb="0" eb="3">
      <t>リヨウシャ</t>
    </rPh>
    <rPh sb="4" eb="6">
      <t>カノウ</t>
    </rPh>
    <rPh sb="7" eb="8">
      <t>カギ</t>
    </rPh>
    <rPh sb="9" eb="11">
      <t>ザイタク</t>
    </rPh>
    <rPh sb="11" eb="13">
      <t>セイカツ</t>
    </rPh>
    <rPh sb="14" eb="16">
      <t>ケイゾク</t>
    </rPh>
    <rPh sb="16" eb="18">
      <t>デキ</t>
    </rPh>
    <rPh sb="21" eb="23">
      <t>シエン</t>
    </rPh>
    <rPh sb="25" eb="28">
      <t>リヨウシャ</t>
    </rPh>
    <rPh sb="29" eb="31">
      <t>ヘイセツ</t>
    </rPh>
    <rPh sb="31" eb="33">
      <t>シセツ</t>
    </rPh>
    <rPh sb="33" eb="34">
      <t>トウ</t>
    </rPh>
    <rPh sb="36" eb="38">
      <t>ニュウショ</t>
    </rPh>
    <rPh sb="38" eb="39">
      <t>トウ</t>
    </rPh>
    <rPh sb="40" eb="42">
      <t>キボウ</t>
    </rPh>
    <rPh sb="44" eb="46">
      <t>バアイ</t>
    </rPh>
    <rPh sb="48" eb="50">
      <t>エンカツ</t>
    </rPh>
    <rPh sb="51" eb="53">
      <t>ニュウショ</t>
    </rPh>
    <rPh sb="53" eb="54">
      <t>トウ</t>
    </rPh>
    <rPh sb="60" eb="62">
      <t>ヒツヨウ</t>
    </rPh>
    <rPh sb="63" eb="65">
      <t>ソチ</t>
    </rPh>
    <rPh sb="66" eb="67">
      <t>コウ</t>
    </rPh>
    <rPh sb="71" eb="72">
      <t>ツト</t>
    </rPh>
    <phoneticPr fontId="2"/>
  </si>
  <si>
    <t>利用者に対するサービスの提供により事故が発生した場合には、保険者、当該利用者の家族、居宅介護支援事業者に対して連絡するとともに、必要な措置を講じている。</t>
    <rPh sb="0" eb="3">
      <t>リヨウシャ</t>
    </rPh>
    <rPh sb="4" eb="5">
      <t>タイ</t>
    </rPh>
    <rPh sb="12" eb="14">
      <t>テイキョウ</t>
    </rPh>
    <rPh sb="17" eb="19">
      <t>ジコ</t>
    </rPh>
    <rPh sb="20" eb="22">
      <t>ハッセイ</t>
    </rPh>
    <rPh sb="24" eb="26">
      <t>バアイ</t>
    </rPh>
    <rPh sb="29" eb="32">
      <t>ホケンシャ</t>
    </rPh>
    <rPh sb="33" eb="35">
      <t>トウガイ</t>
    </rPh>
    <rPh sb="35" eb="38">
      <t>リヨウシャ</t>
    </rPh>
    <rPh sb="39" eb="41">
      <t>カゾク</t>
    </rPh>
    <rPh sb="42" eb="44">
      <t>キョタク</t>
    </rPh>
    <rPh sb="44" eb="46">
      <t>カイゴ</t>
    </rPh>
    <rPh sb="46" eb="48">
      <t>シエン</t>
    </rPh>
    <rPh sb="48" eb="51">
      <t>ジギョウシャ</t>
    </rPh>
    <rPh sb="52" eb="53">
      <t>タイ</t>
    </rPh>
    <rPh sb="55" eb="57">
      <t>レンラク</t>
    </rPh>
    <rPh sb="64" eb="66">
      <t>ヒツヨウ</t>
    </rPh>
    <rPh sb="67" eb="69">
      <t>ソチ</t>
    </rPh>
    <rPh sb="70" eb="71">
      <t>コウ</t>
    </rPh>
    <phoneticPr fontId="2"/>
  </si>
  <si>
    <t>事故の状況及び事故に際して採った処置について記録し、５年間保存している。</t>
    <rPh sb="0" eb="2">
      <t>ジコ</t>
    </rPh>
    <rPh sb="3" eb="5">
      <t>ジョウキョウ</t>
    </rPh>
    <rPh sb="5" eb="6">
      <t>オヨ</t>
    </rPh>
    <rPh sb="7" eb="9">
      <t>ジコ</t>
    </rPh>
    <rPh sb="10" eb="11">
      <t>サイ</t>
    </rPh>
    <rPh sb="13" eb="14">
      <t>ト</t>
    </rPh>
    <rPh sb="16" eb="18">
      <t>ショチ</t>
    </rPh>
    <rPh sb="22" eb="24">
      <t>キロク</t>
    </rPh>
    <rPh sb="27" eb="29">
      <t>ネンカン</t>
    </rPh>
    <rPh sb="29" eb="31">
      <t>ホゾン</t>
    </rPh>
    <phoneticPr fontId="2"/>
  </si>
  <si>
    <t>利用者に対するサービスの提供により賠償すべき事故が発生した場合には、損害賠償を速やかに行っている。</t>
    <rPh sb="0" eb="3">
      <t>リヨウシャ</t>
    </rPh>
    <rPh sb="4" eb="5">
      <t>タイ</t>
    </rPh>
    <rPh sb="12" eb="14">
      <t>テイキョウ</t>
    </rPh>
    <rPh sb="17" eb="19">
      <t>バイショウ</t>
    </rPh>
    <rPh sb="22" eb="24">
      <t>ジコ</t>
    </rPh>
    <rPh sb="25" eb="27">
      <t>ハッセイ</t>
    </rPh>
    <rPh sb="29" eb="31">
      <t>バアイ</t>
    </rPh>
    <rPh sb="34" eb="38">
      <t>ソンガイバイショウ</t>
    </rPh>
    <rPh sb="39" eb="40">
      <t>スミ</t>
    </rPh>
    <rPh sb="43" eb="44">
      <t>オコナ</t>
    </rPh>
    <phoneticPr fontId="2"/>
  </si>
  <si>
    <t>事故記録簿（ヒヤリハット簿）等を整備している。</t>
    <rPh sb="0" eb="2">
      <t>ジコ</t>
    </rPh>
    <rPh sb="2" eb="5">
      <t>キロクボ</t>
    </rPh>
    <rPh sb="12" eb="13">
      <t>ボ</t>
    </rPh>
    <rPh sb="14" eb="15">
      <t>トウ</t>
    </rPh>
    <rPh sb="16" eb="18">
      <t>セイビ</t>
    </rPh>
    <phoneticPr fontId="2"/>
  </si>
  <si>
    <t>事故報告書の様式、手順等を知っている。</t>
    <rPh sb="0" eb="2">
      <t>ジコ</t>
    </rPh>
    <rPh sb="2" eb="5">
      <t>ホウコクショ</t>
    </rPh>
    <rPh sb="6" eb="8">
      <t>ヨウシキ</t>
    </rPh>
    <rPh sb="9" eb="11">
      <t>テジュン</t>
    </rPh>
    <rPh sb="11" eb="12">
      <t>トウ</t>
    </rPh>
    <rPh sb="13" eb="14">
      <t>シ</t>
    </rPh>
    <phoneticPr fontId="2"/>
  </si>
  <si>
    <t>損害賠償保険に加入している。</t>
    <rPh sb="0" eb="2">
      <t>ソンガイ</t>
    </rPh>
    <rPh sb="2" eb="4">
      <t>バイショウ</t>
    </rPh>
    <rPh sb="4" eb="6">
      <t>ホケン</t>
    </rPh>
    <rPh sb="7" eb="9">
      <t>カニュウ</t>
    </rPh>
    <phoneticPr fontId="2"/>
  </si>
  <si>
    <t>サービス事業所ごとに経理を区分するとともに、当該サービス事業の会計とその他の事業の会計を区分している。</t>
    <rPh sb="4" eb="7">
      <t>ジギョウショ</t>
    </rPh>
    <rPh sb="10" eb="12">
      <t>ケイリ</t>
    </rPh>
    <rPh sb="13" eb="15">
      <t>クブン</t>
    </rPh>
    <rPh sb="22" eb="24">
      <t>トウガイ</t>
    </rPh>
    <rPh sb="28" eb="30">
      <t>ジギョウ</t>
    </rPh>
    <rPh sb="31" eb="33">
      <t>カイケイ</t>
    </rPh>
    <rPh sb="36" eb="37">
      <t>タ</t>
    </rPh>
    <rPh sb="38" eb="40">
      <t>ジギョウ</t>
    </rPh>
    <rPh sb="41" eb="43">
      <t>カイケイ</t>
    </rPh>
    <rPh sb="44" eb="46">
      <t>クブン</t>
    </rPh>
    <phoneticPr fontId="2"/>
  </si>
  <si>
    <t>従業者、設備、備品、会計に関する諸記録を整備している。</t>
    <rPh sb="0" eb="3">
      <t>ジュウギョウシャ</t>
    </rPh>
    <rPh sb="4" eb="6">
      <t>セツビ</t>
    </rPh>
    <rPh sb="7" eb="9">
      <t>ビヒン</t>
    </rPh>
    <rPh sb="10" eb="12">
      <t>カイケイ</t>
    </rPh>
    <rPh sb="13" eb="14">
      <t>カン</t>
    </rPh>
    <rPh sb="16" eb="17">
      <t>ショ</t>
    </rPh>
    <rPh sb="17" eb="19">
      <t>キロク</t>
    </rPh>
    <rPh sb="20" eb="22">
      <t>セイビ</t>
    </rPh>
    <phoneticPr fontId="2"/>
  </si>
  <si>
    <t>利用者に対するサービスの提供に関する次の記録を整備し、完結の日から５年間保存している。(整備している項目に○印をつけてください。)</t>
    <rPh sb="0" eb="3">
      <t>リヨウシャ</t>
    </rPh>
    <rPh sb="4" eb="5">
      <t>タイ</t>
    </rPh>
    <rPh sb="12" eb="14">
      <t>テイキョウ</t>
    </rPh>
    <rPh sb="15" eb="16">
      <t>カン</t>
    </rPh>
    <rPh sb="18" eb="19">
      <t>ツギ</t>
    </rPh>
    <rPh sb="20" eb="22">
      <t>キロク</t>
    </rPh>
    <rPh sb="23" eb="25">
      <t>セイビ</t>
    </rPh>
    <rPh sb="27" eb="29">
      <t>カンケツ</t>
    </rPh>
    <rPh sb="30" eb="31">
      <t>ヒ</t>
    </rPh>
    <rPh sb="34" eb="36">
      <t>ネンカン</t>
    </rPh>
    <rPh sb="36" eb="38">
      <t>ホゾン</t>
    </rPh>
    <rPh sb="44" eb="46">
      <t>セイビ</t>
    </rPh>
    <rPh sb="50" eb="52">
      <t>コウモク</t>
    </rPh>
    <rPh sb="54" eb="55">
      <t>シルシ</t>
    </rPh>
    <phoneticPr fontId="2"/>
  </si>
  <si>
    <t>〔</t>
    <phoneticPr fontId="2"/>
  </si>
  <si>
    <t>〕</t>
    <phoneticPr fontId="2"/>
  </si>
  <si>
    <t>居宅サービス計画</t>
    <rPh sb="0" eb="2">
      <t>キョタク</t>
    </rPh>
    <rPh sb="6" eb="8">
      <t>ケイカク</t>
    </rPh>
    <phoneticPr fontId="2"/>
  </si>
  <si>
    <t>身体拘束等に関する記録</t>
    <rPh sb="0" eb="4">
      <t>シンタイコウソク</t>
    </rPh>
    <rPh sb="4" eb="5">
      <t>トウ</t>
    </rPh>
    <rPh sb="6" eb="7">
      <t>カン</t>
    </rPh>
    <rPh sb="9" eb="11">
      <t>キロク</t>
    </rPh>
    <phoneticPr fontId="2"/>
  </si>
  <si>
    <t>サービス提供記録</t>
    <rPh sb="4" eb="6">
      <t>テイキョウ</t>
    </rPh>
    <rPh sb="6" eb="8">
      <t>キロク</t>
    </rPh>
    <phoneticPr fontId="2"/>
  </si>
  <si>
    <t>利用者に対する市町村への通知に関する記録</t>
    <rPh sb="0" eb="3">
      <t>リヨウシャ</t>
    </rPh>
    <rPh sb="4" eb="5">
      <t>タイ</t>
    </rPh>
    <rPh sb="7" eb="10">
      <t>シチョウソン</t>
    </rPh>
    <rPh sb="12" eb="14">
      <t>ツウチ</t>
    </rPh>
    <rPh sb="15" eb="16">
      <t>カン</t>
    </rPh>
    <rPh sb="18" eb="20">
      <t>キロク</t>
    </rPh>
    <phoneticPr fontId="2"/>
  </si>
  <si>
    <t>苦情処理に関する記録</t>
    <rPh sb="0" eb="4">
      <t>クジョウショリ</t>
    </rPh>
    <rPh sb="5" eb="6">
      <t>カン</t>
    </rPh>
    <rPh sb="8" eb="10">
      <t>キロク</t>
    </rPh>
    <phoneticPr fontId="2"/>
  </si>
  <si>
    <t>事故の状況及び事故に対して採った処置に関する記録</t>
    <phoneticPr fontId="2"/>
  </si>
  <si>
    <t>運営推進会議における報告、評価、要望、助言等の記録</t>
    <rPh sb="0" eb="2">
      <t>ウンエイ</t>
    </rPh>
    <rPh sb="2" eb="4">
      <t>スイシン</t>
    </rPh>
    <rPh sb="4" eb="6">
      <t>カイギ</t>
    </rPh>
    <rPh sb="10" eb="12">
      <t>ホウコク</t>
    </rPh>
    <rPh sb="13" eb="15">
      <t>ヒョウカ</t>
    </rPh>
    <rPh sb="16" eb="18">
      <t>ヨウボウ</t>
    </rPh>
    <rPh sb="19" eb="21">
      <t>ジョゲン</t>
    </rPh>
    <rPh sb="21" eb="22">
      <t>トウ</t>
    </rPh>
    <rPh sb="23" eb="25">
      <t>キロク</t>
    </rPh>
    <phoneticPr fontId="2"/>
  </si>
  <si>
    <t>看護小規模多機能型居宅介護計画</t>
    <rPh sb="0" eb="2">
      <t>カンゴ</t>
    </rPh>
    <rPh sb="2" eb="5">
      <t>ショウキボ</t>
    </rPh>
    <rPh sb="5" eb="8">
      <t>タキノウ</t>
    </rPh>
    <rPh sb="8" eb="9">
      <t>カタ</t>
    </rPh>
    <rPh sb="9" eb="13">
      <t>キョタクカイゴ</t>
    </rPh>
    <rPh sb="13" eb="15">
      <t>ケイカク</t>
    </rPh>
    <phoneticPr fontId="2"/>
  </si>
  <si>
    <t>主治の医師による指示の文書</t>
    <rPh sb="0" eb="2">
      <t>ヌシハル</t>
    </rPh>
    <rPh sb="3" eb="5">
      <t>イシ</t>
    </rPh>
    <rPh sb="8" eb="10">
      <t>シジ</t>
    </rPh>
    <rPh sb="11" eb="13">
      <t>ブンショ</t>
    </rPh>
    <phoneticPr fontId="2"/>
  </si>
  <si>
    <t>看護小規模多機能型居宅介護報告書</t>
    <rPh sb="0" eb="2">
      <t>カンゴ</t>
    </rPh>
    <rPh sb="2" eb="5">
      <t>ショウキボ</t>
    </rPh>
    <rPh sb="5" eb="8">
      <t>タキノウ</t>
    </rPh>
    <rPh sb="8" eb="9">
      <t>カタ</t>
    </rPh>
    <rPh sb="9" eb="13">
      <t>キョタクカイゴ</t>
    </rPh>
    <rPh sb="13" eb="16">
      <t>ホウコクショ</t>
    </rPh>
    <phoneticPr fontId="2"/>
  </si>
  <si>
    <t>居宅介護支援事業者またはその従業者に対し、利用者に特定の事業者によるサービスを利用させることの代償として、金品その他の財産上の利益を供与していない。</t>
    <rPh sb="0" eb="2">
      <t>キョタク</t>
    </rPh>
    <rPh sb="2" eb="4">
      <t>カイゴ</t>
    </rPh>
    <rPh sb="4" eb="6">
      <t>シエン</t>
    </rPh>
    <rPh sb="6" eb="9">
      <t>ジギョウシャ</t>
    </rPh>
    <rPh sb="14" eb="16">
      <t>ジュウギョウ</t>
    </rPh>
    <rPh sb="16" eb="17">
      <t>シャ</t>
    </rPh>
    <rPh sb="18" eb="19">
      <t>タイ</t>
    </rPh>
    <rPh sb="21" eb="24">
      <t>リヨウシャ</t>
    </rPh>
    <rPh sb="25" eb="27">
      <t>トクテイ</t>
    </rPh>
    <rPh sb="28" eb="31">
      <t>ジギョウシャ</t>
    </rPh>
    <rPh sb="39" eb="41">
      <t>リヨウ</t>
    </rPh>
    <rPh sb="47" eb="49">
      <t>ダイショウ</t>
    </rPh>
    <rPh sb="53" eb="55">
      <t>キンピン</t>
    </rPh>
    <rPh sb="57" eb="58">
      <t>タ</t>
    </rPh>
    <rPh sb="59" eb="61">
      <t>ザイサン</t>
    </rPh>
    <rPh sb="61" eb="62">
      <t>ジョウ</t>
    </rPh>
    <rPh sb="63" eb="65">
      <t>リエキ</t>
    </rPh>
    <rPh sb="66" eb="68">
      <t>キョウヨ</t>
    </rPh>
    <phoneticPr fontId="2"/>
  </si>
  <si>
    <t>実績の確認については、複数の担当者が確認した上で請求している。</t>
    <rPh sb="0" eb="2">
      <t>ジッセキ</t>
    </rPh>
    <rPh sb="3" eb="5">
      <t>カクニン</t>
    </rPh>
    <rPh sb="11" eb="13">
      <t>フクスウ</t>
    </rPh>
    <rPh sb="14" eb="17">
      <t>タントウシャ</t>
    </rPh>
    <rPh sb="18" eb="20">
      <t>カクニン</t>
    </rPh>
    <rPh sb="22" eb="23">
      <t>ウエ</t>
    </rPh>
    <rPh sb="24" eb="26">
      <t>セイキュウ</t>
    </rPh>
    <phoneticPr fontId="2"/>
  </si>
  <si>
    <t>同一建物に居住する利用者とそれ以外を区別して請求している。</t>
    <rPh sb="0" eb="2">
      <t>ドウイツ</t>
    </rPh>
    <rPh sb="2" eb="4">
      <t>タテモノ</t>
    </rPh>
    <rPh sb="5" eb="7">
      <t>キョジュウ</t>
    </rPh>
    <rPh sb="9" eb="12">
      <t>リヨウシャ</t>
    </rPh>
    <rPh sb="15" eb="17">
      <t>イガイ</t>
    </rPh>
    <rPh sb="18" eb="20">
      <t>クベツ</t>
    </rPh>
    <rPh sb="22" eb="24">
      <t>セイキュウ</t>
    </rPh>
    <phoneticPr fontId="2"/>
  </si>
  <si>
    <t>利用開始日からサービス費を算定している。</t>
    <rPh sb="0" eb="2">
      <t>リヨウ</t>
    </rPh>
    <rPh sb="2" eb="5">
      <t>カイシビ</t>
    </rPh>
    <rPh sb="11" eb="12">
      <t>ヒ</t>
    </rPh>
    <rPh sb="13" eb="15">
      <t>サンテイ</t>
    </rPh>
    <phoneticPr fontId="2"/>
  </si>
  <si>
    <t>利用者が短期入所生活介護、短期入所療養介護、特定施設入居者生活介護、認知症対応型共同生活介護、地域密着型特定施設入居者生活介護、地域密着型介護老人福祉施設入所者生活介護を受けている間は、サービス費を算定していない。</t>
    <rPh sb="0" eb="3">
      <t>リヨウシャ</t>
    </rPh>
    <rPh sb="4" eb="8">
      <t>タンキニュウショ</t>
    </rPh>
    <rPh sb="8" eb="12">
      <t>セイカツカイゴ</t>
    </rPh>
    <rPh sb="13" eb="15">
      <t>タンキ</t>
    </rPh>
    <rPh sb="15" eb="17">
      <t>ニュウショ</t>
    </rPh>
    <rPh sb="17" eb="19">
      <t>リョウヨウ</t>
    </rPh>
    <rPh sb="19" eb="21">
      <t>カイゴ</t>
    </rPh>
    <rPh sb="22" eb="24">
      <t>トクテイ</t>
    </rPh>
    <rPh sb="24" eb="26">
      <t>シセツ</t>
    </rPh>
    <rPh sb="26" eb="29">
      <t>ニュウキョシャ</t>
    </rPh>
    <rPh sb="29" eb="31">
      <t>セイカツ</t>
    </rPh>
    <rPh sb="31" eb="33">
      <t>カイゴ</t>
    </rPh>
    <rPh sb="34" eb="37">
      <t>ニンチショウ</t>
    </rPh>
    <rPh sb="37" eb="40">
      <t>タイオウガタ</t>
    </rPh>
    <rPh sb="40" eb="44">
      <t>キョウドウセイカツ</t>
    </rPh>
    <rPh sb="44" eb="46">
      <t>カイゴ</t>
    </rPh>
    <rPh sb="47" eb="49">
      <t>チイキ</t>
    </rPh>
    <rPh sb="49" eb="51">
      <t>ミッチャク</t>
    </rPh>
    <rPh sb="51" eb="52">
      <t>カタ</t>
    </rPh>
    <rPh sb="52" eb="56">
      <t>トクテイシセツ</t>
    </rPh>
    <rPh sb="56" eb="59">
      <t>ニュウキョシャ</t>
    </rPh>
    <rPh sb="59" eb="61">
      <t>セイカツ</t>
    </rPh>
    <rPh sb="61" eb="63">
      <t>カイゴ</t>
    </rPh>
    <rPh sb="64" eb="66">
      <t>チイキ</t>
    </rPh>
    <rPh sb="66" eb="68">
      <t>ミッチャク</t>
    </rPh>
    <rPh sb="68" eb="69">
      <t>ガタ</t>
    </rPh>
    <rPh sb="69" eb="73">
      <t>カイゴロウジン</t>
    </rPh>
    <rPh sb="73" eb="77">
      <t>フクシシセツ</t>
    </rPh>
    <rPh sb="77" eb="80">
      <t>ニュウショシャ</t>
    </rPh>
    <rPh sb="80" eb="82">
      <t>セイカツ</t>
    </rPh>
    <rPh sb="82" eb="84">
      <t>カイゴ</t>
    </rPh>
    <rPh sb="85" eb="86">
      <t>ウ</t>
    </rPh>
    <rPh sb="90" eb="91">
      <t>アイダ</t>
    </rPh>
    <rPh sb="97" eb="98">
      <t>ヒ</t>
    </rPh>
    <rPh sb="99" eb="101">
      <t>サンテイ</t>
    </rPh>
    <phoneticPr fontId="2"/>
  </si>
  <si>
    <t>３　加算について</t>
    <rPh sb="2" eb="4">
      <t>カサン</t>
    </rPh>
    <phoneticPr fontId="2"/>
  </si>
  <si>
    <t>【初期加算】</t>
    <rPh sb="1" eb="3">
      <t>ショキ</t>
    </rPh>
    <rPh sb="3" eb="5">
      <t>カサン</t>
    </rPh>
    <phoneticPr fontId="2"/>
  </si>
  <si>
    <t>【退院時共同指導加算】</t>
    <rPh sb="1" eb="3">
      <t>タイイン</t>
    </rPh>
    <rPh sb="3" eb="4">
      <t>ジ</t>
    </rPh>
    <rPh sb="4" eb="6">
      <t>キョウドウ</t>
    </rPh>
    <rPh sb="6" eb="8">
      <t>シドウ</t>
    </rPh>
    <rPh sb="8" eb="10">
      <t>カサン</t>
    </rPh>
    <phoneticPr fontId="2"/>
  </si>
  <si>
    <t>【特別管理加算】</t>
    <rPh sb="1" eb="3">
      <t>トクベツ</t>
    </rPh>
    <rPh sb="3" eb="5">
      <t>カンリ</t>
    </rPh>
    <rPh sb="5" eb="7">
      <t>カサン</t>
    </rPh>
    <phoneticPr fontId="2"/>
  </si>
  <si>
    <t>【ターミナルケア加算】</t>
    <rPh sb="8" eb="10">
      <t>カサン</t>
    </rPh>
    <phoneticPr fontId="2"/>
  </si>
  <si>
    <t>市に届出をした上で算定している。</t>
    <phoneticPr fontId="2"/>
  </si>
  <si>
    <t>算定月に医療保険に係る２４時間連絡体制（対応）加算を算定していない。</t>
    <rPh sb="0" eb="2">
      <t>サンテイ</t>
    </rPh>
    <rPh sb="2" eb="3">
      <t>ツキ</t>
    </rPh>
    <rPh sb="4" eb="6">
      <t>イリョウ</t>
    </rPh>
    <rPh sb="6" eb="8">
      <t>ホケン</t>
    </rPh>
    <rPh sb="9" eb="10">
      <t>カカ</t>
    </rPh>
    <rPh sb="13" eb="15">
      <t>ジカン</t>
    </rPh>
    <rPh sb="15" eb="17">
      <t>レンラク</t>
    </rPh>
    <rPh sb="17" eb="19">
      <t>タイセイ</t>
    </rPh>
    <rPh sb="20" eb="22">
      <t>タイオウ</t>
    </rPh>
    <rPh sb="23" eb="25">
      <t>カサン</t>
    </rPh>
    <rPh sb="26" eb="28">
      <t>サンテイ</t>
    </rPh>
    <phoneticPr fontId="2"/>
  </si>
  <si>
    <t>他の事業所にて当該加算に係る訪問看護を受けていない。</t>
    <rPh sb="0" eb="1">
      <t>タ</t>
    </rPh>
    <rPh sb="2" eb="5">
      <t>ジギョウショ</t>
    </rPh>
    <rPh sb="7" eb="9">
      <t>トウガイ</t>
    </rPh>
    <rPh sb="9" eb="11">
      <t>カサン</t>
    </rPh>
    <rPh sb="12" eb="13">
      <t>カカ</t>
    </rPh>
    <rPh sb="14" eb="16">
      <t>ホウモン</t>
    </rPh>
    <rPh sb="16" eb="18">
      <t>カンゴ</t>
    </rPh>
    <rPh sb="19" eb="20">
      <t>ウ</t>
    </rPh>
    <phoneticPr fontId="2"/>
  </si>
  <si>
    <t>算定月に訪問看護及び定期巡回・随時対応型訪問介護看護の利用に係る特別管理加算並びに医療保険における訪問看護の利用に係る特別管理加算を算定していない。</t>
    <rPh sb="0" eb="2">
      <t>サンテイ</t>
    </rPh>
    <rPh sb="2" eb="3">
      <t>ツキ</t>
    </rPh>
    <rPh sb="4" eb="6">
      <t>ホウモン</t>
    </rPh>
    <rPh sb="6" eb="8">
      <t>カンゴ</t>
    </rPh>
    <rPh sb="8" eb="9">
      <t>オヨ</t>
    </rPh>
    <rPh sb="10" eb="12">
      <t>テイキ</t>
    </rPh>
    <rPh sb="12" eb="14">
      <t>ジュンカイ</t>
    </rPh>
    <rPh sb="15" eb="17">
      <t>ズイジ</t>
    </rPh>
    <rPh sb="17" eb="20">
      <t>タイオウガタ</t>
    </rPh>
    <rPh sb="20" eb="22">
      <t>ホウモン</t>
    </rPh>
    <rPh sb="22" eb="24">
      <t>カイゴ</t>
    </rPh>
    <rPh sb="24" eb="26">
      <t>カンゴ</t>
    </rPh>
    <rPh sb="27" eb="29">
      <t>リヨウ</t>
    </rPh>
    <rPh sb="30" eb="31">
      <t>カカ</t>
    </rPh>
    <rPh sb="32" eb="34">
      <t>トクベツ</t>
    </rPh>
    <rPh sb="34" eb="36">
      <t>カンリ</t>
    </rPh>
    <rPh sb="36" eb="38">
      <t>カサン</t>
    </rPh>
    <rPh sb="38" eb="39">
      <t>ナラ</t>
    </rPh>
    <rPh sb="41" eb="43">
      <t>イリョウ</t>
    </rPh>
    <rPh sb="43" eb="45">
      <t>ホケン</t>
    </rPh>
    <rPh sb="49" eb="53">
      <t>ホウモンカンゴ</t>
    </rPh>
    <rPh sb="54" eb="56">
      <t>リヨウ</t>
    </rPh>
    <rPh sb="57" eb="58">
      <t>カカ</t>
    </rPh>
    <rPh sb="59" eb="61">
      <t>トクベツ</t>
    </rPh>
    <rPh sb="61" eb="63">
      <t>カンリ</t>
    </rPh>
    <rPh sb="63" eb="65">
      <t>カサン</t>
    </rPh>
    <rPh sb="66" eb="68">
      <t>サンテイ</t>
    </rPh>
    <phoneticPr fontId="2"/>
  </si>
  <si>
    <t>同加算を他の事業所で算定していない。</t>
    <rPh sb="0" eb="1">
      <t>ドウ</t>
    </rPh>
    <rPh sb="1" eb="3">
      <t>カサン</t>
    </rPh>
    <rPh sb="4" eb="5">
      <t>タ</t>
    </rPh>
    <rPh sb="6" eb="9">
      <t>ジギョウショ</t>
    </rPh>
    <rPh sb="10" eb="12">
      <t>サンテイ</t>
    </rPh>
    <phoneticPr fontId="2"/>
  </si>
  <si>
    <t>医科診療報酬点数表に掲げる在宅悪性腫瘍患者指導管理もしくは在宅気管切開患者指導管理を受けている状態または気管カニューレもしくは留置カテーテルを使用している</t>
    <phoneticPr fontId="2"/>
  </si>
  <si>
    <t>(特別管理加算Ⅰを算定している)…次に該当する利用者に算定している。</t>
    <rPh sb="1" eb="3">
      <t>トクベツ</t>
    </rPh>
    <rPh sb="3" eb="5">
      <t>カンリ</t>
    </rPh>
    <rPh sb="5" eb="7">
      <t>カサン</t>
    </rPh>
    <rPh sb="9" eb="11">
      <t>サンテイ</t>
    </rPh>
    <rPh sb="17" eb="18">
      <t>ツギ</t>
    </rPh>
    <rPh sb="19" eb="21">
      <t>ガイトウ</t>
    </rPh>
    <rPh sb="23" eb="26">
      <t>リヨウシャ</t>
    </rPh>
    <rPh sb="27" eb="29">
      <t>サンテイ</t>
    </rPh>
    <phoneticPr fontId="2"/>
  </si>
  <si>
    <t>(特別管理加算Ⅱを算定している)…次に該当する利用者に算定している。</t>
    <rPh sb="1" eb="3">
      <t>トクベツ</t>
    </rPh>
    <rPh sb="3" eb="5">
      <t>カンリ</t>
    </rPh>
    <rPh sb="5" eb="7">
      <t>カサン</t>
    </rPh>
    <rPh sb="9" eb="11">
      <t>サンテイ</t>
    </rPh>
    <rPh sb="17" eb="18">
      <t>ツギ</t>
    </rPh>
    <rPh sb="19" eb="21">
      <t>ガイトウ</t>
    </rPh>
    <rPh sb="23" eb="26">
      <t>リヨウシャ</t>
    </rPh>
    <rPh sb="27" eb="29">
      <t>サンテイ</t>
    </rPh>
    <phoneticPr fontId="2"/>
  </si>
  <si>
    <t>ターミナルケアを受ける利用者について24時間連絡できる体制を確保し、かつ、必要に応じて、訪問看護を行うことができる体制をとっている。</t>
    <rPh sb="8" eb="9">
      <t>ウ</t>
    </rPh>
    <rPh sb="11" eb="14">
      <t>リヨウシャ</t>
    </rPh>
    <rPh sb="20" eb="22">
      <t>ジカン</t>
    </rPh>
    <rPh sb="22" eb="24">
      <t>レンラク</t>
    </rPh>
    <rPh sb="27" eb="29">
      <t>タイセイ</t>
    </rPh>
    <rPh sb="30" eb="32">
      <t>カクホ</t>
    </rPh>
    <rPh sb="37" eb="39">
      <t>ヒツヨウ</t>
    </rPh>
    <rPh sb="40" eb="41">
      <t>オウ</t>
    </rPh>
    <rPh sb="44" eb="46">
      <t>ホウモン</t>
    </rPh>
    <rPh sb="46" eb="48">
      <t>カンゴ</t>
    </rPh>
    <rPh sb="49" eb="50">
      <t>オコナ</t>
    </rPh>
    <rPh sb="57" eb="59">
      <t>タイセイ</t>
    </rPh>
    <phoneticPr fontId="2"/>
  </si>
  <si>
    <t>主治医との連携の下に、訪問看護におけるターミナルケアに係る計画及び支援体制について、利用者及びその家族等に対し、同意を得ている。</t>
    <rPh sb="0" eb="3">
      <t>シュジイ</t>
    </rPh>
    <rPh sb="5" eb="7">
      <t>レンケイ</t>
    </rPh>
    <rPh sb="8" eb="9">
      <t>シタ</t>
    </rPh>
    <rPh sb="11" eb="13">
      <t>ホウモン</t>
    </rPh>
    <rPh sb="13" eb="15">
      <t>カンゴ</t>
    </rPh>
    <rPh sb="27" eb="28">
      <t>カカ</t>
    </rPh>
    <rPh sb="29" eb="31">
      <t>ケイカク</t>
    </rPh>
    <rPh sb="31" eb="32">
      <t>オヨ</t>
    </rPh>
    <rPh sb="33" eb="35">
      <t>シエン</t>
    </rPh>
    <rPh sb="35" eb="37">
      <t>タイセイ</t>
    </rPh>
    <rPh sb="42" eb="45">
      <t>リヨウシャ</t>
    </rPh>
    <rPh sb="45" eb="46">
      <t>オヨ</t>
    </rPh>
    <rPh sb="49" eb="51">
      <t>カゾク</t>
    </rPh>
    <rPh sb="51" eb="52">
      <t>トウ</t>
    </rPh>
    <rPh sb="53" eb="54">
      <t>タイ</t>
    </rPh>
    <rPh sb="56" eb="58">
      <t>ドウイ</t>
    </rPh>
    <rPh sb="59" eb="60">
      <t>エ</t>
    </rPh>
    <phoneticPr fontId="2"/>
  </si>
  <si>
    <t>死亡日及び死亡日前14日以内に２日以上ターミナルケアを行った場合に算定している。</t>
    <rPh sb="0" eb="3">
      <t>シボウビ</t>
    </rPh>
    <rPh sb="3" eb="4">
      <t>オヨ</t>
    </rPh>
    <rPh sb="5" eb="8">
      <t>シボウビ</t>
    </rPh>
    <rPh sb="8" eb="9">
      <t>マエ</t>
    </rPh>
    <rPh sb="11" eb="12">
      <t>ニチ</t>
    </rPh>
    <rPh sb="12" eb="14">
      <t>イナイ</t>
    </rPh>
    <rPh sb="16" eb="17">
      <t>ニチ</t>
    </rPh>
    <rPh sb="17" eb="19">
      <t>イジョウ</t>
    </rPh>
    <rPh sb="27" eb="28">
      <t>オコナ</t>
    </rPh>
    <rPh sb="30" eb="32">
      <t>バアイ</t>
    </rPh>
    <rPh sb="33" eb="35">
      <t>サンテイ</t>
    </rPh>
    <phoneticPr fontId="2"/>
  </si>
  <si>
    <t>市に届出をした上で算定している。</t>
    <rPh sb="0" eb="1">
      <t>シ</t>
    </rPh>
    <rPh sb="2" eb="4">
      <t>トドケデ</t>
    </rPh>
    <rPh sb="7" eb="8">
      <t>ウエ</t>
    </rPh>
    <rPh sb="9" eb="11">
      <t>サンテイ</t>
    </rPh>
    <phoneticPr fontId="2"/>
  </si>
  <si>
    <t>労働保険料の納付を適正に行っている。</t>
    <rPh sb="0" eb="2">
      <t>ロウドウ</t>
    </rPh>
    <rPh sb="2" eb="5">
      <t>ホケンリョウ</t>
    </rPh>
    <rPh sb="6" eb="8">
      <t>ノウフ</t>
    </rPh>
    <rPh sb="9" eb="11">
      <t>テキセイ</t>
    </rPh>
    <rPh sb="12" eb="13">
      <t>オコナ</t>
    </rPh>
    <phoneticPr fontId="6"/>
  </si>
  <si>
    <t>次のａ・ｂ両方に該当している。</t>
    <rPh sb="0" eb="1">
      <t>ツギ</t>
    </rPh>
    <rPh sb="5" eb="7">
      <t>リョウホウ</t>
    </rPh>
    <rPh sb="8" eb="10">
      <t>ガイトウ</t>
    </rPh>
    <phoneticPr fontId="6"/>
  </si>
  <si>
    <t>ａ</t>
    <phoneticPr fontId="6"/>
  </si>
  <si>
    <t>介護職員の任用の際における職責または職務内容等の要件（賃金に関するものを含む。）を定めている。</t>
    <rPh sb="0" eb="2">
      <t>カイゴ</t>
    </rPh>
    <rPh sb="2" eb="4">
      <t>ショクイン</t>
    </rPh>
    <rPh sb="5" eb="7">
      <t>ニンヨウ</t>
    </rPh>
    <rPh sb="8" eb="9">
      <t>サイ</t>
    </rPh>
    <rPh sb="13" eb="15">
      <t>ショクセキ</t>
    </rPh>
    <rPh sb="18" eb="20">
      <t>ショクム</t>
    </rPh>
    <rPh sb="20" eb="22">
      <t>ナイヨウ</t>
    </rPh>
    <rPh sb="22" eb="23">
      <t>トウ</t>
    </rPh>
    <rPh sb="24" eb="26">
      <t>ヨウケン</t>
    </rPh>
    <rPh sb="27" eb="29">
      <t>チンギン</t>
    </rPh>
    <rPh sb="30" eb="31">
      <t>カン</t>
    </rPh>
    <rPh sb="36" eb="37">
      <t>フク</t>
    </rPh>
    <rPh sb="41" eb="42">
      <t>サダ</t>
    </rPh>
    <phoneticPr fontId="6"/>
  </si>
  <si>
    <t>ｂ</t>
    <phoneticPr fontId="6"/>
  </si>
  <si>
    <t>ａについて書面をもって作成し、全ての介護職員に周知している。</t>
    <rPh sb="5" eb="7">
      <t>ショメン</t>
    </rPh>
    <rPh sb="11" eb="13">
      <t>サクセイ</t>
    </rPh>
    <rPh sb="15" eb="16">
      <t>スベ</t>
    </rPh>
    <rPh sb="18" eb="20">
      <t>カイゴ</t>
    </rPh>
    <rPh sb="20" eb="22">
      <t>ショクイン</t>
    </rPh>
    <rPh sb="23" eb="25">
      <t>シュウチ</t>
    </rPh>
    <phoneticPr fontId="6"/>
  </si>
  <si>
    <t>介護職員の資質の向上の支援に関する計画を策定し、当該計画に係る研修の実施または研修の機会を確保している。</t>
    <rPh sb="0" eb="2">
      <t>カイゴ</t>
    </rPh>
    <rPh sb="2" eb="4">
      <t>ショクイン</t>
    </rPh>
    <rPh sb="5" eb="7">
      <t>シシツ</t>
    </rPh>
    <rPh sb="8" eb="10">
      <t>コウジョウ</t>
    </rPh>
    <rPh sb="11" eb="13">
      <t>シエン</t>
    </rPh>
    <rPh sb="14" eb="15">
      <t>カン</t>
    </rPh>
    <rPh sb="17" eb="19">
      <t>ケイカク</t>
    </rPh>
    <rPh sb="20" eb="22">
      <t>サクテイ</t>
    </rPh>
    <rPh sb="24" eb="26">
      <t>トウガイ</t>
    </rPh>
    <rPh sb="26" eb="28">
      <t>ケイカク</t>
    </rPh>
    <rPh sb="29" eb="30">
      <t>カカ</t>
    </rPh>
    <rPh sb="31" eb="33">
      <t>ケンシュウ</t>
    </rPh>
    <rPh sb="34" eb="36">
      <t>ジッシ</t>
    </rPh>
    <rPh sb="39" eb="41">
      <t>ケンシュウ</t>
    </rPh>
    <rPh sb="42" eb="44">
      <t>キカイ</t>
    </rPh>
    <rPh sb="45" eb="47">
      <t>カクホ</t>
    </rPh>
    <phoneticPr fontId="6"/>
  </si>
  <si>
    <t>ａについて、全ての介護職員に周知している。</t>
    <rPh sb="6" eb="7">
      <t>スベ</t>
    </rPh>
    <rPh sb="9" eb="11">
      <t>カイゴ</t>
    </rPh>
    <rPh sb="11" eb="13">
      <t>ショクイン</t>
    </rPh>
    <rPh sb="14" eb="16">
      <t>シュウチ</t>
    </rPh>
    <phoneticPr fontId="6"/>
  </si>
  <si>
    <t>【定員超過減算】</t>
    <rPh sb="1" eb="3">
      <t>テイイン</t>
    </rPh>
    <rPh sb="3" eb="5">
      <t>チョウカ</t>
    </rPh>
    <rPh sb="5" eb="7">
      <t>ゲンサン</t>
    </rPh>
    <phoneticPr fontId="2"/>
  </si>
  <si>
    <t>【人員欠如減算】</t>
    <rPh sb="1" eb="3">
      <t>ジンイン</t>
    </rPh>
    <rPh sb="3" eb="5">
      <t>ケツジョ</t>
    </rPh>
    <rPh sb="5" eb="7">
      <t>ゲンサン</t>
    </rPh>
    <phoneticPr fontId="2"/>
  </si>
  <si>
    <t>月平均の利用者数が、運営規程に定められている利用定員を超えた場合、所定単位数を減算している。</t>
    <rPh sb="0" eb="1">
      <t>ツキ</t>
    </rPh>
    <rPh sb="1" eb="3">
      <t>ヘイキン</t>
    </rPh>
    <rPh sb="4" eb="8">
      <t>リヨウシャスウ</t>
    </rPh>
    <rPh sb="10" eb="12">
      <t>ウンエイ</t>
    </rPh>
    <rPh sb="12" eb="14">
      <t>キテイ</t>
    </rPh>
    <rPh sb="15" eb="16">
      <t>サダ</t>
    </rPh>
    <rPh sb="22" eb="26">
      <t>リヨウテイイン</t>
    </rPh>
    <rPh sb="27" eb="28">
      <t>コ</t>
    </rPh>
    <rPh sb="30" eb="32">
      <t>バアイ</t>
    </rPh>
    <rPh sb="33" eb="38">
      <t>ショテイタンイスウ</t>
    </rPh>
    <rPh sb="39" eb="41">
      <t>ゲンサン</t>
    </rPh>
    <phoneticPr fontId="2"/>
  </si>
  <si>
    <t>人員基準に定める員数の看護職員、介護職員の配置がない状態でサービス提供をした場合、所定単位数を減算している。</t>
    <rPh sb="0" eb="2">
      <t>ジンイン</t>
    </rPh>
    <rPh sb="2" eb="4">
      <t>キジュン</t>
    </rPh>
    <rPh sb="5" eb="6">
      <t>サダ</t>
    </rPh>
    <rPh sb="8" eb="10">
      <t>インズウ</t>
    </rPh>
    <rPh sb="11" eb="13">
      <t>カンゴ</t>
    </rPh>
    <rPh sb="13" eb="15">
      <t>ショクイン</t>
    </rPh>
    <rPh sb="16" eb="18">
      <t>カイゴ</t>
    </rPh>
    <rPh sb="18" eb="20">
      <t>ショクイン</t>
    </rPh>
    <rPh sb="21" eb="23">
      <t>ハイチ</t>
    </rPh>
    <rPh sb="26" eb="28">
      <t>ジョウタイ</t>
    </rPh>
    <rPh sb="33" eb="35">
      <t>テイキョウ</t>
    </rPh>
    <rPh sb="38" eb="40">
      <t>バアイ</t>
    </rPh>
    <rPh sb="41" eb="43">
      <t>ショテイ</t>
    </rPh>
    <rPh sb="43" eb="46">
      <t>タンイスウ</t>
    </rPh>
    <rPh sb="47" eb="49">
      <t>ゲンザン</t>
    </rPh>
    <phoneticPr fontId="2"/>
  </si>
  <si>
    <t>減算を要する場合は、市に届出している。</t>
    <rPh sb="0" eb="2">
      <t>ゲンサン</t>
    </rPh>
    <rPh sb="3" eb="4">
      <t>ヨウ</t>
    </rPh>
    <rPh sb="6" eb="8">
      <t>バアイ</t>
    </rPh>
    <rPh sb="10" eb="11">
      <t>シ</t>
    </rPh>
    <rPh sb="12" eb="14">
      <t>トドケデ</t>
    </rPh>
    <phoneticPr fontId="2"/>
  </si>
  <si>
    <t>【サービス提供が過少である場合の減算】</t>
    <rPh sb="5" eb="7">
      <t>テイキョウ</t>
    </rPh>
    <rPh sb="8" eb="10">
      <t>カショウ</t>
    </rPh>
    <rPh sb="13" eb="15">
      <t>バアイ</t>
    </rPh>
    <rPh sb="16" eb="18">
      <t>ゲンサン</t>
    </rPh>
    <phoneticPr fontId="2"/>
  </si>
  <si>
    <t>通い・訪問・宿泊サービスの提供回数が、平均で登録者１人あたり週４日に満たない場合は、所定単位数を減算している。</t>
    <rPh sb="0" eb="1">
      <t>カヨ</t>
    </rPh>
    <rPh sb="3" eb="5">
      <t>ホウモン</t>
    </rPh>
    <rPh sb="6" eb="8">
      <t>シュクハク</t>
    </rPh>
    <rPh sb="13" eb="17">
      <t>テイキョウカイスウ</t>
    </rPh>
    <rPh sb="19" eb="21">
      <t>ヘイキン</t>
    </rPh>
    <rPh sb="22" eb="25">
      <t>トウロクシャ</t>
    </rPh>
    <rPh sb="26" eb="27">
      <t>ニン</t>
    </rPh>
    <rPh sb="30" eb="31">
      <t>シュウ</t>
    </rPh>
    <rPh sb="32" eb="33">
      <t>ニチ</t>
    </rPh>
    <rPh sb="34" eb="35">
      <t>ミ</t>
    </rPh>
    <rPh sb="38" eb="40">
      <t>バアイ</t>
    </rPh>
    <rPh sb="42" eb="47">
      <t>ショテイタンイスウ</t>
    </rPh>
    <rPh sb="48" eb="50">
      <t>ゲンサン</t>
    </rPh>
    <phoneticPr fontId="2"/>
  </si>
  <si>
    <t>算定日が属する月の前３月において、あてはまったものに○をしてください。</t>
    <rPh sb="0" eb="2">
      <t>サンテイ</t>
    </rPh>
    <rPh sb="2" eb="3">
      <t>ビ</t>
    </rPh>
    <rPh sb="4" eb="5">
      <t>ゾク</t>
    </rPh>
    <rPh sb="7" eb="8">
      <t>ツキ</t>
    </rPh>
    <rPh sb="9" eb="10">
      <t>マエ</t>
    </rPh>
    <rPh sb="11" eb="12">
      <t>ツキ</t>
    </rPh>
    <phoneticPr fontId="2"/>
  </si>
  <si>
    <t>当該利用者の総数のうち、主治医の指示に基づく看護サービスを提供した利用者の占める割合が１００分の３０未満</t>
    <phoneticPr fontId="2"/>
  </si>
  <si>
    <t>当該利用者の総数のうち、緊急時訪問看護加算を算定した利用者の占める割合が１００分の３０未満</t>
    <phoneticPr fontId="2"/>
  </si>
  <si>
    <t>当該利用者の総数のうち、特別管理加算を算定した利用者の占める割合が１００分の５未満</t>
    <phoneticPr fontId="2"/>
  </si>
  <si>
    <t>（すべてに○がついた場合）…所定単位数を減算している。</t>
    <rPh sb="10" eb="12">
      <t>バアイ</t>
    </rPh>
    <rPh sb="14" eb="16">
      <t>ショテイ</t>
    </rPh>
    <rPh sb="16" eb="19">
      <t>タンイスウ</t>
    </rPh>
    <rPh sb="20" eb="22">
      <t>ゲンサン</t>
    </rPh>
    <phoneticPr fontId="2"/>
  </si>
  <si>
    <t>主治医が末期の悪性腫瘍その他の疾病により訪問看護を行う必要がある旨の指示を行った場合は、所定単位数を減算している。</t>
    <rPh sb="0" eb="3">
      <t>シュジイ</t>
    </rPh>
    <rPh sb="4" eb="6">
      <t>マッキ</t>
    </rPh>
    <rPh sb="7" eb="11">
      <t>アクセイシュヨウ</t>
    </rPh>
    <rPh sb="13" eb="14">
      <t>タ</t>
    </rPh>
    <rPh sb="15" eb="17">
      <t>シッペイ</t>
    </rPh>
    <rPh sb="20" eb="24">
      <t>ホウモンカンゴ</t>
    </rPh>
    <rPh sb="25" eb="26">
      <t>オコナ</t>
    </rPh>
    <rPh sb="27" eb="29">
      <t>ヒツヨウ</t>
    </rPh>
    <rPh sb="32" eb="33">
      <t>ムネ</t>
    </rPh>
    <rPh sb="34" eb="36">
      <t>シジ</t>
    </rPh>
    <rPh sb="37" eb="38">
      <t>オコナ</t>
    </rPh>
    <rPh sb="40" eb="42">
      <t>バアイ</t>
    </rPh>
    <rPh sb="44" eb="46">
      <t>ショテイ</t>
    </rPh>
    <rPh sb="46" eb="48">
      <t>タンイ</t>
    </rPh>
    <rPh sb="48" eb="49">
      <t>スウ</t>
    </rPh>
    <rPh sb="50" eb="52">
      <t>ゲンサン</t>
    </rPh>
    <phoneticPr fontId="2"/>
  </si>
  <si>
    <t>主治医が急性増悪等により一時的に頻回の訪問看護を行う必要がある旨の特別の指示を行った場合は、指示の日数に応じて所定単位数を減算している。</t>
    <rPh sb="0" eb="3">
      <t>シュジイ</t>
    </rPh>
    <rPh sb="4" eb="6">
      <t>キュウセイ</t>
    </rPh>
    <rPh sb="6" eb="8">
      <t>ゾウアク</t>
    </rPh>
    <rPh sb="8" eb="9">
      <t>トウ</t>
    </rPh>
    <rPh sb="12" eb="15">
      <t>イチジテキ</t>
    </rPh>
    <rPh sb="16" eb="18">
      <t>ヒンカイ</t>
    </rPh>
    <rPh sb="19" eb="21">
      <t>ホウモン</t>
    </rPh>
    <rPh sb="21" eb="23">
      <t>カンゴ</t>
    </rPh>
    <rPh sb="24" eb="25">
      <t>オコナ</t>
    </rPh>
    <rPh sb="26" eb="28">
      <t>ヒツヨウ</t>
    </rPh>
    <rPh sb="31" eb="32">
      <t>ムネ</t>
    </rPh>
    <rPh sb="33" eb="35">
      <t>トクベツ</t>
    </rPh>
    <rPh sb="36" eb="38">
      <t>シジ</t>
    </rPh>
    <rPh sb="39" eb="40">
      <t>オコナ</t>
    </rPh>
    <rPh sb="42" eb="44">
      <t>バアイ</t>
    </rPh>
    <rPh sb="46" eb="48">
      <t>シジ</t>
    </rPh>
    <rPh sb="49" eb="51">
      <t>ニッスウ</t>
    </rPh>
    <rPh sb="52" eb="53">
      <t>オウ</t>
    </rPh>
    <rPh sb="55" eb="60">
      <t>ショテイタンイスウ</t>
    </rPh>
    <rPh sb="61" eb="63">
      <t>ゲンサン</t>
    </rPh>
    <phoneticPr fontId="2"/>
  </si>
  <si>
    <t>１５　居宅サービス計画の作成</t>
    <rPh sb="3" eb="5">
      <t>キョタク</t>
    </rPh>
    <rPh sb="9" eb="11">
      <t>ケイカク</t>
    </rPh>
    <rPh sb="12" eb="14">
      <t>サクセイ</t>
    </rPh>
    <phoneticPr fontId="2"/>
  </si>
  <si>
    <t>１６　法定代理受領サービスに係る報告</t>
    <rPh sb="3" eb="5">
      <t>ホウテイ</t>
    </rPh>
    <rPh sb="5" eb="7">
      <t>ダイリ</t>
    </rPh>
    <rPh sb="7" eb="9">
      <t>ジュリョウ</t>
    </rPh>
    <rPh sb="14" eb="15">
      <t>カカ</t>
    </rPh>
    <rPh sb="16" eb="18">
      <t>ホウコク</t>
    </rPh>
    <phoneticPr fontId="2"/>
  </si>
  <si>
    <t>１７　利用者に対する居宅サービス計画等の書類の交付</t>
    <rPh sb="3" eb="6">
      <t>リヨウシャ</t>
    </rPh>
    <rPh sb="7" eb="8">
      <t>タイ</t>
    </rPh>
    <rPh sb="10" eb="12">
      <t>キョタク</t>
    </rPh>
    <rPh sb="16" eb="18">
      <t>ケイカク</t>
    </rPh>
    <rPh sb="18" eb="19">
      <t>トウ</t>
    </rPh>
    <rPh sb="20" eb="22">
      <t>ショルイ</t>
    </rPh>
    <rPh sb="23" eb="25">
      <t>コウフ</t>
    </rPh>
    <phoneticPr fontId="2"/>
  </si>
  <si>
    <t>１８　看護小規模多機能型居宅介護計画の作成</t>
    <rPh sb="3" eb="16">
      <t>カンゴショ</t>
    </rPh>
    <rPh sb="16" eb="18">
      <t>ケイカク</t>
    </rPh>
    <rPh sb="19" eb="21">
      <t>サクセイ</t>
    </rPh>
    <phoneticPr fontId="2"/>
  </si>
  <si>
    <t>１９　介護等</t>
    <rPh sb="3" eb="5">
      <t>カイゴ</t>
    </rPh>
    <rPh sb="5" eb="6">
      <t>トウ</t>
    </rPh>
    <phoneticPr fontId="2"/>
  </si>
  <si>
    <t>２０　社会生活上の便宜の提供等</t>
    <rPh sb="3" eb="5">
      <t>シャカイ</t>
    </rPh>
    <rPh sb="5" eb="8">
      <t>セイカツジョウ</t>
    </rPh>
    <rPh sb="9" eb="11">
      <t>ベンギ</t>
    </rPh>
    <rPh sb="12" eb="14">
      <t>テイキョウ</t>
    </rPh>
    <rPh sb="14" eb="15">
      <t>トウ</t>
    </rPh>
    <phoneticPr fontId="2"/>
  </si>
  <si>
    <t>２１　利用者に関する市町村への通知</t>
    <rPh sb="3" eb="6">
      <t>リヨウシャ</t>
    </rPh>
    <rPh sb="7" eb="8">
      <t>カン</t>
    </rPh>
    <rPh sb="10" eb="13">
      <t>シチョウソン</t>
    </rPh>
    <rPh sb="15" eb="17">
      <t>ツウチ</t>
    </rPh>
    <phoneticPr fontId="2"/>
  </si>
  <si>
    <t>２２　緊急時の対応</t>
    <rPh sb="3" eb="6">
      <t>キンキュウジ</t>
    </rPh>
    <rPh sb="7" eb="9">
      <t>タイオウ</t>
    </rPh>
    <phoneticPr fontId="2"/>
  </si>
  <si>
    <t>２３　管理者の責務</t>
    <rPh sb="3" eb="6">
      <t>カンリシャ</t>
    </rPh>
    <rPh sb="7" eb="9">
      <t>セキム</t>
    </rPh>
    <phoneticPr fontId="2"/>
  </si>
  <si>
    <t>２４　運営規程</t>
    <rPh sb="3" eb="5">
      <t>ウンエイ</t>
    </rPh>
    <rPh sb="5" eb="7">
      <t>キテイ</t>
    </rPh>
    <phoneticPr fontId="2"/>
  </si>
  <si>
    <t>２５　勤務体制の確保等</t>
    <rPh sb="3" eb="5">
      <t>キンム</t>
    </rPh>
    <rPh sb="5" eb="7">
      <t>タイセイ</t>
    </rPh>
    <rPh sb="8" eb="10">
      <t>カクホ</t>
    </rPh>
    <rPh sb="10" eb="11">
      <t>トウ</t>
    </rPh>
    <phoneticPr fontId="2"/>
  </si>
  <si>
    <t>４ 　減算について</t>
    <rPh sb="3" eb="5">
      <t>ゲンサン</t>
    </rPh>
    <phoneticPr fontId="2"/>
  </si>
  <si>
    <t>計画作成担当者は、小規模多機能型サービス等計画作成担当者研修を修了している。</t>
    <rPh sb="0" eb="7">
      <t>ケイカクサクセイタントウシャ</t>
    </rPh>
    <rPh sb="9" eb="12">
      <t>ショウキボ</t>
    </rPh>
    <rPh sb="12" eb="15">
      <t>タキノウ</t>
    </rPh>
    <rPh sb="15" eb="16">
      <t>ガタ</t>
    </rPh>
    <rPh sb="20" eb="21">
      <t>トウ</t>
    </rPh>
    <rPh sb="21" eb="23">
      <t>ケイカク</t>
    </rPh>
    <rPh sb="23" eb="25">
      <t>サクセイ</t>
    </rPh>
    <rPh sb="25" eb="28">
      <t>タントウシャ</t>
    </rPh>
    <rPh sb="28" eb="30">
      <t>ケンシュウ</t>
    </rPh>
    <rPh sb="31" eb="33">
      <t>シュウリョウ</t>
    </rPh>
    <phoneticPr fontId="2"/>
  </si>
  <si>
    <t>時間…Ａ　（※７で記入した時間を記入）</t>
    <phoneticPr fontId="2"/>
  </si>
  <si>
    <t>【１で○の場合、どのような配慮を行っているか具体的に記入してください】</t>
    <rPh sb="13" eb="15">
      <t>ハイリョ</t>
    </rPh>
    <rPh sb="16" eb="17">
      <t>オコナ</t>
    </rPh>
    <rPh sb="22" eb="25">
      <t>グタイテキ</t>
    </rPh>
    <rPh sb="26" eb="28">
      <t>キニュウ</t>
    </rPh>
    <phoneticPr fontId="2"/>
  </si>
  <si>
    <t>利用者が他の看護小規模多機能型居宅介護事業所でサービスを受けている間は、サービス費を算定していない。</t>
    <rPh sb="0" eb="3">
      <t>リヨウシャ</t>
    </rPh>
    <rPh sb="4" eb="5">
      <t>タ</t>
    </rPh>
    <rPh sb="6" eb="8">
      <t>カンゴ</t>
    </rPh>
    <rPh sb="8" eb="11">
      <t>ショウキボ</t>
    </rPh>
    <rPh sb="11" eb="15">
      <t>タキノウガタ</t>
    </rPh>
    <rPh sb="15" eb="17">
      <t>キョタク</t>
    </rPh>
    <rPh sb="17" eb="19">
      <t>カイゴ</t>
    </rPh>
    <rPh sb="19" eb="22">
      <t>ジギョウショ</t>
    </rPh>
    <rPh sb="28" eb="29">
      <t>ウ</t>
    </rPh>
    <rPh sb="33" eb="34">
      <t>アイダ</t>
    </rPh>
    <rPh sb="40" eb="41">
      <t>ヒ</t>
    </rPh>
    <rPh sb="42" eb="44">
      <t>サンテイ</t>
    </rPh>
    <phoneticPr fontId="2"/>
  </si>
  <si>
    <t>退院時共同指導を行った場合は、その内容を訪問看護サービス記録書に記録している。</t>
    <rPh sb="0" eb="2">
      <t>タイイン</t>
    </rPh>
    <rPh sb="2" eb="3">
      <t>ジ</t>
    </rPh>
    <rPh sb="3" eb="5">
      <t>キョウドウ</t>
    </rPh>
    <rPh sb="5" eb="7">
      <t>シドウ</t>
    </rPh>
    <rPh sb="8" eb="9">
      <t>オコナ</t>
    </rPh>
    <rPh sb="11" eb="13">
      <t>バアイ</t>
    </rPh>
    <rPh sb="17" eb="19">
      <t>ナイヨウ</t>
    </rPh>
    <rPh sb="20" eb="22">
      <t>ホウモン</t>
    </rPh>
    <rPh sb="22" eb="24">
      <t>カンゴ</t>
    </rPh>
    <rPh sb="28" eb="31">
      <t>キロクショ</t>
    </rPh>
    <rPh sb="32" eb="34">
      <t>キロク</t>
    </rPh>
    <phoneticPr fontId="2"/>
  </si>
  <si>
    <t>経験若しくは資格等に応じて昇給する仕組み又は一定の基準に基づき定期的に昇給を判定する仕組みを設けていること。</t>
    <rPh sb="0" eb="2">
      <t>ケイケン</t>
    </rPh>
    <rPh sb="2" eb="3">
      <t>モ</t>
    </rPh>
    <rPh sb="6" eb="8">
      <t>シカク</t>
    </rPh>
    <rPh sb="8" eb="9">
      <t>トウ</t>
    </rPh>
    <rPh sb="10" eb="11">
      <t>オウ</t>
    </rPh>
    <rPh sb="13" eb="15">
      <t>ショウキュウ</t>
    </rPh>
    <rPh sb="17" eb="19">
      <t>シク</t>
    </rPh>
    <rPh sb="20" eb="21">
      <t>マタ</t>
    </rPh>
    <rPh sb="22" eb="24">
      <t>イッテイ</t>
    </rPh>
    <rPh sb="25" eb="27">
      <t>キジュン</t>
    </rPh>
    <rPh sb="28" eb="29">
      <t>モト</t>
    </rPh>
    <rPh sb="31" eb="34">
      <t>テイキテキ</t>
    </rPh>
    <rPh sb="35" eb="37">
      <t>ショウキュウ</t>
    </rPh>
    <rPh sb="38" eb="40">
      <t>ハンテイ</t>
    </rPh>
    <rPh sb="42" eb="44">
      <t>シク</t>
    </rPh>
    <rPh sb="46" eb="47">
      <t>モウ</t>
    </rPh>
    <phoneticPr fontId="6"/>
  </si>
  <si>
    <t>【若年性認知症利用者受入加算】</t>
    <rPh sb="1" eb="4">
      <t>ジャクネンセイ</t>
    </rPh>
    <rPh sb="4" eb="7">
      <t>ニンチショウ</t>
    </rPh>
    <rPh sb="7" eb="10">
      <t>リヨウシャ</t>
    </rPh>
    <rPh sb="10" eb="12">
      <t>ウケイレ</t>
    </rPh>
    <rPh sb="12" eb="14">
      <t>カサン</t>
    </rPh>
    <phoneticPr fontId="2"/>
  </si>
  <si>
    <t>受け入れた若年性認知症利用者ごとに個別の担当者を定めている。</t>
    <phoneticPr fontId="2"/>
  </si>
  <si>
    <t>認知症加算を算定していない。</t>
    <phoneticPr fontId="2"/>
  </si>
  <si>
    <t>訪問サービスの提供に当たる常勤の従業者を２名以上配置している。</t>
    <phoneticPr fontId="2"/>
  </si>
  <si>
    <t>算定日が属する月における提供回数について、小規模多機能型居宅介護における全ての登録者に対する訪問サービスが２００回以上である。　</t>
    <phoneticPr fontId="2"/>
  </si>
  <si>
    <t>事業所と同一の建物に集合住宅（養護老人ホーム、軽費老人ホーム若しくは有料老人ホーム又はサービス付き高齢者向け住宅）を併設する場合は、以下のいずれも適合すること。
　①同一建物居住者以外の者の占める割合が１００分の５０以上である。
　②同一建物居住者以外の者に対する延べ訪問回数が１月当たり２００回以上である。</t>
    <phoneticPr fontId="2"/>
  </si>
  <si>
    <t>提供した訪問サービスの内容を記録している。</t>
    <phoneticPr fontId="2"/>
  </si>
  <si>
    <t>【訪問体制強化加算】</t>
    <rPh sb="1" eb="3">
      <t>ホウモン</t>
    </rPh>
    <rPh sb="3" eb="5">
      <t>タイセイ</t>
    </rPh>
    <rPh sb="5" eb="7">
      <t>キョウカ</t>
    </rPh>
    <rPh sb="7" eb="9">
      <t>カサン</t>
    </rPh>
    <phoneticPr fontId="2"/>
  </si>
  <si>
    <t>ア：医科診療報酬点数表に掲げる在宅自己腹膜灌流指導管理、在宅血液透析指導管理、在宅酸素療法指導管理、在宅中心静脈栄養法指導管理、在宅成分栄養経管栄養法指導管理、在宅自己導尿指導管理、在宅持続陽圧呼吸療法指導管理、在宅自己疼痛管理指導または在宅肺高血圧症患者指導管理を受けている
イ：人口肛門または人口膀胱を設置している
ウ：真皮を超える褥瘡
エ：点滴注射を週３回以上行う必要がある</t>
    <phoneticPr fontId="2"/>
  </si>
  <si>
    <t>【看護体制強化加算】</t>
    <rPh sb="1" eb="3">
      <t>カンゴ</t>
    </rPh>
    <rPh sb="3" eb="5">
      <t>タイセイ</t>
    </rPh>
    <rPh sb="5" eb="7">
      <t>キョウカ</t>
    </rPh>
    <rPh sb="7" eb="9">
      <t>カサン</t>
    </rPh>
    <phoneticPr fontId="2"/>
  </si>
  <si>
    <t>(看護体制強化加算Ⅰ・Ⅱ共通)…次に該当する利用者に算定している。</t>
    <rPh sb="1" eb="3">
      <t>カンゴ</t>
    </rPh>
    <rPh sb="3" eb="5">
      <t>タイセイ</t>
    </rPh>
    <rPh sb="5" eb="7">
      <t>キョウカ</t>
    </rPh>
    <rPh sb="7" eb="9">
      <t>カサン</t>
    </rPh>
    <rPh sb="12" eb="14">
      <t>キョウツウ</t>
    </rPh>
    <rPh sb="16" eb="17">
      <t>ツギ</t>
    </rPh>
    <rPh sb="18" eb="20">
      <t>ガイトウ</t>
    </rPh>
    <rPh sb="22" eb="25">
      <t>リヨウシャ</t>
    </rPh>
    <rPh sb="26" eb="28">
      <t>サンテイ</t>
    </rPh>
    <phoneticPr fontId="2"/>
  </si>
  <si>
    <t>①算定日が属する月の前３月間において、看護小規模多機能型居宅介護事業所における利用者の総数のうち、主治医の指示に基づく看護サービスを提供した利用者の占める割合が１００分の８０以上である。
②算定日が属する月の前３月間において、看護小規模多機能型居宅介護事業所における利用者の総数のうち、緊急時訪問看護加算を算定した利用者の占める割合が１００分の５０以上である。
③算定日が属する月の前３月間において、看護小規模多機能型居宅介護事業所における利用者の総数のうち、特別管理加算を算定した利用者の占める割合が１００分の２０以上である。</t>
    <phoneticPr fontId="2"/>
  </si>
  <si>
    <t>(看護体制強化加算Ⅰを算定している)…次に該当する利用者に算定している。</t>
    <rPh sb="11" eb="13">
      <t>サンテイ</t>
    </rPh>
    <phoneticPr fontId="2"/>
  </si>
  <si>
    <t>①算定日が属する月の前１２月間において、看護小規模多機能型居宅介護事業所におけるターミナルケア加算を算定した利用者が１名以上である。
②登録特定行為事業者又は登録喀痰吸引等事業者として届出がなされている。</t>
    <phoneticPr fontId="2"/>
  </si>
  <si>
    <t>事業者は、管理者を含む全従業者と雇用契約を締結している。</t>
    <rPh sb="0" eb="3">
      <t>ジギョウシャ</t>
    </rPh>
    <rPh sb="5" eb="8">
      <t>カンリシャ</t>
    </rPh>
    <rPh sb="9" eb="10">
      <t>フク</t>
    </rPh>
    <rPh sb="11" eb="12">
      <t>ゼン</t>
    </rPh>
    <rPh sb="12" eb="15">
      <t>ジュウギョウシャ</t>
    </rPh>
    <rPh sb="16" eb="18">
      <t>コヨウ</t>
    </rPh>
    <rPh sb="18" eb="20">
      <t>ケイヤク</t>
    </rPh>
    <rPh sb="21" eb="23">
      <t>テイケツ</t>
    </rPh>
    <phoneticPr fontId="2"/>
  </si>
  <si>
    <t>看護小規模多機能型居宅介護</t>
    <rPh sb="0" eb="2">
      <t>カンゴ</t>
    </rPh>
    <rPh sb="2" eb="5">
      <t>ショウキボ</t>
    </rPh>
    <rPh sb="5" eb="8">
      <t>タキノウ</t>
    </rPh>
    <rPh sb="8" eb="9">
      <t>ガタ</t>
    </rPh>
    <rPh sb="9" eb="11">
      <t>キョタク</t>
    </rPh>
    <rPh sb="11" eb="13">
      <t>カイゴ</t>
    </rPh>
    <phoneticPr fontId="2"/>
  </si>
  <si>
    <t>点検日</t>
    <rPh sb="0" eb="2">
      <t>テンケン</t>
    </rPh>
    <rPh sb="2" eb="3">
      <t>ビ</t>
    </rPh>
    <phoneticPr fontId="2"/>
  </si>
  <si>
    <t>点検者（職・氏名）※原則として管理者が行ってください。</t>
    <rPh sb="0" eb="2">
      <t>テンケン</t>
    </rPh>
    <rPh sb="2" eb="3">
      <t>シャ</t>
    </rPh>
    <rPh sb="4" eb="5">
      <t>ショク</t>
    </rPh>
    <rPh sb="6" eb="8">
      <t>シメイ</t>
    </rPh>
    <rPh sb="10" eb="12">
      <t>ゲンソク</t>
    </rPh>
    <rPh sb="15" eb="18">
      <t>カンリシャ</t>
    </rPh>
    <rPh sb="19" eb="20">
      <t>オコナ</t>
    </rPh>
    <phoneticPr fontId="2"/>
  </si>
  <si>
    <t>　　　　　　年　　月　　日</t>
    <rPh sb="6" eb="7">
      <t>ネン</t>
    </rPh>
    <rPh sb="9" eb="10">
      <t>ツキ</t>
    </rPh>
    <rPh sb="12" eb="13">
      <t>ニチ</t>
    </rPh>
    <phoneticPr fontId="2"/>
  </si>
  <si>
    <t>ターミナルケアの提供について、次の事項が訪問看護サービス記録書に記録されている。
　ア、終末期の身体症状の変化及びこれに対する看護についての記録
　イ、療養や死別に関する利用者及び家族の精神的な状態の変化及びこれに対するケアの経
     過についての記録
　ウ、看取りを含めたターミナルケアの各プロセスにおいて利用者及び家族の意向を把握し、そ
     れに基づくアセスメント及び対応の経過の記録</t>
    <rPh sb="8" eb="10">
      <t>テイキョウ</t>
    </rPh>
    <rPh sb="15" eb="16">
      <t>ツギ</t>
    </rPh>
    <rPh sb="17" eb="19">
      <t>ジコウ</t>
    </rPh>
    <rPh sb="20" eb="22">
      <t>ホウモン</t>
    </rPh>
    <rPh sb="22" eb="24">
      <t>カンゴ</t>
    </rPh>
    <rPh sb="28" eb="31">
      <t>キロクショ</t>
    </rPh>
    <rPh sb="32" eb="34">
      <t>キロク</t>
    </rPh>
    <rPh sb="44" eb="47">
      <t>シュウマツキ</t>
    </rPh>
    <rPh sb="48" eb="50">
      <t>シンタイ</t>
    </rPh>
    <rPh sb="50" eb="52">
      <t>ショウジョウ</t>
    </rPh>
    <rPh sb="53" eb="55">
      <t>ヘンカ</t>
    </rPh>
    <rPh sb="55" eb="56">
      <t>オヨ</t>
    </rPh>
    <rPh sb="60" eb="61">
      <t>タイ</t>
    </rPh>
    <rPh sb="63" eb="65">
      <t>カンゴ</t>
    </rPh>
    <rPh sb="70" eb="72">
      <t>キロク</t>
    </rPh>
    <rPh sb="76" eb="78">
      <t>リョウヨウ</t>
    </rPh>
    <rPh sb="79" eb="81">
      <t>シベツ</t>
    </rPh>
    <rPh sb="82" eb="83">
      <t>カン</t>
    </rPh>
    <rPh sb="85" eb="88">
      <t>リヨウシャ</t>
    </rPh>
    <rPh sb="88" eb="89">
      <t>オヨ</t>
    </rPh>
    <rPh sb="90" eb="92">
      <t>カゾク</t>
    </rPh>
    <rPh sb="93" eb="96">
      <t>セイシンテキ</t>
    </rPh>
    <rPh sb="97" eb="99">
      <t>ジョウタイ</t>
    </rPh>
    <rPh sb="100" eb="102">
      <t>ヘンカ</t>
    </rPh>
    <rPh sb="102" eb="103">
      <t>オヨ</t>
    </rPh>
    <rPh sb="107" eb="108">
      <t>タイ</t>
    </rPh>
    <rPh sb="126" eb="128">
      <t>キロク</t>
    </rPh>
    <rPh sb="132" eb="134">
      <t>ミト</t>
    </rPh>
    <rPh sb="136" eb="137">
      <t>フク</t>
    </rPh>
    <rPh sb="147" eb="148">
      <t>カク</t>
    </rPh>
    <rPh sb="156" eb="159">
      <t>リヨウシャ</t>
    </rPh>
    <rPh sb="159" eb="160">
      <t>オヨ</t>
    </rPh>
    <rPh sb="161" eb="163">
      <t>カゾク</t>
    </rPh>
    <rPh sb="164" eb="166">
      <t>イコウ</t>
    </rPh>
    <rPh sb="167" eb="169">
      <t>ハアク</t>
    </rPh>
    <rPh sb="180" eb="181">
      <t>モト</t>
    </rPh>
    <rPh sb="189" eb="190">
      <t>オヨ</t>
    </rPh>
    <rPh sb="191" eb="193">
      <t>タイオウ</t>
    </rPh>
    <rPh sb="194" eb="196">
      <t>ケイカ</t>
    </rPh>
    <rPh sb="197" eb="199">
      <t>キロク</t>
    </rPh>
    <phoneticPr fontId="2"/>
  </si>
  <si>
    <t>　〇人員基準、設備基準、運営基準などの基準は、適正なサービスを提供するという目的を達成するために必要となる基準です。この基準を満たせない場合には、地域密着型サービス等の指定や更新が受けられなくなる場合があります。保険者は、この基準に違反していることが明らかな場合に基準を遵守するよう勧告を行い、この勧告に従わない場合には事業所名等を公表し、勧告に従うよう命令することになります。命令に従わない場合には、指定を取り消しすることがあります。</t>
    <rPh sb="2" eb="4">
      <t>ジンイン</t>
    </rPh>
    <rPh sb="4" eb="6">
      <t>キジュン</t>
    </rPh>
    <rPh sb="7" eb="9">
      <t>セツビ</t>
    </rPh>
    <rPh sb="9" eb="11">
      <t>キジュン</t>
    </rPh>
    <rPh sb="12" eb="14">
      <t>ウンエイ</t>
    </rPh>
    <rPh sb="14" eb="16">
      <t>キジュン</t>
    </rPh>
    <rPh sb="19" eb="21">
      <t>キジュン</t>
    </rPh>
    <rPh sb="23" eb="25">
      <t>テキセイ</t>
    </rPh>
    <rPh sb="31" eb="33">
      <t>テイキョウ</t>
    </rPh>
    <rPh sb="38" eb="40">
      <t>モクテキ</t>
    </rPh>
    <rPh sb="41" eb="43">
      <t>タッセイ</t>
    </rPh>
    <rPh sb="48" eb="50">
      <t>ヒツヨウ</t>
    </rPh>
    <rPh sb="53" eb="55">
      <t>キジュン</t>
    </rPh>
    <rPh sb="60" eb="62">
      <t>キジュン</t>
    </rPh>
    <rPh sb="63" eb="64">
      <t>ミ</t>
    </rPh>
    <rPh sb="68" eb="70">
      <t>バアイ</t>
    </rPh>
    <rPh sb="73" eb="75">
      <t>チイキ</t>
    </rPh>
    <rPh sb="75" eb="77">
      <t>ミッチャク</t>
    </rPh>
    <rPh sb="77" eb="78">
      <t>ガタ</t>
    </rPh>
    <rPh sb="82" eb="83">
      <t>トウ</t>
    </rPh>
    <rPh sb="84" eb="86">
      <t>シテイ</t>
    </rPh>
    <rPh sb="87" eb="89">
      <t>コウシン</t>
    </rPh>
    <rPh sb="90" eb="91">
      <t>ウ</t>
    </rPh>
    <rPh sb="98" eb="100">
      <t>バアイ</t>
    </rPh>
    <rPh sb="106" eb="109">
      <t>ホケンシャ</t>
    </rPh>
    <rPh sb="113" eb="115">
      <t>キジュン</t>
    </rPh>
    <rPh sb="116" eb="118">
      <t>イハン</t>
    </rPh>
    <rPh sb="125" eb="126">
      <t>アキ</t>
    </rPh>
    <rPh sb="129" eb="131">
      <t>バアイ</t>
    </rPh>
    <rPh sb="132" eb="134">
      <t>キジュン</t>
    </rPh>
    <rPh sb="135" eb="137">
      <t>ジュンシュ</t>
    </rPh>
    <rPh sb="141" eb="143">
      <t>カンコク</t>
    </rPh>
    <rPh sb="144" eb="145">
      <t>オコナ</t>
    </rPh>
    <rPh sb="149" eb="151">
      <t>カンコク</t>
    </rPh>
    <rPh sb="152" eb="153">
      <t>シタガ</t>
    </rPh>
    <rPh sb="156" eb="158">
      <t>バアイ</t>
    </rPh>
    <rPh sb="160" eb="163">
      <t>ジギョウショ</t>
    </rPh>
    <rPh sb="163" eb="164">
      <t>ナ</t>
    </rPh>
    <rPh sb="164" eb="165">
      <t>トウ</t>
    </rPh>
    <rPh sb="166" eb="168">
      <t>コウヒョウ</t>
    </rPh>
    <rPh sb="170" eb="172">
      <t>カンコク</t>
    </rPh>
    <rPh sb="173" eb="174">
      <t>シタガ</t>
    </rPh>
    <rPh sb="177" eb="179">
      <t>メイレイ</t>
    </rPh>
    <rPh sb="189" eb="191">
      <t>メイレイ</t>
    </rPh>
    <rPh sb="192" eb="193">
      <t>シタガ</t>
    </rPh>
    <rPh sb="196" eb="198">
      <t>バアイ</t>
    </rPh>
    <rPh sb="201" eb="203">
      <t>シテイ</t>
    </rPh>
    <rPh sb="204" eb="205">
      <t>ト</t>
    </rPh>
    <rPh sb="206" eb="207">
      <t>ケ</t>
    </rPh>
    <phoneticPr fontId="2"/>
  </si>
  <si>
    <t>　〇このチェックシートは定期的に事業所で点検し、出来ていない基準については必ず対応し適正なサービス提供ができるよう対応してください。</t>
    <rPh sb="12" eb="15">
      <t>テイキテキ</t>
    </rPh>
    <rPh sb="16" eb="19">
      <t>ジギョウショ</t>
    </rPh>
    <rPh sb="20" eb="22">
      <t>テンケン</t>
    </rPh>
    <rPh sb="24" eb="26">
      <t>デキ</t>
    </rPh>
    <rPh sb="30" eb="32">
      <t>キジュン</t>
    </rPh>
    <rPh sb="37" eb="38">
      <t>カナラ</t>
    </rPh>
    <rPh sb="39" eb="41">
      <t>タイオウ</t>
    </rPh>
    <rPh sb="42" eb="44">
      <t>テキセイ</t>
    </rPh>
    <rPh sb="49" eb="51">
      <t>テイキョウ</t>
    </rPh>
    <rPh sb="57" eb="59">
      <t>タイオウ</t>
    </rPh>
    <phoneticPr fontId="2"/>
  </si>
  <si>
    <t>代表者は、保健医療サービス又は福祉サービスの経営に携わった経験又は保健師若しくは看護師である。を有している。</t>
    <rPh sb="0" eb="3">
      <t>ダイヒョウシャ</t>
    </rPh>
    <rPh sb="5" eb="7">
      <t>ホケン</t>
    </rPh>
    <rPh sb="7" eb="9">
      <t>イリョウ</t>
    </rPh>
    <rPh sb="13" eb="14">
      <t>マタ</t>
    </rPh>
    <rPh sb="15" eb="17">
      <t>フクシ</t>
    </rPh>
    <rPh sb="22" eb="24">
      <t>ケイエイ</t>
    </rPh>
    <rPh sb="25" eb="26">
      <t>タズサ</t>
    </rPh>
    <rPh sb="29" eb="31">
      <t>ケイケン</t>
    </rPh>
    <rPh sb="48" eb="49">
      <t>ユウ</t>
    </rPh>
    <phoneticPr fontId="2"/>
  </si>
  <si>
    <t>宿泊サービスの利用者がいない場合であって、介護従業者を置かないときは、夜間及び深夜の時間帯を通じて、利用者に対して訪問サービスを提供するために必要な連絡体制を整備している。</t>
    <rPh sb="35" eb="37">
      <t>ヤカン</t>
    </rPh>
    <rPh sb="37" eb="38">
      <t>オヨ</t>
    </rPh>
    <rPh sb="39" eb="41">
      <t>シンヤ</t>
    </rPh>
    <rPh sb="42" eb="45">
      <t>ジカンタイ</t>
    </rPh>
    <rPh sb="46" eb="47">
      <t>ツウ</t>
    </rPh>
    <rPh sb="50" eb="52">
      <t>リヨウ</t>
    </rPh>
    <rPh sb="52" eb="53">
      <t>シャ</t>
    </rPh>
    <rPh sb="54" eb="55">
      <t>タイ</t>
    </rPh>
    <rPh sb="57" eb="59">
      <t>ホウモン</t>
    </rPh>
    <rPh sb="64" eb="66">
      <t>テイキョウ</t>
    </rPh>
    <rPh sb="71" eb="73">
      <t>ヒツヨウ</t>
    </rPh>
    <rPh sb="74" eb="76">
      <t>レンラク</t>
    </rPh>
    <rPh sb="76" eb="78">
      <t>タイセイ</t>
    </rPh>
    <rPh sb="79" eb="81">
      <t>セイビ</t>
    </rPh>
    <phoneticPr fontId="2"/>
  </si>
  <si>
    <t>虐待防止のための措置に関する事項（令和6年3月31日までは努力義務）</t>
    <rPh sb="0" eb="2">
      <t>ギャクタイ</t>
    </rPh>
    <rPh sb="2" eb="4">
      <t>ボウシ</t>
    </rPh>
    <rPh sb="8" eb="10">
      <t>ソチ</t>
    </rPh>
    <rPh sb="11" eb="12">
      <t>カン</t>
    </rPh>
    <rPh sb="14" eb="16">
      <t>ジコウ</t>
    </rPh>
    <rPh sb="17" eb="19">
      <t>レイワ</t>
    </rPh>
    <rPh sb="20" eb="21">
      <t>ネン</t>
    </rPh>
    <rPh sb="22" eb="23">
      <t>ガツ</t>
    </rPh>
    <rPh sb="25" eb="26">
      <t>ニチ</t>
    </rPh>
    <rPh sb="29" eb="31">
      <t>ドリョク</t>
    </rPh>
    <rPh sb="31" eb="33">
      <t>ギム</t>
    </rPh>
    <phoneticPr fontId="2"/>
  </si>
  <si>
    <t>感染症や非常災害の発生時において、利用者に対する指定看護小規模多機能型居宅介護の提供を継続的に実施するための、及び非常時の体制で早期の業務再開を図るための計画（以下「業務継続計画」という。）を策定し、当該業務継続計画に従い必要な措置を講じている。</t>
    <phoneticPr fontId="2"/>
  </si>
  <si>
    <t>従業者に対し、業務継続計画について周知するとともに、必要な研修及び訓練を定期的に実施している。</t>
    <rPh sb="0" eb="3">
      <t>ジュウギョウシャ</t>
    </rPh>
    <rPh sb="4" eb="5">
      <t>タイ</t>
    </rPh>
    <rPh sb="7" eb="9">
      <t>ギョウム</t>
    </rPh>
    <rPh sb="9" eb="11">
      <t>ケイゾク</t>
    </rPh>
    <rPh sb="11" eb="13">
      <t>ケイカク</t>
    </rPh>
    <rPh sb="17" eb="19">
      <t>シュウチ</t>
    </rPh>
    <rPh sb="26" eb="28">
      <t>ヒツヨウ</t>
    </rPh>
    <rPh sb="29" eb="31">
      <t>ケンシュウ</t>
    </rPh>
    <rPh sb="31" eb="32">
      <t>オヨ</t>
    </rPh>
    <rPh sb="33" eb="35">
      <t>クンレン</t>
    </rPh>
    <rPh sb="36" eb="38">
      <t>テイキ</t>
    </rPh>
    <rPh sb="38" eb="39">
      <t>テキ</t>
    </rPh>
    <rPh sb="40" eb="42">
      <t>ジッシ</t>
    </rPh>
    <phoneticPr fontId="2"/>
  </si>
  <si>
    <t>定期的に業務継続計画の見直しを行い、必要に応じて業務改善計画の変更を行っている。</t>
    <rPh sb="0" eb="2">
      <t>テイキ</t>
    </rPh>
    <rPh sb="2" eb="3">
      <t>テキ</t>
    </rPh>
    <rPh sb="4" eb="6">
      <t>ギョウム</t>
    </rPh>
    <rPh sb="6" eb="8">
      <t>ケイゾク</t>
    </rPh>
    <rPh sb="8" eb="10">
      <t>ケイカク</t>
    </rPh>
    <rPh sb="11" eb="13">
      <t>ミナオ</t>
    </rPh>
    <rPh sb="15" eb="16">
      <t>オコナ</t>
    </rPh>
    <rPh sb="18" eb="20">
      <t>ヒツヨウ</t>
    </rPh>
    <rPh sb="21" eb="22">
      <t>オウ</t>
    </rPh>
    <rPh sb="24" eb="26">
      <t>ギョウム</t>
    </rPh>
    <rPh sb="26" eb="28">
      <t>カイゼン</t>
    </rPh>
    <rPh sb="28" eb="30">
      <t>ケイカク</t>
    </rPh>
    <rPh sb="31" eb="33">
      <t>ヘンコウ</t>
    </rPh>
    <rPh sb="34" eb="35">
      <t>オコナ</t>
    </rPh>
    <phoneticPr fontId="2"/>
  </si>
  <si>
    <t>感染症の予防及びまん延の防止のための対策を検討する委員会の会議（テレビ電話装置その他の装置（以下「テレビ電話装置等」という。）を活用して行うものを含む。）をおおむね６月に１回以上開催するとともに、その結果について、従業者に周知徹底を図っている。</t>
    <rPh sb="116" eb="117">
      <t>ハカ</t>
    </rPh>
    <phoneticPr fontId="2"/>
  </si>
  <si>
    <t>感染症の予防及びまん延の防止のための指針を整備している。</t>
    <phoneticPr fontId="2"/>
  </si>
  <si>
    <t>従業者に対し、感染症の予防及びまん延の防止のための研修及び訓練を定期的に実施している。</t>
    <phoneticPr fontId="2"/>
  </si>
  <si>
    <t>１年に1回以上、サービスの改善及び質の向上を目的として、事業者が自ら提供するサービスについて評価・点検（自己評価）を行うとともに、当該自己評価結果について、運営推進会議において、第三者の観点からサービスの評価（外部評価）を行っている。</t>
    <rPh sb="1" eb="2">
      <t>ネン</t>
    </rPh>
    <rPh sb="4" eb="7">
      <t>カイイジョウ</t>
    </rPh>
    <rPh sb="13" eb="15">
      <t>カイゼン</t>
    </rPh>
    <rPh sb="15" eb="16">
      <t>オヨ</t>
    </rPh>
    <rPh sb="17" eb="18">
      <t>シツ</t>
    </rPh>
    <rPh sb="19" eb="21">
      <t>コウジョウ</t>
    </rPh>
    <rPh sb="22" eb="24">
      <t>モクテキ</t>
    </rPh>
    <rPh sb="28" eb="31">
      <t>ジギョウシャ</t>
    </rPh>
    <rPh sb="32" eb="33">
      <t>ミズカ</t>
    </rPh>
    <rPh sb="34" eb="36">
      <t>テイキョウ</t>
    </rPh>
    <rPh sb="46" eb="48">
      <t>ヒョウカ</t>
    </rPh>
    <rPh sb="49" eb="51">
      <t>テンケン</t>
    </rPh>
    <rPh sb="52" eb="54">
      <t>ジコ</t>
    </rPh>
    <rPh sb="54" eb="56">
      <t>ヒョウカ</t>
    </rPh>
    <rPh sb="58" eb="59">
      <t>オコナ</t>
    </rPh>
    <rPh sb="65" eb="67">
      <t>トウガイ</t>
    </rPh>
    <rPh sb="67" eb="69">
      <t>ジコ</t>
    </rPh>
    <rPh sb="69" eb="71">
      <t>ヒョウカ</t>
    </rPh>
    <rPh sb="71" eb="73">
      <t>ケッカ</t>
    </rPh>
    <rPh sb="78" eb="80">
      <t>ウンエイ</t>
    </rPh>
    <rPh sb="80" eb="82">
      <t>スイシン</t>
    </rPh>
    <rPh sb="82" eb="84">
      <t>カイギ</t>
    </rPh>
    <rPh sb="89" eb="92">
      <t>ダイサンシャ</t>
    </rPh>
    <rPh sb="93" eb="95">
      <t>カンテン</t>
    </rPh>
    <rPh sb="102" eb="104">
      <t>ヒョウカ</t>
    </rPh>
    <rPh sb="105" eb="107">
      <t>ガイブ</t>
    </rPh>
    <rPh sb="107" eb="109">
      <t>ヒョウカ</t>
    </rPh>
    <rPh sb="111" eb="112">
      <t>オコナ</t>
    </rPh>
    <phoneticPr fontId="2"/>
  </si>
  <si>
    <t>　評価結果の公表については、利用者及び利用者家族へ提供するとともに、「介護サービスの情報公表制度」に基づく介護サービス情報公表システムでの公表、業所内への掲示、市町村窓口や地域包括支援センターに置いておく、法人のホームページ等への掲載等により公表している。</t>
    <phoneticPr fontId="2"/>
  </si>
  <si>
    <t>自己評価結果及び外部評価結果は、利用者及び利用者家族へ提供するとともに、「介護サービスの情報公表制度」に基づく介護サービス情報公表システムでの公表、業所内への掲示、市町村窓口や地域包括支援センターに置いておく、法人のホームページ等への掲載等により公表している。</t>
    <phoneticPr fontId="2"/>
  </si>
  <si>
    <t>事業所における虐待の防止のための対策を検討する委員会の会議（テレビ電話装置等を活用して行うものを含む。）を定期的に開催するとともに、その結果について、従業者に周知徹底を図っている。</t>
    <phoneticPr fontId="2"/>
  </si>
  <si>
    <t>事業所における虐待の防止のための指針を整備している。</t>
    <rPh sb="0" eb="3">
      <t>ジギョウショ</t>
    </rPh>
    <rPh sb="7" eb="9">
      <t>ギャクタイ</t>
    </rPh>
    <rPh sb="10" eb="12">
      <t>ボウシ</t>
    </rPh>
    <rPh sb="16" eb="18">
      <t>シシン</t>
    </rPh>
    <rPh sb="19" eb="21">
      <t>セイビ</t>
    </rPh>
    <phoneticPr fontId="2"/>
  </si>
  <si>
    <t>従業者に対し、虐待の防止のための研修を定期的に実施している。</t>
    <rPh sb="0" eb="3">
      <t>ジュウギョウシャ</t>
    </rPh>
    <rPh sb="4" eb="5">
      <t>タイ</t>
    </rPh>
    <rPh sb="7" eb="9">
      <t>ギャクタイ</t>
    </rPh>
    <rPh sb="10" eb="12">
      <t>ボウシ</t>
    </rPh>
    <rPh sb="16" eb="18">
      <t>ケンシュウ</t>
    </rPh>
    <rPh sb="19" eb="21">
      <t>テイキ</t>
    </rPh>
    <rPh sb="21" eb="22">
      <t>テキ</t>
    </rPh>
    <rPh sb="23" eb="25">
      <t>ジッシ</t>
    </rPh>
    <phoneticPr fontId="2"/>
  </si>
  <si>
    <t>虐待の防止に関する措置を適切に実施するための担当者を置いている。</t>
    <rPh sb="0" eb="2">
      <t>ギャクタイ</t>
    </rPh>
    <rPh sb="3" eb="5">
      <t>ボウシ</t>
    </rPh>
    <rPh sb="6" eb="7">
      <t>カン</t>
    </rPh>
    <rPh sb="9" eb="11">
      <t>ソチ</t>
    </rPh>
    <rPh sb="12" eb="14">
      <t>テキセツ</t>
    </rPh>
    <rPh sb="15" eb="17">
      <t>ジッシ</t>
    </rPh>
    <rPh sb="22" eb="25">
      <t>タントウシャ</t>
    </rPh>
    <rPh sb="26" eb="27">
      <t>オ</t>
    </rPh>
    <phoneticPr fontId="2"/>
  </si>
  <si>
    <t>※事故報告は、e-kanagawaから報告してください。</t>
    <rPh sb="1" eb="3">
      <t>ジコ</t>
    </rPh>
    <rPh sb="3" eb="5">
      <t>ホウコク</t>
    </rPh>
    <rPh sb="19" eb="21">
      <t>ホウコク</t>
    </rPh>
    <phoneticPr fontId="2"/>
  </si>
  <si>
    <t>【短期利用居宅介護】</t>
    <rPh sb="1" eb="3">
      <t>タンキ</t>
    </rPh>
    <rPh sb="3" eb="5">
      <t>リヨウ</t>
    </rPh>
    <rPh sb="5" eb="7">
      <t>キョタク</t>
    </rPh>
    <rPh sb="7" eb="9">
      <t>カイゴ</t>
    </rPh>
    <phoneticPr fontId="2"/>
  </si>
  <si>
    <t>利用者の状態や利用者の家族等の事情により、指定居宅介護支援事業所の介護支援専門員が、緊急に利用することが必要と認めた場合であって、指定居宅介護支援事業所の介護支援専門員が、当該指定小規模多機能型居宅介護事業所の登録者に対する指定小規模多機能型居宅介護の提供に支障がないと認めた場合である。</t>
    <rPh sb="0" eb="3">
      <t>リヨウシャ</t>
    </rPh>
    <rPh sb="4" eb="6">
      <t>ジョウタイ</t>
    </rPh>
    <rPh sb="7" eb="10">
      <t>リヨウシャ</t>
    </rPh>
    <rPh sb="11" eb="14">
      <t>カゾクトウ</t>
    </rPh>
    <rPh sb="15" eb="17">
      <t>ジジョウ</t>
    </rPh>
    <phoneticPr fontId="2"/>
  </si>
  <si>
    <t>利用の開始に当たって、あらかじめ７日以内（利用者の日常生活上の世話を行う家族等の疾病等やむを得ない事情がある場合は14日以内）の利用期間を定めている。</t>
    <phoneticPr fontId="2"/>
  </si>
  <si>
    <t>人員基準を満たしている。</t>
    <phoneticPr fontId="2"/>
  </si>
  <si>
    <t>利用者が短期入所生活介護、短期入所療養介護、特定施設入居者生活介護又は認知症対応型共同生活介護、地域密着型特定施設入居者生活介護、地域密着型介護老人福祉施設入所者生活介護若しくは複合型サービスを受けている間は、サービス費を算定していない。</t>
    <rPh sb="0" eb="3">
      <t>リヨウシャ</t>
    </rPh>
    <rPh sb="4" eb="8">
      <t>タンキニュウショ</t>
    </rPh>
    <rPh sb="8" eb="12">
      <t>セイカツカイゴ</t>
    </rPh>
    <rPh sb="13" eb="15">
      <t>タンキ</t>
    </rPh>
    <rPh sb="15" eb="17">
      <t>ニュウショ</t>
    </rPh>
    <rPh sb="17" eb="19">
      <t>リョウヨウ</t>
    </rPh>
    <rPh sb="19" eb="21">
      <t>カイゴ</t>
    </rPh>
    <rPh sb="22" eb="24">
      <t>トクテイ</t>
    </rPh>
    <rPh sb="24" eb="26">
      <t>シセツ</t>
    </rPh>
    <rPh sb="26" eb="29">
      <t>ニュウキョシャ</t>
    </rPh>
    <rPh sb="29" eb="31">
      <t>セイカツ</t>
    </rPh>
    <rPh sb="31" eb="33">
      <t>カイゴ</t>
    </rPh>
    <rPh sb="33" eb="34">
      <t>マタ</t>
    </rPh>
    <rPh sb="35" eb="38">
      <t>ニンチショウ</t>
    </rPh>
    <rPh sb="38" eb="41">
      <t>タイオウガタ</t>
    </rPh>
    <rPh sb="41" eb="45">
      <t>キョウドウセイカツ</t>
    </rPh>
    <rPh sb="45" eb="47">
      <t>カイゴ</t>
    </rPh>
    <rPh sb="48" eb="50">
      <t>チイキ</t>
    </rPh>
    <rPh sb="50" eb="52">
      <t>ミッチャク</t>
    </rPh>
    <rPh sb="52" eb="53">
      <t>カタ</t>
    </rPh>
    <rPh sb="53" eb="57">
      <t>トクテイシセツ</t>
    </rPh>
    <rPh sb="57" eb="60">
      <t>ニュウキョシャ</t>
    </rPh>
    <rPh sb="60" eb="62">
      <t>セイカツ</t>
    </rPh>
    <rPh sb="62" eb="64">
      <t>カイゴ</t>
    </rPh>
    <rPh sb="65" eb="67">
      <t>チイキ</t>
    </rPh>
    <rPh sb="67" eb="69">
      <t>ミッチャク</t>
    </rPh>
    <rPh sb="69" eb="70">
      <t>ガタ</t>
    </rPh>
    <rPh sb="70" eb="74">
      <t>カイゴロウジン</t>
    </rPh>
    <rPh sb="74" eb="78">
      <t>フクシシセツ</t>
    </rPh>
    <rPh sb="78" eb="81">
      <t>ニュウショシャ</t>
    </rPh>
    <rPh sb="81" eb="83">
      <t>セイカツ</t>
    </rPh>
    <rPh sb="83" eb="85">
      <t>カイゴ</t>
    </rPh>
    <rPh sb="85" eb="86">
      <t>モ</t>
    </rPh>
    <rPh sb="89" eb="92">
      <t>フクゴウガタ</t>
    </rPh>
    <rPh sb="97" eb="98">
      <t>ウ</t>
    </rPh>
    <rPh sb="102" eb="103">
      <t>アイダ</t>
    </rPh>
    <rPh sb="109" eb="110">
      <t>ヒ</t>
    </rPh>
    <rPh sb="111" eb="113">
      <t>サンテイ</t>
    </rPh>
    <phoneticPr fontId="2"/>
  </si>
  <si>
    <t>宿泊室を活用する場合については、登録者の宿泊サービスの利用者と登録者以外の短期利用者の合計が、宿泊定員の範囲内で、空いている宿泊室を利用するものである。</t>
    <rPh sb="0" eb="3">
      <t>シュクハクシツ</t>
    </rPh>
    <rPh sb="4" eb="6">
      <t>カツヨウ</t>
    </rPh>
    <rPh sb="8" eb="10">
      <t>バアイ</t>
    </rPh>
    <rPh sb="16" eb="18">
      <t>トウロク</t>
    </rPh>
    <rPh sb="18" eb="19">
      <t>シャ</t>
    </rPh>
    <rPh sb="20" eb="22">
      <t>シュクハク</t>
    </rPh>
    <rPh sb="27" eb="30">
      <t>リヨウシャ</t>
    </rPh>
    <rPh sb="31" eb="33">
      <t>トウロク</t>
    </rPh>
    <rPh sb="33" eb="34">
      <t>シャ</t>
    </rPh>
    <rPh sb="34" eb="36">
      <t>イガイ</t>
    </rPh>
    <rPh sb="37" eb="39">
      <t>タンキ</t>
    </rPh>
    <rPh sb="39" eb="41">
      <t>リヨウ</t>
    </rPh>
    <rPh sb="41" eb="42">
      <t>シャ</t>
    </rPh>
    <rPh sb="43" eb="45">
      <t>ゴウケイ</t>
    </rPh>
    <rPh sb="47" eb="49">
      <t>シュクハク</t>
    </rPh>
    <rPh sb="49" eb="51">
      <t>テイイン</t>
    </rPh>
    <rPh sb="52" eb="55">
      <t>ハンイナイ</t>
    </rPh>
    <rPh sb="57" eb="58">
      <t>ア</t>
    </rPh>
    <rPh sb="62" eb="65">
      <t>シュクハクシツ</t>
    </rPh>
    <rPh sb="66" eb="68">
      <t>リヨウ</t>
    </rPh>
    <phoneticPr fontId="2"/>
  </si>
  <si>
    <t>サービス提供が過少である場合の減算を算定していない。</t>
    <rPh sb="4" eb="6">
      <t>テイキョウ</t>
    </rPh>
    <rPh sb="7" eb="9">
      <t>カショウ</t>
    </rPh>
    <rPh sb="12" eb="14">
      <t>バアイ</t>
    </rPh>
    <rPh sb="15" eb="17">
      <t>ゲンサン</t>
    </rPh>
    <rPh sb="18" eb="20">
      <t>サンテイ</t>
    </rPh>
    <phoneticPr fontId="2"/>
  </si>
  <si>
    <t>【月途中から登録を開始または登録を終了した場合】</t>
    <rPh sb="1" eb="2">
      <t>ツキ</t>
    </rPh>
    <rPh sb="2" eb="4">
      <t>トチュウ</t>
    </rPh>
    <rPh sb="6" eb="8">
      <t>トウロク</t>
    </rPh>
    <rPh sb="9" eb="11">
      <t>カイシ</t>
    </rPh>
    <rPh sb="14" eb="16">
      <t>トウロク</t>
    </rPh>
    <rPh sb="17" eb="19">
      <t>シュウリョウ</t>
    </rPh>
    <rPh sb="21" eb="23">
      <t>バアイ</t>
    </rPh>
    <phoneticPr fontId="2"/>
  </si>
  <si>
    <t>利用者が月途から登録した場合又は月途中に登録を終了した場合には、登録していた期間（登録日から当該月の末日まで又は当該月のらに対応した単位数を算定している。</t>
    <rPh sb="41" eb="44">
      <t>トウロクビ</t>
    </rPh>
    <rPh sb="46" eb="49">
      <t>トウガイヅキ</t>
    </rPh>
    <rPh sb="50" eb="52">
      <t>マツジツ</t>
    </rPh>
    <rPh sb="54" eb="55">
      <t>マタ</t>
    </rPh>
    <rPh sb="56" eb="59">
      <t>トウガイヅキ</t>
    </rPh>
    <phoneticPr fontId="2"/>
  </si>
  <si>
    <t>【同一建物に居住する者に対して行う場合】</t>
    <rPh sb="1" eb="3">
      <t>ドウイツ</t>
    </rPh>
    <rPh sb="3" eb="5">
      <t>タテモノ</t>
    </rPh>
    <rPh sb="6" eb="8">
      <t>キョジュウ</t>
    </rPh>
    <rPh sb="10" eb="11">
      <t>モノ</t>
    </rPh>
    <rPh sb="12" eb="13">
      <t>タイ</t>
    </rPh>
    <rPh sb="15" eb="16">
      <t>オコナ</t>
    </rPh>
    <rPh sb="17" eb="19">
      <t>バアイ</t>
    </rPh>
    <phoneticPr fontId="2"/>
  </si>
  <si>
    <t>小規模多機能型居宅介護事業所の所在する建物と同一の建物に居住する利用者及び同一の建物以外に居住する利用者を区別し、適切な基本報酬を算定している。</t>
    <phoneticPr fontId="2"/>
  </si>
  <si>
    <t>利用者が他の看護小規模多機能型居宅介護事業所でサービスを受けている間は、複合型サービス費を算定していない。</t>
    <rPh sb="0" eb="3">
      <t>リヨウシャ</t>
    </rPh>
    <rPh sb="4" eb="5">
      <t>タ</t>
    </rPh>
    <rPh sb="6" eb="8">
      <t>カンゴ</t>
    </rPh>
    <rPh sb="8" eb="11">
      <t>ショウキボ</t>
    </rPh>
    <rPh sb="11" eb="15">
      <t>タキノウガタ</t>
    </rPh>
    <rPh sb="15" eb="17">
      <t>キョタク</t>
    </rPh>
    <rPh sb="17" eb="19">
      <t>カイゴ</t>
    </rPh>
    <rPh sb="19" eb="22">
      <t>ジギョウショ</t>
    </rPh>
    <rPh sb="28" eb="29">
      <t>ウ</t>
    </rPh>
    <rPh sb="33" eb="34">
      <t>アイダ</t>
    </rPh>
    <rPh sb="36" eb="39">
      <t>フクゴウガタ</t>
    </rPh>
    <rPh sb="43" eb="44">
      <t>ヒ</t>
    </rPh>
    <rPh sb="45" eb="47">
      <t>サンテイ</t>
    </rPh>
    <phoneticPr fontId="2"/>
  </si>
  <si>
    <t>【認知症行動・心理症状緊急対応加算】</t>
    <rPh sb="1" eb="3">
      <t>ニンチ</t>
    </rPh>
    <rPh sb="3" eb="4">
      <t>ショウ</t>
    </rPh>
    <rPh sb="4" eb="6">
      <t>コウドウ</t>
    </rPh>
    <rPh sb="7" eb="9">
      <t>シンリ</t>
    </rPh>
    <rPh sb="9" eb="11">
      <t>ショウジョウ</t>
    </rPh>
    <rPh sb="11" eb="13">
      <t>キンキュウ</t>
    </rPh>
    <rPh sb="13" eb="15">
      <t>タイオウ</t>
    </rPh>
    <rPh sb="15" eb="17">
      <t>カサン</t>
    </rPh>
    <phoneticPr fontId="2"/>
  </si>
  <si>
    <t>利用者に「認知症の行動・心理症状」が認められ、緊急に短期利用（短期利用居宅介護費）が必要であると医師が判断した場合であって、介護支援専門員、受け入れ事業所の職員と連携し、利用者又は家族の同意の上、短期利用を行っている。</t>
    <phoneticPr fontId="2"/>
  </si>
  <si>
    <t>医師が判断した当該日又はその次の日に利用を開始している。</t>
    <phoneticPr fontId="2"/>
  </si>
  <si>
    <t>利用開始日から起算して７日を限度として算定している。
※利用開始後８日目以降の短期利用（短期利用居宅介護費）の継続を妨げるものではない。</t>
    <phoneticPr fontId="2"/>
  </si>
  <si>
    <t>　次に掲げる者が、直接、短期利用（短期利用居宅介護費）を開始した場合には算定していない。
　ａ　病院又は診療所に入院中の者
　ｂ　介護保険施設又は地域密着型介護老人福祉施設に入院中又は入所中の者
　ｃ　認知症対応型共同生活介護、地域密着型特定施設入居者生活介護、
　　　特定施設入居者生活介護、短期入所生活介護、短期入所療養介護、
　　　短期利用認知症対応型共同生活介護、短期利用特定施設入居者生活介護及び
　　　地域密着型短期利用特定施設入居者生活介護を利用中の者</t>
    <phoneticPr fontId="2"/>
  </si>
  <si>
    <t>判断を行った医師は診療録等に症状、判断の内容等を記録している。また、事業所も判断を行った医師名、日付及び利用開始に当たっての留意事項等を介護サービス計画書に記録している。</t>
    <phoneticPr fontId="2"/>
  </si>
  <si>
    <t>【栄養アセスメント加算】</t>
    <rPh sb="1" eb="3">
      <t>エイヨウ</t>
    </rPh>
    <rPh sb="9" eb="11">
      <t>カサン</t>
    </rPh>
    <phoneticPr fontId="2"/>
  </si>
  <si>
    <t>当該事業所の従業員として又は外部との連携により管理栄養士を１名以上配置している。</t>
    <rPh sb="0" eb="2">
      <t>トウガイ</t>
    </rPh>
    <rPh sb="2" eb="5">
      <t>ジギョウショ</t>
    </rPh>
    <rPh sb="6" eb="9">
      <t>ジュウギョウイン</t>
    </rPh>
    <rPh sb="12" eb="13">
      <t>マタ</t>
    </rPh>
    <rPh sb="14" eb="16">
      <t>ガイブ</t>
    </rPh>
    <rPh sb="18" eb="20">
      <t>レンケイ</t>
    </rPh>
    <rPh sb="23" eb="25">
      <t>カンリ</t>
    </rPh>
    <rPh sb="25" eb="28">
      <t>エイヨウシ</t>
    </rPh>
    <rPh sb="30" eb="31">
      <t>メイ</t>
    </rPh>
    <rPh sb="31" eb="33">
      <t>イジョウ</t>
    </rPh>
    <rPh sb="33" eb="35">
      <t>ハイチ</t>
    </rPh>
    <phoneticPr fontId="2"/>
  </si>
  <si>
    <t>栄養アセスメントを3月に１回以上定められた手順で行い、利用者の体重を１月毎に測定している。</t>
    <rPh sb="0" eb="2">
      <t>エイヨウ</t>
    </rPh>
    <rPh sb="10" eb="11">
      <t>ガツ</t>
    </rPh>
    <rPh sb="13" eb="14">
      <t>カイ</t>
    </rPh>
    <rPh sb="14" eb="16">
      <t>イジョウ</t>
    </rPh>
    <rPh sb="16" eb="17">
      <t>サダ</t>
    </rPh>
    <rPh sb="21" eb="23">
      <t>テジュン</t>
    </rPh>
    <rPh sb="24" eb="25">
      <t>オコナ</t>
    </rPh>
    <rPh sb="27" eb="30">
      <t>リヨウシャ</t>
    </rPh>
    <rPh sb="31" eb="33">
      <t>タイジュウ</t>
    </rPh>
    <rPh sb="35" eb="36">
      <t>ツキ</t>
    </rPh>
    <rPh sb="36" eb="37">
      <t>マイ</t>
    </rPh>
    <rPh sb="38" eb="40">
      <t>ソクテイ</t>
    </rPh>
    <phoneticPr fontId="12"/>
  </si>
  <si>
    <t>利用者ごとに、管理栄養士、看護職員、介護職員、生活相談員その他の職種の者（（管理栄養士等」）が共同して栄養アセスメント（利用者ごとの低栄養状態のリスク及び解決すべき課題を把握すること。）を実施し、当該利用者又はその家族に対してその結果を説明し、相談等に必要に応じて対応している。</t>
    <phoneticPr fontId="2"/>
  </si>
  <si>
    <t>利用者ごとの栄養状態等の情報を厚生労働省に提出し、栄養管理の実施に当たって、当該情報その他栄養管理の適切かつ有効な実施のために必要な情報を活用している。</t>
    <phoneticPr fontId="2"/>
  </si>
  <si>
    <t>定員超過利用・人員基準欠如に該当していない。</t>
    <phoneticPr fontId="2"/>
  </si>
  <si>
    <t>原則として、当該利用者が栄養改善加算の算定に係る栄養改善サービスを受けている間及び当該栄養改善サービスが終了した日の属する月は栄養アセスメント加算は算定しないが、栄養アセスメント加算に基づく栄養アセスメントの結果、栄養改善加算に係る栄養改善サービスの提供が必要と判断された場合は、栄養アセスメント加算の算定月でも栄養改善加算を算定している。</t>
    <rPh sb="63" eb="65">
      <t>エイヨウ</t>
    </rPh>
    <rPh sb="71" eb="73">
      <t>カサン</t>
    </rPh>
    <rPh sb="140" eb="142">
      <t>エイヨウ</t>
    </rPh>
    <rPh sb="148" eb="150">
      <t>カサン</t>
    </rPh>
    <rPh sb="155" eb="157">
      <t>サンテイ</t>
    </rPh>
    <rPh sb="157" eb="158">
      <t>ヅキ</t>
    </rPh>
    <phoneticPr fontId="2"/>
  </si>
  <si>
    <t>【栄養改善加算】</t>
    <rPh sb="1" eb="3">
      <t>エイヨウ</t>
    </rPh>
    <rPh sb="3" eb="5">
      <t>カイゼン</t>
    </rPh>
    <rPh sb="5" eb="7">
      <t>カサン</t>
    </rPh>
    <phoneticPr fontId="2"/>
  </si>
  <si>
    <t>低栄養状態にある利用者またはそのおそれのある利用者に対して低栄養状態の改善等を目的として栄養改善サービスを行っている。</t>
    <rPh sb="0" eb="3">
      <t>テイエイヨウ</t>
    </rPh>
    <rPh sb="3" eb="5">
      <t>ジョウタイ</t>
    </rPh>
    <rPh sb="8" eb="11">
      <t>リヨウシャ</t>
    </rPh>
    <rPh sb="22" eb="25">
      <t>リヨウシャ</t>
    </rPh>
    <rPh sb="26" eb="27">
      <t>タイ</t>
    </rPh>
    <rPh sb="29" eb="32">
      <t>テイエイヨウ</t>
    </rPh>
    <rPh sb="32" eb="34">
      <t>ジョウタイ</t>
    </rPh>
    <rPh sb="35" eb="37">
      <t>カイゼン</t>
    </rPh>
    <rPh sb="37" eb="38">
      <t>トウ</t>
    </rPh>
    <rPh sb="39" eb="41">
      <t>モクテキ</t>
    </rPh>
    <rPh sb="44" eb="48">
      <t>エイヨウカイゼン</t>
    </rPh>
    <rPh sb="53" eb="54">
      <t>オコナ</t>
    </rPh>
    <phoneticPr fontId="2"/>
  </si>
  <si>
    <t>低栄養状態にあることまたはそのおそれのあることをどのように確認しているか具体的に記入してください。</t>
    <rPh sb="0" eb="3">
      <t>テイエイヨウ</t>
    </rPh>
    <rPh sb="3" eb="5">
      <t>ジョウタイ</t>
    </rPh>
    <rPh sb="29" eb="31">
      <t>カクニン</t>
    </rPh>
    <rPh sb="36" eb="39">
      <t>グタイテキ</t>
    </rPh>
    <rPh sb="40" eb="42">
      <t>キニュウ</t>
    </rPh>
    <phoneticPr fontId="2"/>
  </si>
  <si>
    <t>利用者の栄養状態を利用開始時に把握し、管理栄養士、看護職員、介護職員、生活相談員その他の職種の者が共同して、利用者ごとの摂食・嚥下機能及び食形態にも配慮した栄養ケア計画を作成している。</t>
    <rPh sb="0" eb="3">
      <t>リヨウシャ</t>
    </rPh>
    <rPh sb="4" eb="8">
      <t>エイヨウジョウタイ</t>
    </rPh>
    <rPh sb="9" eb="14">
      <t>リヨウカイシジ</t>
    </rPh>
    <rPh sb="15" eb="17">
      <t>ハアク</t>
    </rPh>
    <rPh sb="19" eb="24">
      <t>カンリエイヨウシ</t>
    </rPh>
    <rPh sb="78" eb="80">
      <t>エイヨウ</t>
    </rPh>
    <phoneticPr fontId="2"/>
  </si>
  <si>
    <t>利用者ごとの栄養ケア計画に従い管理栄養士等が栄養改善サービスを提供し、利用者の栄養状態を定期的に記録している。</t>
    <rPh sb="0" eb="3">
      <t>リヨウシャ</t>
    </rPh>
    <rPh sb="6" eb="8">
      <t>エイヨウ</t>
    </rPh>
    <rPh sb="10" eb="12">
      <t>ケイカク</t>
    </rPh>
    <rPh sb="13" eb="14">
      <t>シタガ</t>
    </rPh>
    <rPh sb="15" eb="17">
      <t>カンリ</t>
    </rPh>
    <rPh sb="17" eb="20">
      <t>エイヨウシ</t>
    </rPh>
    <rPh sb="20" eb="21">
      <t>トウ</t>
    </rPh>
    <rPh sb="22" eb="24">
      <t>エイヨウ</t>
    </rPh>
    <rPh sb="24" eb="26">
      <t>カイゼン</t>
    </rPh>
    <rPh sb="31" eb="33">
      <t>テイキョウ</t>
    </rPh>
    <rPh sb="35" eb="38">
      <t>リヨウシャ</t>
    </rPh>
    <rPh sb="39" eb="41">
      <t>エイヨウ</t>
    </rPh>
    <rPh sb="41" eb="43">
      <t>ジョウタイ</t>
    </rPh>
    <rPh sb="44" eb="47">
      <t>テイキテキ</t>
    </rPh>
    <rPh sb="48" eb="50">
      <t>キロク</t>
    </rPh>
    <phoneticPr fontId="2"/>
  </si>
  <si>
    <t>定期的に利用者の生活機能の状況を検討し、概ね３カ月ごとに栄養状態の評価を行っている。</t>
    <rPh sb="0" eb="3">
      <t>テイキテキ</t>
    </rPh>
    <rPh sb="4" eb="6">
      <t>リヨウ</t>
    </rPh>
    <rPh sb="6" eb="7">
      <t>シャ</t>
    </rPh>
    <rPh sb="8" eb="10">
      <t>セイカツ</t>
    </rPh>
    <rPh sb="10" eb="12">
      <t>キノウ</t>
    </rPh>
    <rPh sb="13" eb="15">
      <t>ジョウキョウ</t>
    </rPh>
    <rPh sb="16" eb="18">
      <t>ケントウ</t>
    </rPh>
    <rPh sb="20" eb="21">
      <t>オオム</t>
    </rPh>
    <rPh sb="24" eb="25">
      <t>ゲツ</t>
    </rPh>
    <rPh sb="28" eb="30">
      <t>エイヨウ</t>
    </rPh>
    <rPh sb="30" eb="32">
      <t>ジョウタイ</t>
    </rPh>
    <rPh sb="33" eb="35">
      <t>ヒョウカ</t>
    </rPh>
    <rPh sb="36" eb="37">
      <t>オコナ</t>
    </rPh>
    <phoneticPr fontId="2"/>
  </si>
  <si>
    <t>栄養状態評価の結果について、ケアマネジャーや主治の医師に対し情報提供をしている。</t>
    <rPh sb="0" eb="2">
      <t>エイヨウ</t>
    </rPh>
    <rPh sb="2" eb="4">
      <t>ジョウタイ</t>
    </rPh>
    <rPh sb="4" eb="6">
      <t>ヒョウカ</t>
    </rPh>
    <rPh sb="7" eb="9">
      <t>ケッカ</t>
    </rPh>
    <rPh sb="22" eb="23">
      <t>シュ</t>
    </rPh>
    <rPh sb="23" eb="24">
      <t>ジ</t>
    </rPh>
    <rPh sb="25" eb="27">
      <t>イシ</t>
    </rPh>
    <rPh sb="28" eb="29">
      <t>タイ</t>
    </rPh>
    <rPh sb="30" eb="32">
      <t>ジョウホウ</t>
    </rPh>
    <rPh sb="32" eb="34">
      <t>テイキョウ</t>
    </rPh>
    <phoneticPr fontId="2"/>
  </si>
  <si>
    <t>定員超過利用、あるいは人員基準欠如に該当していない。</t>
    <rPh sb="0" eb="2">
      <t>テイイン</t>
    </rPh>
    <rPh sb="2" eb="4">
      <t>チョウカ</t>
    </rPh>
    <rPh sb="4" eb="6">
      <t>リヨウ</t>
    </rPh>
    <rPh sb="11" eb="13">
      <t>ジンイン</t>
    </rPh>
    <rPh sb="13" eb="15">
      <t>キジュン</t>
    </rPh>
    <rPh sb="15" eb="17">
      <t>ケツジョ</t>
    </rPh>
    <rPh sb="18" eb="20">
      <t>ガイトウ</t>
    </rPh>
    <phoneticPr fontId="2"/>
  </si>
  <si>
    <t>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している。</t>
    <phoneticPr fontId="2"/>
  </si>
  <si>
    <t>口腔スクリーニング又は栄養スクリーニングの算定に係る栄養状態に関するスクリーニングは、利用者ごとに行われるケアマネジメントの一環として行われている。</t>
    <rPh sb="0" eb="2">
      <t>コウクウ</t>
    </rPh>
    <rPh sb="9" eb="10">
      <t>マタ</t>
    </rPh>
    <phoneticPr fontId="2"/>
  </si>
  <si>
    <t>口腔スクリーニングをを行うに当たっては、利用者について、次の①～③に関する確認を行い、確認した情報を介護支援専門員に提供している。</t>
    <rPh sb="0" eb="2">
      <t>コウクウ</t>
    </rPh>
    <rPh sb="11" eb="12">
      <t>オコナ</t>
    </rPh>
    <rPh sb="14" eb="15">
      <t>ア</t>
    </rPh>
    <rPh sb="20" eb="23">
      <t>リヨウシャ</t>
    </rPh>
    <phoneticPr fontId="2"/>
  </si>
  <si>
    <t>①</t>
    <phoneticPr fontId="2"/>
  </si>
  <si>
    <t>硬いものを避け、柔らかいものを中心に食べる者</t>
    <rPh sb="0" eb="1">
      <t>カタ</t>
    </rPh>
    <rPh sb="5" eb="6">
      <t>サ</t>
    </rPh>
    <rPh sb="8" eb="9">
      <t>ヤワ</t>
    </rPh>
    <rPh sb="15" eb="17">
      <t>チュウシン</t>
    </rPh>
    <rPh sb="18" eb="19">
      <t>タ</t>
    </rPh>
    <rPh sb="21" eb="22">
      <t>モノ</t>
    </rPh>
    <phoneticPr fontId="12"/>
  </si>
  <si>
    <t>②</t>
    <phoneticPr fontId="2"/>
  </si>
  <si>
    <t>入れ歯を使っている者</t>
    <rPh sb="0" eb="1">
      <t>イ</t>
    </rPh>
    <rPh sb="2" eb="3">
      <t>バ</t>
    </rPh>
    <rPh sb="4" eb="5">
      <t>ツカ</t>
    </rPh>
    <rPh sb="9" eb="10">
      <t>モノ</t>
    </rPh>
    <phoneticPr fontId="2"/>
  </si>
  <si>
    <t>③</t>
    <phoneticPr fontId="2"/>
  </si>
  <si>
    <t>むせやすい者</t>
    <rPh sb="5" eb="6">
      <t>モノ</t>
    </rPh>
    <phoneticPr fontId="2"/>
  </si>
  <si>
    <t>栄養スクリーニングを行うに当たっては、利用者について、次の①～④に関する確認を行い、確認した情報を介護支援専門員に提供している。</t>
    <rPh sb="0" eb="2">
      <t>エイヨウ</t>
    </rPh>
    <rPh sb="10" eb="11">
      <t>オコナ</t>
    </rPh>
    <rPh sb="13" eb="14">
      <t>ア</t>
    </rPh>
    <phoneticPr fontId="2"/>
  </si>
  <si>
    <t>ＢＭＩが１８．５未満の者</t>
  </si>
  <si>
    <t xml:space="preserve">②
</t>
    <phoneticPr fontId="2"/>
  </si>
  <si>
    <t>１～６月間に３％以上の体重の減少が認められる者又は｢地域支援事業の実施について｣に規定する基本チェックリストのＮo.１１の項目が「１」に該当する者</t>
    <phoneticPr fontId="2"/>
  </si>
  <si>
    <t>血清アルブミン値が３．５g/dl以下である者</t>
    <phoneticPr fontId="2"/>
  </si>
  <si>
    <t>④</t>
    <phoneticPr fontId="2"/>
  </si>
  <si>
    <t>食事摂取量が不良（７５％以下）である者</t>
    <phoneticPr fontId="2"/>
  </si>
  <si>
    <t>【口腔・栄養スクリーニング加算（Ⅰ）】</t>
    <rPh sb="1" eb="3">
      <t>コウクウ</t>
    </rPh>
    <rPh sb="4" eb="6">
      <t>エイヨウ</t>
    </rPh>
    <rPh sb="13" eb="15">
      <t>カサン</t>
    </rPh>
    <phoneticPr fontId="2"/>
  </si>
  <si>
    <t>事業所の従業者が、利用開始時及び利用中６月ごとに利用者の口腔の健康状態について確認を行い、当該利用者の口腔の健康状態に関する情報を、当該利用者を担当する介護支援専門員に提供している。</t>
    <rPh sb="28" eb="30">
      <t>コウクウ</t>
    </rPh>
    <rPh sb="31" eb="33">
      <t>ケンコウ</t>
    </rPh>
    <rPh sb="33" eb="35">
      <t>ジョウタイ</t>
    </rPh>
    <rPh sb="42" eb="43">
      <t>オコナ</t>
    </rPh>
    <rPh sb="45" eb="47">
      <t>トウガイ</t>
    </rPh>
    <rPh sb="47" eb="50">
      <t>リヨウシャ</t>
    </rPh>
    <rPh sb="51" eb="53">
      <t>コウクウ</t>
    </rPh>
    <rPh sb="54" eb="56">
      <t>ケンコウ</t>
    </rPh>
    <rPh sb="56" eb="58">
      <t>ジョウタイ</t>
    </rPh>
    <rPh sb="59" eb="60">
      <t>カン</t>
    </rPh>
    <rPh sb="62" eb="64">
      <t>ジョウホウ</t>
    </rPh>
    <rPh sb="66" eb="68">
      <t>トウガイ</t>
    </rPh>
    <rPh sb="68" eb="71">
      <t>リヨウシャ</t>
    </rPh>
    <rPh sb="72" eb="74">
      <t>タントウ</t>
    </rPh>
    <rPh sb="76" eb="78">
      <t>カイゴ</t>
    </rPh>
    <rPh sb="78" eb="80">
      <t>シエン</t>
    </rPh>
    <rPh sb="80" eb="83">
      <t>センモンイン</t>
    </rPh>
    <rPh sb="84" eb="86">
      <t>テイキョウ</t>
    </rPh>
    <phoneticPr fontId="2"/>
  </si>
  <si>
    <t>事業所の従業者が、利用開始時及び利用中６月ごとに利用者の栄養状態について確認を行い、当該利用者の栄養状態に関する情報を、当該利用者を担当する介護支援専門員に提供している。</t>
    <rPh sb="39" eb="40">
      <t>オコナ</t>
    </rPh>
    <rPh sb="42" eb="44">
      <t>トウガイ</t>
    </rPh>
    <rPh sb="44" eb="47">
      <t>リヨウシャ</t>
    </rPh>
    <rPh sb="48" eb="50">
      <t>エイヨウ</t>
    </rPh>
    <rPh sb="50" eb="52">
      <t>ジョウタイ</t>
    </rPh>
    <rPh sb="53" eb="54">
      <t>カン</t>
    </rPh>
    <rPh sb="56" eb="58">
      <t>ジョウホウ</t>
    </rPh>
    <rPh sb="60" eb="62">
      <t>トウガイ</t>
    </rPh>
    <rPh sb="62" eb="65">
      <t>リヨウシャ</t>
    </rPh>
    <rPh sb="66" eb="68">
      <t>タントウ</t>
    </rPh>
    <rPh sb="70" eb="72">
      <t>カイゴ</t>
    </rPh>
    <rPh sb="72" eb="74">
      <t>シエン</t>
    </rPh>
    <rPh sb="74" eb="77">
      <t>センモンイン</t>
    </rPh>
    <rPh sb="78" eb="80">
      <t>テイキョウ</t>
    </rPh>
    <phoneticPr fontId="2"/>
  </si>
  <si>
    <t>定員超過利用・人員基準欠如に該当していない。</t>
    <rPh sb="0" eb="2">
      <t>テイイン</t>
    </rPh>
    <rPh sb="2" eb="4">
      <t>チョウカ</t>
    </rPh>
    <rPh sb="4" eb="6">
      <t>リヨウ</t>
    </rPh>
    <rPh sb="7" eb="9">
      <t>ジンイン</t>
    </rPh>
    <rPh sb="9" eb="11">
      <t>キジュン</t>
    </rPh>
    <rPh sb="11" eb="13">
      <t>ケツジョ</t>
    </rPh>
    <rPh sb="14" eb="16">
      <t>ガイトウ</t>
    </rPh>
    <phoneticPr fontId="2"/>
  </si>
  <si>
    <t>栄養アセスメント加算又は当該利用者が栄養改善加算の算定に係る栄養改善サービスを受けている間及び当該栄養改善サービスが終了した日の属する月は、算定していない。</t>
    <rPh sb="0" eb="2">
      <t>エイヨウ</t>
    </rPh>
    <rPh sb="8" eb="10">
      <t>カサン</t>
    </rPh>
    <rPh sb="10" eb="11">
      <t>マタ</t>
    </rPh>
    <rPh sb="12" eb="14">
      <t>トウガイ</t>
    </rPh>
    <phoneticPr fontId="2"/>
  </si>
  <si>
    <t>当該利用者が口腔機能向上加算の算定に係る口腔機能向上サービスを受けている間及び当該口腔機能向上サービスが終了した日の属する月は、算定していない。</t>
    <rPh sb="0" eb="2">
      <t>トウガイ</t>
    </rPh>
    <rPh sb="6" eb="8">
      <t>コウクウ</t>
    </rPh>
    <rPh sb="8" eb="10">
      <t>キノウ</t>
    </rPh>
    <rPh sb="10" eb="12">
      <t>コウジョウ</t>
    </rPh>
    <rPh sb="12" eb="14">
      <t>カサン</t>
    </rPh>
    <rPh sb="15" eb="17">
      <t>サンテイ</t>
    </rPh>
    <rPh sb="18" eb="19">
      <t>カカワ</t>
    </rPh>
    <rPh sb="20" eb="22">
      <t>コウクウ</t>
    </rPh>
    <rPh sb="22" eb="24">
      <t>キノウ</t>
    </rPh>
    <rPh sb="24" eb="26">
      <t>コウジョウ</t>
    </rPh>
    <rPh sb="41" eb="47">
      <t>コウクウキノウコウジョウ</t>
    </rPh>
    <phoneticPr fontId="2"/>
  </si>
  <si>
    <t>【口腔・栄養スクリーニング加算（Ⅱ）】</t>
    <rPh sb="1" eb="3">
      <t>コウクウ</t>
    </rPh>
    <rPh sb="4" eb="6">
      <t>エイヨウ</t>
    </rPh>
    <rPh sb="13" eb="15">
      <t>カサン</t>
    </rPh>
    <phoneticPr fontId="2"/>
  </si>
  <si>
    <t>算定日の属する月が、栄養アセスメント加算又は当該利用者が栄養改善加算の算定に係る栄養改善サービスを受けている間及び当該栄養改善サービスが終了した日の属する月は、算定していない。</t>
    <rPh sb="0" eb="2">
      <t>サンテイ</t>
    </rPh>
    <rPh sb="2" eb="3">
      <t>ヒ</t>
    </rPh>
    <rPh sb="4" eb="5">
      <t>ゾク</t>
    </rPh>
    <rPh sb="7" eb="8">
      <t>ツキ</t>
    </rPh>
    <rPh sb="10" eb="12">
      <t>エイヨウ</t>
    </rPh>
    <rPh sb="18" eb="20">
      <t>カサン</t>
    </rPh>
    <rPh sb="20" eb="21">
      <t>マタ</t>
    </rPh>
    <rPh sb="22" eb="24">
      <t>トウガイ</t>
    </rPh>
    <phoneticPr fontId="2"/>
  </si>
  <si>
    <t>算定日の属する月が、当該利用者が口腔機能向上加算の算定に係る口腔機能向上サービスを受けている間及び当該口腔機能向上サービスが終了した日の属する月は、算定していない。</t>
    <rPh sb="10" eb="12">
      <t>トウガイ</t>
    </rPh>
    <rPh sb="16" eb="18">
      <t>コウクウ</t>
    </rPh>
    <rPh sb="18" eb="20">
      <t>キノウ</t>
    </rPh>
    <rPh sb="20" eb="22">
      <t>コウジョウ</t>
    </rPh>
    <rPh sb="22" eb="24">
      <t>カサン</t>
    </rPh>
    <rPh sb="25" eb="27">
      <t>サンテイ</t>
    </rPh>
    <rPh sb="28" eb="29">
      <t>カカワ</t>
    </rPh>
    <rPh sb="30" eb="32">
      <t>コウクウ</t>
    </rPh>
    <rPh sb="32" eb="34">
      <t>キノウ</t>
    </rPh>
    <rPh sb="34" eb="36">
      <t>コウジョウ</t>
    </rPh>
    <rPh sb="51" eb="57">
      <t>コウクウキノウコウジョウ</t>
    </rPh>
    <phoneticPr fontId="2"/>
  </si>
  <si>
    <t>【口腔機能向上加算（Ⅰ）（Ⅱ）】</t>
    <rPh sb="1" eb="3">
      <t>コウコウ</t>
    </rPh>
    <rPh sb="3" eb="5">
      <t>キノウ</t>
    </rPh>
    <rPh sb="5" eb="7">
      <t>コウジョウ</t>
    </rPh>
    <rPh sb="7" eb="9">
      <t>カサン</t>
    </rPh>
    <phoneticPr fontId="2"/>
  </si>
  <si>
    <t>口腔機能が低下している利用者またはそのおそれのある利用者に対して口腔機能の向上を目的として口腔機能向上サービスを行っている。</t>
    <rPh sb="0" eb="2">
      <t>コウクウ</t>
    </rPh>
    <rPh sb="2" eb="4">
      <t>キノウ</t>
    </rPh>
    <rPh sb="5" eb="7">
      <t>テイカ</t>
    </rPh>
    <rPh sb="11" eb="14">
      <t>リヨウシャ</t>
    </rPh>
    <rPh sb="25" eb="28">
      <t>リヨウシャ</t>
    </rPh>
    <rPh sb="29" eb="30">
      <t>タイ</t>
    </rPh>
    <rPh sb="32" eb="34">
      <t>コウクウ</t>
    </rPh>
    <rPh sb="34" eb="36">
      <t>キノウ</t>
    </rPh>
    <rPh sb="37" eb="39">
      <t>コウジョウ</t>
    </rPh>
    <rPh sb="40" eb="42">
      <t>モクテキ</t>
    </rPh>
    <rPh sb="45" eb="47">
      <t>コウクウ</t>
    </rPh>
    <rPh sb="47" eb="49">
      <t>キノウ</t>
    </rPh>
    <rPh sb="49" eb="51">
      <t>コウジョウ</t>
    </rPh>
    <rPh sb="56" eb="57">
      <t>オコナ</t>
    </rPh>
    <phoneticPr fontId="2"/>
  </si>
  <si>
    <t>口腔機能が低下していることまたはそのおそれのあることをどのように確認しているか具体的に記入してください。</t>
    <rPh sb="0" eb="2">
      <t>コウクウ</t>
    </rPh>
    <rPh sb="2" eb="4">
      <t>キノウ</t>
    </rPh>
    <rPh sb="5" eb="7">
      <t>テイカ</t>
    </rPh>
    <rPh sb="32" eb="34">
      <t>カクニン</t>
    </rPh>
    <rPh sb="39" eb="42">
      <t>グタイテキ</t>
    </rPh>
    <rPh sb="43" eb="45">
      <t>キニュウ</t>
    </rPh>
    <phoneticPr fontId="2"/>
  </si>
  <si>
    <t>次のいずれかに該当し、サービス提供が必要と認められるものとします。
・認定調査票の嚥下、食事摂取、口腔清潔の3項目のいずれかの項目において「１」以外に該当する。
・基本チェックリストの口腔機能に関する(13)(14)(15)の３項目のうち、２項目以上が「１」に該当する。
・その他口腔機能が低下しているまたはそのおそれがある。</t>
    <rPh sb="0" eb="1">
      <t>ツギ</t>
    </rPh>
    <rPh sb="7" eb="9">
      <t>ガイトウ</t>
    </rPh>
    <rPh sb="15" eb="17">
      <t>テイキョウ</t>
    </rPh>
    <rPh sb="18" eb="20">
      <t>ヒツヨウ</t>
    </rPh>
    <rPh sb="21" eb="22">
      <t>ミト</t>
    </rPh>
    <rPh sb="139" eb="140">
      <t>タ</t>
    </rPh>
    <rPh sb="140" eb="142">
      <t>コウクウ</t>
    </rPh>
    <rPh sb="142" eb="144">
      <t>キノウ</t>
    </rPh>
    <rPh sb="145" eb="147">
      <t>テイカ</t>
    </rPh>
    <phoneticPr fontId="2"/>
  </si>
  <si>
    <t>引き続き算定した利用者は、いずれも、継続的にサービス提供を行うことで、口腔機能の向上が期待できることがサービス担当者会議等で認められた利用者である。</t>
    <rPh sb="0" eb="1">
      <t>ヒ</t>
    </rPh>
    <rPh sb="2" eb="3">
      <t>ツヅ</t>
    </rPh>
    <rPh sb="4" eb="6">
      <t>サンテイ</t>
    </rPh>
    <rPh sb="8" eb="11">
      <t>リヨウシャ</t>
    </rPh>
    <rPh sb="18" eb="21">
      <t>ケイゾクテキ</t>
    </rPh>
    <rPh sb="26" eb="28">
      <t>テイキョウ</t>
    </rPh>
    <rPh sb="29" eb="30">
      <t>オコナ</t>
    </rPh>
    <rPh sb="35" eb="37">
      <t>コウクウ</t>
    </rPh>
    <rPh sb="37" eb="39">
      <t>キノウ</t>
    </rPh>
    <rPh sb="40" eb="42">
      <t>コウジョウ</t>
    </rPh>
    <rPh sb="43" eb="45">
      <t>キタイ</t>
    </rPh>
    <rPh sb="55" eb="58">
      <t>タントウシャ</t>
    </rPh>
    <rPh sb="58" eb="60">
      <t>カイギ</t>
    </rPh>
    <rPh sb="60" eb="61">
      <t>トウ</t>
    </rPh>
    <rPh sb="62" eb="63">
      <t>ミト</t>
    </rPh>
    <rPh sb="67" eb="70">
      <t>リヨウシャ</t>
    </rPh>
    <phoneticPr fontId="2"/>
  </si>
  <si>
    <t>利用者の口腔機能の状態に応じて、定期的に、利用者の生活機能の状況を検討し、おおむね３か月ごとに口腔機能の状態の評価を行い、その結果について担当介護支援専門員や主治の医師、主治の歯科医師に対して情報提供している。　</t>
    <phoneticPr fontId="2"/>
  </si>
  <si>
    <t>引き続き算定した利用者は、次のいずれかに該当している。</t>
    <rPh sb="0" eb="1">
      <t>ヒ</t>
    </rPh>
    <rPh sb="2" eb="3">
      <t>ツヅ</t>
    </rPh>
    <rPh sb="4" eb="6">
      <t>サンテイ</t>
    </rPh>
    <rPh sb="8" eb="11">
      <t>リヨウシャ</t>
    </rPh>
    <rPh sb="13" eb="14">
      <t>ツギ</t>
    </rPh>
    <rPh sb="20" eb="22">
      <t>ガイトウ</t>
    </rPh>
    <phoneticPr fontId="2"/>
  </si>
  <si>
    <t>口腔清潔・唾液分泌・咀嚼・嚥下・食事摂取等の口腔機能の低下が認められる状態である。</t>
    <rPh sb="0" eb="2">
      <t>コウクウ</t>
    </rPh>
    <rPh sb="2" eb="4">
      <t>セイケツ</t>
    </rPh>
    <rPh sb="5" eb="7">
      <t>ダエキ</t>
    </rPh>
    <rPh sb="7" eb="9">
      <t>ブンピツ</t>
    </rPh>
    <rPh sb="10" eb="12">
      <t>ソシャク</t>
    </rPh>
    <rPh sb="13" eb="15">
      <t>エンゲ</t>
    </rPh>
    <rPh sb="16" eb="18">
      <t>ショクジ</t>
    </rPh>
    <rPh sb="18" eb="21">
      <t>セッシュトウ</t>
    </rPh>
    <rPh sb="22" eb="24">
      <t>コウクウ</t>
    </rPh>
    <rPh sb="24" eb="26">
      <t>キノウ</t>
    </rPh>
    <rPh sb="27" eb="29">
      <t>テイカ</t>
    </rPh>
    <rPh sb="30" eb="31">
      <t>ミト</t>
    </rPh>
    <rPh sb="35" eb="37">
      <t>ジョウタイ</t>
    </rPh>
    <phoneticPr fontId="2"/>
  </si>
  <si>
    <t>Ｂ</t>
    <phoneticPr fontId="2"/>
  </si>
  <si>
    <t>当該サービスを継続しないことにより、口腔機能が低下するおそれがある。</t>
    <rPh sb="0" eb="2">
      <t>トウガイ</t>
    </rPh>
    <rPh sb="7" eb="9">
      <t>ケイゾク</t>
    </rPh>
    <rPh sb="18" eb="20">
      <t>コウクウ</t>
    </rPh>
    <rPh sb="20" eb="22">
      <t>キノウ</t>
    </rPh>
    <rPh sb="23" eb="25">
      <t>テイカ</t>
    </rPh>
    <phoneticPr fontId="2"/>
  </si>
  <si>
    <t>【口腔機能向上加算（Ⅰ）】</t>
    <rPh sb="1" eb="3">
      <t>コウコウ</t>
    </rPh>
    <rPh sb="3" eb="5">
      <t>キノウ</t>
    </rPh>
    <rPh sb="5" eb="7">
      <t>コウジョウ</t>
    </rPh>
    <rPh sb="7" eb="9">
      <t>カサン</t>
    </rPh>
    <phoneticPr fontId="2"/>
  </si>
  <si>
    <t>言語聴覚士、歯科衛生士または看護職員を１名以上配置している。</t>
    <rPh sb="0" eb="2">
      <t>ゲンゴ</t>
    </rPh>
    <rPh sb="2" eb="4">
      <t>チョウカク</t>
    </rPh>
    <rPh sb="4" eb="5">
      <t>シ</t>
    </rPh>
    <rPh sb="6" eb="8">
      <t>シカ</t>
    </rPh>
    <rPh sb="8" eb="11">
      <t>エイセイシ</t>
    </rPh>
    <rPh sb="14" eb="16">
      <t>カンゴ</t>
    </rPh>
    <rPh sb="16" eb="18">
      <t>ショクイン</t>
    </rPh>
    <rPh sb="20" eb="23">
      <t>メイイジョウ</t>
    </rPh>
    <rPh sb="23" eb="25">
      <t>ハイチ</t>
    </rPh>
    <phoneticPr fontId="2"/>
  </si>
  <si>
    <t>利用者の口腔機能を利用開始時に把握し、言語聴覚士、歯科衛生士、看護職員、介護職員、生活相談員その他の職種の者が共同して、利用者ごとの口腔機能改善管理指導計画を作成している。</t>
    <rPh sb="0" eb="3">
      <t>リヨウシャ</t>
    </rPh>
    <rPh sb="4" eb="6">
      <t>コウクウ</t>
    </rPh>
    <rPh sb="6" eb="8">
      <t>キノウ</t>
    </rPh>
    <rPh sb="9" eb="14">
      <t>リヨウカイシジ</t>
    </rPh>
    <rPh sb="15" eb="17">
      <t>ハアク</t>
    </rPh>
    <rPh sb="19" eb="24">
      <t>ゲンゴチョウカクシ</t>
    </rPh>
    <rPh sb="25" eb="27">
      <t>シカ</t>
    </rPh>
    <rPh sb="27" eb="30">
      <t>エイセイシ</t>
    </rPh>
    <rPh sb="66" eb="68">
      <t>コウクウ</t>
    </rPh>
    <rPh sb="68" eb="70">
      <t>キノウ</t>
    </rPh>
    <rPh sb="70" eb="72">
      <t>カイゼン</t>
    </rPh>
    <rPh sb="72" eb="74">
      <t>カンリ</t>
    </rPh>
    <rPh sb="74" eb="76">
      <t>シドウ</t>
    </rPh>
    <phoneticPr fontId="2"/>
  </si>
  <si>
    <t>利用者ごとの口腔機能改善管理計画に従い言語聴覚士、歯科衛生士、看護職員が口腔機能向上サービスを提供し、利用者の口腔機能を定期的に記録している。</t>
    <rPh sb="0" eb="3">
      <t>リヨウシャ</t>
    </rPh>
    <rPh sb="6" eb="8">
      <t>コウクウ</t>
    </rPh>
    <rPh sb="8" eb="10">
      <t>キノウ</t>
    </rPh>
    <rPh sb="10" eb="12">
      <t>カイゼン</t>
    </rPh>
    <rPh sb="12" eb="14">
      <t>カンリ</t>
    </rPh>
    <rPh sb="14" eb="16">
      <t>ケイカク</t>
    </rPh>
    <rPh sb="17" eb="18">
      <t>シタガ</t>
    </rPh>
    <rPh sb="19" eb="24">
      <t>ゲンゴチョウカクシ</t>
    </rPh>
    <rPh sb="25" eb="27">
      <t>シカ</t>
    </rPh>
    <rPh sb="27" eb="30">
      <t>エイセイシ</t>
    </rPh>
    <rPh sb="31" eb="33">
      <t>カンゴ</t>
    </rPh>
    <rPh sb="33" eb="35">
      <t>ショクイン</t>
    </rPh>
    <rPh sb="36" eb="38">
      <t>コウクウ</t>
    </rPh>
    <rPh sb="38" eb="40">
      <t>キノウ</t>
    </rPh>
    <rPh sb="40" eb="42">
      <t>コウジョウ</t>
    </rPh>
    <rPh sb="47" eb="49">
      <t>テイキョウ</t>
    </rPh>
    <rPh sb="51" eb="54">
      <t>リヨウシャ</t>
    </rPh>
    <rPh sb="55" eb="57">
      <t>コウクウ</t>
    </rPh>
    <rPh sb="57" eb="59">
      <t>キノウ</t>
    </rPh>
    <rPh sb="60" eb="63">
      <t>テイキテキ</t>
    </rPh>
    <rPh sb="64" eb="66">
      <t>キロク</t>
    </rPh>
    <phoneticPr fontId="2"/>
  </si>
  <si>
    <t>利用者ごとの口腔機能改善管理指導計画の進捗状況を定期的に評価している。</t>
    <rPh sb="0" eb="3">
      <t>リヨウシャ</t>
    </rPh>
    <rPh sb="6" eb="8">
      <t>コウクウ</t>
    </rPh>
    <rPh sb="8" eb="10">
      <t>キノウ</t>
    </rPh>
    <rPh sb="10" eb="12">
      <t>カイゼン</t>
    </rPh>
    <rPh sb="12" eb="14">
      <t>カンリ</t>
    </rPh>
    <rPh sb="14" eb="16">
      <t>シドウ</t>
    </rPh>
    <rPh sb="16" eb="18">
      <t>ケイカク</t>
    </rPh>
    <rPh sb="19" eb="21">
      <t>シンチョク</t>
    </rPh>
    <rPh sb="21" eb="23">
      <t>ジョウキョウ</t>
    </rPh>
    <rPh sb="24" eb="26">
      <t>テイキ</t>
    </rPh>
    <rPh sb="26" eb="27">
      <t>テキ</t>
    </rPh>
    <rPh sb="28" eb="30">
      <t>ヒョウカ</t>
    </rPh>
    <phoneticPr fontId="2"/>
  </si>
  <si>
    <t>【口腔機能向上加算（Ⅱ）】</t>
    <rPh sb="1" eb="3">
      <t>コウコウ</t>
    </rPh>
    <rPh sb="3" eb="5">
      <t>キノウ</t>
    </rPh>
    <rPh sb="5" eb="7">
      <t>コウジョウ</t>
    </rPh>
    <rPh sb="7" eb="9">
      <t>カサン</t>
    </rPh>
    <phoneticPr fontId="2"/>
  </si>
  <si>
    <t>利用者ごとの口腔機能改善管理指導計画等の内容等の情報を厚生労働省に提出し、口腔機能向上サービスの実施に当たって、当該情報その他口腔衛生の適切かつ有効な実施のために必要な情報を活用している。</t>
    <rPh sb="0" eb="3">
      <t>リヨウシャ</t>
    </rPh>
    <rPh sb="6" eb="8">
      <t>コウクウ</t>
    </rPh>
    <rPh sb="8" eb="10">
      <t>キノウ</t>
    </rPh>
    <rPh sb="10" eb="12">
      <t>カイゼン</t>
    </rPh>
    <rPh sb="12" eb="14">
      <t>カンリ</t>
    </rPh>
    <rPh sb="14" eb="16">
      <t>シドウ</t>
    </rPh>
    <rPh sb="16" eb="18">
      <t>ケイカク</t>
    </rPh>
    <rPh sb="18" eb="19">
      <t>トウ</t>
    </rPh>
    <rPh sb="20" eb="22">
      <t>ナイヨウ</t>
    </rPh>
    <rPh sb="22" eb="23">
      <t>トウ</t>
    </rPh>
    <rPh sb="24" eb="26">
      <t>ジョウホウ</t>
    </rPh>
    <rPh sb="27" eb="29">
      <t>コウセイ</t>
    </rPh>
    <rPh sb="29" eb="32">
      <t>ロウドウショウ</t>
    </rPh>
    <rPh sb="33" eb="35">
      <t>テイシュツ</t>
    </rPh>
    <rPh sb="37" eb="39">
      <t>コウクウ</t>
    </rPh>
    <rPh sb="39" eb="41">
      <t>キノウ</t>
    </rPh>
    <rPh sb="41" eb="43">
      <t>コウジョウ</t>
    </rPh>
    <rPh sb="48" eb="50">
      <t>ジッシ</t>
    </rPh>
    <rPh sb="51" eb="52">
      <t>ア</t>
    </rPh>
    <rPh sb="56" eb="58">
      <t>トウガイ</t>
    </rPh>
    <rPh sb="58" eb="60">
      <t>ジョウホウ</t>
    </rPh>
    <rPh sb="62" eb="63">
      <t>タ</t>
    </rPh>
    <rPh sb="63" eb="65">
      <t>コウクウ</t>
    </rPh>
    <rPh sb="65" eb="67">
      <t>エイセイ</t>
    </rPh>
    <rPh sb="68" eb="70">
      <t>テキセツ</t>
    </rPh>
    <rPh sb="72" eb="74">
      <t>ユウコウ</t>
    </rPh>
    <rPh sb="75" eb="77">
      <t>ジッシ</t>
    </rPh>
    <rPh sb="81" eb="83">
      <t>ヒツヨウ</t>
    </rPh>
    <rPh sb="84" eb="86">
      <t>ジョウホウ</t>
    </rPh>
    <rPh sb="87" eb="89">
      <t>カツヨウ</t>
    </rPh>
    <phoneticPr fontId="2"/>
  </si>
  <si>
    <t>（Ⅰ）（Ⅱ）評価の結果、褥瘡が発生するリスクがあるとされた利用者ごとに、医師、看護師、介護職員、管理栄養士、介護支援専門員その他の職種の者が共同して、褥瘡管理に関する褥瘡ケア計画を作成している。</t>
    <phoneticPr fontId="2"/>
  </si>
  <si>
    <t>　（Ⅰ）（Ⅱ）利用者ごとの褥瘡ケア計画に従い褥瘡管理を実施するとともに、その管理の内容や利用者の状態について定期的に記録している。</t>
    <rPh sb="7" eb="10">
      <t>リヨウシャ</t>
    </rPh>
    <rPh sb="13" eb="15">
      <t>ジョクソウ</t>
    </rPh>
    <rPh sb="17" eb="19">
      <t>ケイカク</t>
    </rPh>
    <rPh sb="20" eb="21">
      <t>シタガ</t>
    </rPh>
    <rPh sb="22" eb="24">
      <t>ジョクソウ</t>
    </rPh>
    <rPh sb="24" eb="26">
      <t>カンリ</t>
    </rPh>
    <rPh sb="27" eb="29">
      <t>ジッシ</t>
    </rPh>
    <rPh sb="38" eb="40">
      <t>カンリ</t>
    </rPh>
    <rPh sb="41" eb="43">
      <t>ナイヨウ</t>
    </rPh>
    <rPh sb="44" eb="47">
      <t>リヨウシャ</t>
    </rPh>
    <rPh sb="48" eb="50">
      <t>ジョウタイ</t>
    </rPh>
    <rPh sb="54" eb="56">
      <t>テイキ</t>
    </rPh>
    <rPh sb="56" eb="57">
      <t>テキ</t>
    </rPh>
    <rPh sb="58" eb="60">
      <t>キロク</t>
    </rPh>
    <phoneticPr fontId="2"/>
  </si>
  <si>
    <t>（Ⅰ）（Ⅱ）少なくとも３月に１回利用者ごとに褥瘡ケア計画を見直している。</t>
    <phoneticPr fontId="2"/>
  </si>
  <si>
    <t>　（Ⅰ）（Ⅱ）褥瘡ケア計画に基づいたケアを実施する際には、褥瘡ケア・マネジメントの対象となる利用者又はその家族に説明し、その同意を得ている。</t>
    <phoneticPr fontId="2"/>
  </si>
  <si>
    <t>（Ⅰ）（Ⅱ）褥瘡ケア計画は、褥瘡ケア計画に問題があれば直ちに見直している。</t>
    <phoneticPr fontId="2"/>
  </si>
  <si>
    <t>（Ⅱ）利用開始時に褥瘡が発生するリスクがあるとされた利用者に褥瘡の発生がない。</t>
    <phoneticPr fontId="2"/>
  </si>
  <si>
    <t>　（Ⅰ）（Ⅱ）（Ⅲ）支援計画の実施にあたっては、計画の作成に関与した者が、利用者及びその家族に対し、排せつの状態及び今後の見込み、支援の必要性、要因分析並びに支援計画の内容、当該支援は利用者及びその家族がこれらの説明を理解した上で支援の実施を希望する場合に行うものであること、及び支援開始後であってもいつでも利用者及びその家族の希望に応じて支援計画を中断又は中止できることを説明し、利用者及びその家族の理解と希望を確認した上で行っている。</t>
    <phoneticPr fontId="2"/>
  </si>
  <si>
    <t>（Ⅰ）（Ⅱ）（Ⅲ）支援計画は、支援計画に実施上の問題があれば直ちに見直している。</t>
    <phoneticPr fontId="2"/>
  </si>
  <si>
    <t>　　（Ⅱ）次のいずれかに適合している。</t>
    <phoneticPr fontId="2"/>
  </si>
  <si>
    <t>　（Ⅱ）（Ⅲ）他の事業所が提供する排せつ支援に係るリハビリテーションを併用している利用者に対し、看護小規模多機能型居宅介護事業所が当該他の事業所と連携して支援を行っていない場合は、当該利用者を排せつ支援加算（Ⅱ）（Ⅲ）の対象に含めていない。</t>
    <phoneticPr fontId="2"/>
  </si>
  <si>
    <t>【科学的介護推進体制加算】</t>
    <rPh sb="1" eb="3">
      <t>カガク</t>
    </rPh>
    <rPh sb="3" eb="4">
      <t>テキ</t>
    </rPh>
    <rPh sb="4" eb="6">
      <t>カイゴ</t>
    </rPh>
    <rPh sb="6" eb="8">
      <t>スイシン</t>
    </rPh>
    <rPh sb="8" eb="10">
      <t>タイセイ</t>
    </rPh>
    <rPh sb="10" eb="12">
      <t>カサン</t>
    </rPh>
    <phoneticPr fontId="2"/>
  </si>
  <si>
    <t>【サービス提供体制強化加算（Ⅰ）】</t>
    <rPh sb="5" eb="7">
      <t>テイキョウ</t>
    </rPh>
    <rPh sb="7" eb="9">
      <t>タイセイ</t>
    </rPh>
    <rPh sb="9" eb="11">
      <t>キョウカ</t>
    </rPh>
    <rPh sb="11" eb="13">
      <t>カサン</t>
    </rPh>
    <phoneticPr fontId="2"/>
  </si>
  <si>
    <t>【サービス提供体制強化加算（Ⅱ）】</t>
    <rPh sb="5" eb="7">
      <t>テイキョウ</t>
    </rPh>
    <rPh sb="7" eb="9">
      <t>タイセイ</t>
    </rPh>
    <rPh sb="9" eb="11">
      <t>キョウカ</t>
    </rPh>
    <rPh sb="11" eb="13">
      <t>カサン</t>
    </rPh>
    <phoneticPr fontId="2"/>
  </si>
  <si>
    <t>【サービス提供体制強化加算（Ⅲ）】</t>
    <rPh sb="5" eb="7">
      <t>テイキョウ</t>
    </rPh>
    <rPh sb="7" eb="9">
      <t>タイセイ</t>
    </rPh>
    <rPh sb="9" eb="11">
      <t>キョウカ</t>
    </rPh>
    <rPh sb="11" eb="13">
      <t>カサン</t>
    </rPh>
    <phoneticPr fontId="2"/>
  </si>
  <si>
    <t>指定地域密着型通所介護の利用者に直接提供する職員の総数のうち、勤続年数７年以上の者の占める割合が100分の30以上であること。</t>
    <rPh sb="0" eb="2">
      <t>シテイ</t>
    </rPh>
    <rPh sb="2" eb="4">
      <t>チイキ</t>
    </rPh>
    <rPh sb="4" eb="6">
      <t>ミッチャク</t>
    </rPh>
    <rPh sb="6" eb="7">
      <t>ガタ</t>
    </rPh>
    <rPh sb="7" eb="9">
      <t>ツウショ</t>
    </rPh>
    <rPh sb="9" eb="11">
      <t>カイゴ</t>
    </rPh>
    <rPh sb="12" eb="15">
      <t>リヨウシャ</t>
    </rPh>
    <rPh sb="16" eb="18">
      <t>チョクセツ</t>
    </rPh>
    <rPh sb="18" eb="20">
      <t>テイキョウ</t>
    </rPh>
    <rPh sb="22" eb="24">
      <t>ショクイン</t>
    </rPh>
    <rPh sb="25" eb="27">
      <t>ソウスウ</t>
    </rPh>
    <rPh sb="31" eb="33">
      <t>キンゾク</t>
    </rPh>
    <rPh sb="33" eb="35">
      <t>ネンスウ</t>
    </rPh>
    <rPh sb="36" eb="37">
      <t>ネン</t>
    </rPh>
    <rPh sb="37" eb="39">
      <t>イジョウ</t>
    </rPh>
    <rPh sb="40" eb="41">
      <t>モノ</t>
    </rPh>
    <rPh sb="42" eb="43">
      <t>シ</t>
    </rPh>
    <rPh sb="45" eb="47">
      <t>ワリアイ</t>
    </rPh>
    <rPh sb="51" eb="52">
      <t>ブン</t>
    </rPh>
    <rPh sb="55" eb="57">
      <t>イジョウ</t>
    </rPh>
    <phoneticPr fontId="2"/>
  </si>
  <si>
    <t>【サービス提供体制強化加算（共通）】</t>
    <rPh sb="5" eb="7">
      <t>テイキョウ</t>
    </rPh>
    <rPh sb="7" eb="9">
      <t>タイセイ</t>
    </rPh>
    <rPh sb="9" eb="11">
      <t>キョウカ</t>
    </rPh>
    <rPh sb="11" eb="13">
      <t>カサン</t>
    </rPh>
    <rPh sb="14" eb="16">
      <t>キョウツウ</t>
    </rPh>
    <phoneticPr fontId="2"/>
  </si>
  <si>
    <t>「２」の評価の結果、要介護状態の軽減が見込まれる者について、利用開始時と比較して、排尿又は排便の状態の少なくとも一方が改善するとともにいずれにも悪化がない。</t>
    <rPh sb="4" eb="6">
      <t>ヒョウカ</t>
    </rPh>
    <rPh sb="7" eb="9">
      <t>ケッカ</t>
    </rPh>
    <rPh sb="10" eb="13">
      <t>ヨウカイゴ</t>
    </rPh>
    <rPh sb="13" eb="15">
      <t>ジョウタイ</t>
    </rPh>
    <rPh sb="16" eb="18">
      <t>ケイゲン</t>
    </rPh>
    <rPh sb="19" eb="21">
      <t>ミコ</t>
    </rPh>
    <rPh sb="24" eb="25">
      <t>モノ</t>
    </rPh>
    <rPh sb="30" eb="32">
      <t>リヨウ</t>
    </rPh>
    <rPh sb="32" eb="34">
      <t>カイシ</t>
    </rPh>
    <rPh sb="34" eb="35">
      <t>ジ</t>
    </rPh>
    <rPh sb="36" eb="38">
      <t>ヒカク</t>
    </rPh>
    <rPh sb="41" eb="43">
      <t>ハイニョウ</t>
    </rPh>
    <rPh sb="43" eb="44">
      <t>マタ</t>
    </rPh>
    <rPh sb="45" eb="47">
      <t>ハイベン</t>
    </rPh>
    <rPh sb="48" eb="50">
      <t>ジョウタイ</t>
    </rPh>
    <rPh sb="51" eb="52">
      <t>スク</t>
    </rPh>
    <rPh sb="56" eb="58">
      <t>イッポウ</t>
    </rPh>
    <rPh sb="59" eb="61">
      <t>カイゼン</t>
    </rPh>
    <rPh sb="72" eb="74">
      <t>アッカ</t>
    </rPh>
    <phoneticPr fontId="12"/>
  </si>
  <si>
    <t>「２」の評価の結果、利用開始時におむつを使用していた者であって要介護状態の軽減が見込まれるものについて、おむつを使用しなくなった。</t>
    <rPh sb="4" eb="6">
      <t>ヒョウカ</t>
    </rPh>
    <rPh sb="7" eb="9">
      <t>ケッカ</t>
    </rPh>
    <rPh sb="10" eb="12">
      <t>リヨウ</t>
    </rPh>
    <rPh sb="12" eb="14">
      <t>カイシ</t>
    </rPh>
    <rPh sb="14" eb="15">
      <t>ジ</t>
    </rPh>
    <rPh sb="20" eb="22">
      <t>シヨウ</t>
    </rPh>
    <rPh sb="26" eb="27">
      <t>モノ</t>
    </rPh>
    <rPh sb="31" eb="34">
      <t>ヨウカイゴ</t>
    </rPh>
    <rPh sb="34" eb="36">
      <t>ジョウタイ</t>
    </rPh>
    <rPh sb="37" eb="39">
      <t>ケイゲン</t>
    </rPh>
    <rPh sb="40" eb="42">
      <t>ミコ</t>
    </rPh>
    <rPh sb="56" eb="58">
      <t>シヨウ</t>
    </rPh>
    <phoneticPr fontId="2"/>
  </si>
  <si>
    <t>２７　定員の遵守</t>
    <rPh sb="3" eb="5">
      <t>テイイン</t>
    </rPh>
    <rPh sb="6" eb="8">
      <t>ジュンシュ</t>
    </rPh>
    <phoneticPr fontId="2"/>
  </si>
  <si>
    <t>２８　非常災害対策　・　非常災害設備</t>
    <rPh sb="3" eb="5">
      <t>ヒジョウ</t>
    </rPh>
    <rPh sb="5" eb="7">
      <t>サイガイ</t>
    </rPh>
    <rPh sb="7" eb="9">
      <t>タイサク</t>
    </rPh>
    <rPh sb="12" eb="14">
      <t>ヒジョウ</t>
    </rPh>
    <rPh sb="14" eb="16">
      <t>サイガイ</t>
    </rPh>
    <rPh sb="16" eb="18">
      <t>セツビ</t>
    </rPh>
    <phoneticPr fontId="2"/>
  </si>
  <si>
    <t>２９　衛生管理等</t>
    <rPh sb="3" eb="5">
      <t>エイセイ</t>
    </rPh>
    <rPh sb="5" eb="7">
      <t>カンリ</t>
    </rPh>
    <rPh sb="7" eb="8">
      <t>トウ</t>
    </rPh>
    <phoneticPr fontId="2"/>
  </si>
  <si>
    <t>３１　協力医療機関等</t>
    <rPh sb="3" eb="5">
      <t>キョウリョク</t>
    </rPh>
    <rPh sb="5" eb="7">
      <t>イリョウ</t>
    </rPh>
    <rPh sb="7" eb="9">
      <t>キカン</t>
    </rPh>
    <rPh sb="9" eb="10">
      <t>トウ</t>
    </rPh>
    <phoneticPr fontId="2"/>
  </si>
  <si>
    <t>３２　掲示</t>
    <rPh sb="3" eb="5">
      <t>ケイジ</t>
    </rPh>
    <phoneticPr fontId="2"/>
  </si>
  <si>
    <t>３３　秘密保持等</t>
    <rPh sb="3" eb="5">
      <t>ヒミツ</t>
    </rPh>
    <rPh sb="5" eb="7">
      <t>ホジ</t>
    </rPh>
    <rPh sb="7" eb="8">
      <t>トウ</t>
    </rPh>
    <phoneticPr fontId="2"/>
  </si>
  <si>
    <t>３４　広告</t>
    <rPh sb="3" eb="5">
      <t>コウコク</t>
    </rPh>
    <phoneticPr fontId="2"/>
  </si>
  <si>
    <t>３５　居宅介護支援事業者に対する利益供与の禁止</t>
    <rPh sb="3" eb="5">
      <t>キョタク</t>
    </rPh>
    <rPh sb="5" eb="7">
      <t>カイゴ</t>
    </rPh>
    <rPh sb="7" eb="9">
      <t>シエン</t>
    </rPh>
    <rPh sb="9" eb="11">
      <t>ジギョウ</t>
    </rPh>
    <rPh sb="11" eb="12">
      <t>シャ</t>
    </rPh>
    <rPh sb="13" eb="14">
      <t>タイ</t>
    </rPh>
    <rPh sb="16" eb="18">
      <t>リエキ</t>
    </rPh>
    <rPh sb="18" eb="20">
      <t>キョウヨ</t>
    </rPh>
    <rPh sb="21" eb="23">
      <t>キンシ</t>
    </rPh>
    <phoneticPr fontId="2"/>
  </si>
  <si>
    <t>３６　苦情処理</t>
    <rPh sb="3" eb="5">
      <t>クジョウ</t>
    </rPh>
    <rPh sb="5" eb="7">
      <t>ショリ</t>
    </rPh>
    <phoneticPr fontId="2"/>
  </si>
  <si>
    <t>３７　調査への協力等</t>
    <rPh sb="3" eb="5">
      <t>チョウサ</t>
    </rPh>
    <rPh sb="7" eb="9">
      <t>キョウリョク</t>
    </rPh>
    <rPh sb="9" eb="10">
      <t>トウ</t>
    </rPh>
    <phoneticPr fontId="2"/>
  </si>
  <si>
    <t>３８　地域との連携等</t>
    <rPh sb="3" eb="5">
      <t>チイキ</t>
    </rPh>
    <rPh sb="7" eb="9">
      <t>レンケイ</t>
    </rPh>
    <rPh sb="9" eb="10">
      <t>トウ</t>
    </rPh>
    <phoneticPr fontId="2"/>
  </si>
  <si>
    <t>３９　居住機能を担う併設施設等への入居</t>
    <rPh sb="3" eb="5">
      <t>キョジュウ</t>
    </rPh>
    <rPh sb="5" eb="7">
      <t>キノウ</t>
    </rPh>
    <rPh sb="8" eb="9">
      <t>ニナ</t>
    </rPh>
    <rPh sb="10" eb="12">
      <t>ヘイセツ</t>
    </rPh>
    <rPh sb="12" eb="14">
      <t>シセツ</t>
    </rPh>
    <rPh sb="14" eb="15">
      <t>トウ</t>
    </rPh>
    <rPh sb="17" eb="19">
      <t>ニュウキョ</t>
    </rPh>
    <phoneticPr fontId="2"/>
  </si>
  <si>
    <t>４０　事故発生時の対応</t>
    <rPh sb="3" eb="5">
      <t>ジコ</t>
    </rPh>
    <rPh sb="5" eb="7">
      <t>ハッセイ</t>
    </rPh>
    <rPh sb="7" eb="8">
      <t>トキ</t>
    </rPh>
    <rPh sb="9" eb="11">
      <t>タイオウ</t>
    </rPh>
    <phoneticPr fontId="2"/>
  </si>
  <si>
    <t>４２　会計の区分</t>
    <rPh sb="3" eb="5">
      <t>カイケイ</t>
    </rPh>
    <rPh sb="6" eb="8">
      <t>クブン</t>
    </rPh>
    <phoneticPr fontId="2"/>
  </si>
  <si>
    <t>４３　記録の整備</t>
    <rPh sb="3" eb="5">
      <t>キロク</t>
    </rPh>
    <rPh sb="6" eb="8">
      <t>セイビ</t>
    </rPh>
    <phoneticPr fontId="2"/>
  </si>
  <si>
    <t>【口腔・栄養スクリーニング加算（Ⅰ）（Ⅱ）】</t>
    <rPh sb="1" eb="3">
      <t>コウクウ</t>
    </rPh>
    <rPh sb="4" eb="6">
      <t>エイヨウ</t>
    </rPh>
    <rPh sb="13" eb="15">
      <t>カサン</t>
    </rPh>
    <phoneticPr fontId="2"/>
  </si>
  <si>
    <t>ア</t>
    <phoneticPr fontId="2"/>
  </si>
  <si>
    <t>イ</t>
    <phoneticPr fontId="2"/>
  </si>
  <si>
    <t>（Ⅰ）原則として要介護度３以上の利用者全員を対象として利用者ごとに「１」から「４」の要件を満たした場合に、当該事業所の要介護度３以上の利用者全員（排せつ支援加算（Ⅱ）又は（Ⅲ）を算定している者を除く。）に対して算定している。</t>
    <phoneticPr fontId="2"/>
  </si>
  <si>
    <t>【総合マネジメント体制強化加算（Ⅰ）】</t>
    <rPh sb="1" eb="3">
      <t>ソウゴウ</t>
    </rPh>
    <rPh sb="9" eb="11">
      <t>タイセイ</t>
    </rPh>
    <rPh sb="11" eb="13">
      <t>キョウカ</t>
    </rPh>
    <rPh sb="13" eb="15">
      <t>カサン</t>
    </rPh>
    <phoneticPr fontId="2"/>
  </si>
  <si>
    <t>小規模多機能型居宅介護計画について、登録者の心身の状況や家族を取り巻く環境の変化を踏まえ、介護職員や看護職員等の多職種協働により、随時適切に見直しを行っている。　</t>
    <rPh sb="0" eb="3">
      <t>ショウキボ</t>
    </rPh>
    <rPh sb="3" eb="6">
      <t>タキノウ</t>
    </rPh>
    <rPh sb="6" eb="7">
      <t>ガタ</t>
    </rPh>
    <rPh sb="7" eb="9">
      <t>キョタク</t>
    </rPh>
    <rPh sb="9" eb="11">
      <t>カイゴ</t>
    </rPh>
    <rPh sb="11" eb="13">
      <t>ケイカク</t>
    </rPh>
    <rPh sb="18" eb="20">
      <t>トウロク</t>
    </rPh>
    <rPh sb="20" eb="21">
      <t>シャ</t>
    </rPh>
    <rPh sb="22" eb="24">
      <t>シンシン</t>
    </rPh>
    <rPh sb="25" eb="27">
      <t>ジョウキョウ</t>
    </rPh>
    <rPh sb="28" eb="30">
      <t>カゾク</t>
    </rPh>
    <rPh sb="31" eb="32">
      <t>ト</t>
    </rPh>
    <rPh sb="33" eb="34">
      <t>マ</t>
    </rPh>
    <rPh sb="35" eb="37">
      <t>カンキョウ</t>
    </rPh>
    <rPh sb="38" eb="40">
      <t>ヘンカ</t>
    </rPh>
    <rPh sb="41" eb="42">
      <t>フ</t>
    </rPh>
    <rPh sb="45" eb="47">
      <t>カイゴ</t>
    </rPh>
    <rPh sb="47" eb="49">
      <t>ショクイン</t>
    </rPh>
    <rPh sb="50" eb="52">
      <t>カンゴ</t>
    </rPh>
    <rPh sb="52" eb="54">
      <t>ショクイン</t>
    </rPh>
    <rPh sb="54" eb="55">
      <t>トウ</t>
    </rPh>
    <rPh sb="56" eb="57">
      <t>タ</t>
    </rPh>
    <rPh sb="57" eb="59">
      <t>ショクシュ</t>
    </rPh>
    <rPh sb="59" eb="61">
      <t>キョウドウ</t>
    </rPh>
    <rPh sb="65" eb="67">
      <t>ズイジ</t>
    </rPh>
    <rPh sb="67" eb="69">
      <t>テキセツ</t>
    </rPh>
    <rPh sb="70" eb="72">
      <t>ミナオ</t>
    </rPh>
    <rPh sb="74" eb="75">
      <t>オコナ</t>
    </rPh>
    <phoneticPr fontId="2"/>
  </si>
  <si>
    <t>利日常的に地域住民等との交流を図り、地域の行事や活動等に積極的に参加している。</t>
    <rPh sb="0" eb="1">
      <t>リ</t>
    </rPh>
    <rPh sb="1" eb="3">
      <t>ニチジョウ</t>
    </rPh>
    <rPh sb="3" eb="4">
      <t>テキ</t>
    </rPh>
    <rPh sb="5" eb="7">
      <t>チイキ</t>
    </rPh>
    <rPh sb="7" eb="9">
      <t>ジュウミン</t>
    </rPh>
    <rPh sb="9" eb="10">
      <t>トウ</t>
    </rPh>
    <rPh sb="12" eb="14">
      <t>コウリュウ</t>
    </rPh>
    <rPh sb="15" eb="16">
      <t>ハカ</t>
    </rPh>
    <rPh sb="18" eb="20">
      <t>チイキ</t>
    </rPh>
    <rPh sb="21" eb="23">
      <t>ギョウジ</t>
    </rPh>
    <rPh sb="24" eb="26">
      <t>カツドウ</t>
    </rPh>
    <rPh sb="26" eb="27">
      <t>トウ</t>
    </rPh>
    <rPh sb="28" eb="30">
      <t>セッキョク</t>
    </rPh>
    <rPh sb="30" eb="31">
      <t>テキ</t>
    </rPh>
    <rPh sb="32" eb="34">
      <t>サンカ</t>
    </rPh>
    <phoneticPr fontId="2"/>
  </si>
  <si>
    <t>日常的に利用者とかかわりのある地域住民等の相談い対応する体制を確保している。</t>
    <rPh sb="0" eb="3">
      <t>ニチジョウテキ</t>
    </rPh>
    <rPh sb="4" eb="7">
      <t>リヨウシャ</t>
    </rPh>
    <rPh sb="15" eb="19">
      <t>チイキジュウミン</t>
    </rPh>
    <rPh sb="19" eb="20">
      <t>ナド</t>
    </rPh>
    <rPh sb="21" eb="23">
      <t>ソウダン</t>
    </rPh>
    <rPh sb="24" eb="26">
      <t>タイオウ</t>
    </rPh>
    <rPh sb="28" eb="30">
      <t>タイセイ</t>
    </rPh>
    <rPh sb="31" eb="33">
      <t>カクホ</t>
    </rPh>
    <phoneticPr fontId="2"/>
  </si>
  <si>
    <t>以下１つ以上実施している。</t>
    <rPh sb="0" eb="2">
      <t>イカ</t>
    </rPh>
    <rPh sb="4" eb="6">
      <t>イジョウ</t>
    </rPh>
    <rPh sb="6" eb="8">
      <t>ジッシ</t>
    </rPh>
    <phoneticPr fontId="2"/>
  </si>
  <si>
    <t>①　</t>
    <phoneticPr fontId="2"/>
  </si>
  <si>
    <t>地域住民等との連携により、地域資源を効果的に活用し、利用者の状態に応じた支援を行っている。</t>
    <rPh sb="0" eb="4">
      <t>チイキジュウミン</t>
    </rPh>
    <rPh sb="4" eb="5">
      <t>ナド</t>
    </rPh>
    <rPh sb="7" eb="9">
      <t>レンケイ</t>
    </rPh>
    <rPh sb="13" eb="17">
      <t>チイキシゲン</t>
    </rPh>
    <rPh sb="18" eb="21">
      <t>コウカテキ</t>
    </rPh>
    <rPh sb="22" eb="24">
      <t>カツヨウ</t>
    </rPh>
    <rPh sb="26" eb="29">
      <t>リヨウシャ</t>
    </rPh>
    <rPh sb="30" eb="32">
      <t>ジョウタイ</t>
    </rPh>
    <rPh sb="33" eb="34">
      <t>オウ</t>
    </rPh>
    <rPh sb="36" eb="38">
      <t>シエン</t>
    </rPh>
    <rPh sb="39" eb="40">
      <t>オコナ</t>
    </rPh>
    <phoneticPr fontId="2"/>
  </si>
  <si>
    <t>地域住民等、他事業所等と共同で辞令検討会、研修会等を実施している。</t>
    <rPh sb="0" eb="4">
      <t>チイキジュウミン</t>
    </rPh>
    <rPh sb="4" eb="5">
      <t>ナド</t>
    </rPh>
    <rPh sb="6" eb="7">
      <t>ホカ</t>
    </rPh>
    <rPh sb="7" eb="10">
      <t>ジギョウショ</t>
    </rPh>
    <rPh sb="10" eb="11">
      <t>ナド</t>
    </rPh>
    <rPh sb="12" eb="14">
      <t>キョウドウ</t>
    </rPh>
    <rPh sb="15" eb="17">
      <t>ジレイ</t>
    </rPh>
    <rPh sb="17" eb="20">
      <t>ケントウカイ</t>
    </rPh>
    <rPh sb="21" eb="24">
      <t>ケンシュウカイ</t>
    </rPh>
    <rPh sb="24" eb="25">
      <t>ナド</t>
    </rPh>
    <rPh sb="26" eb="28">
      <t>ジッシ</t>
    </rPh>
    <phoneticPr fontId="2"/>
  </si>
  <si>
    <t>市町村が実施する通いの場や在宅医療・介護連携推進事業等の地域支援事業等に参加している。</t>
    <rPh sb="0" eb="3">
      <t>シチョウソン</t>
    </rPh>
    <rPh sb="4" eb="6">
      <t>ジッシ</t>
    </rPh>
    <rPh sb="8" eb="9">
      <t>カヨ</t>
    </rPh>
    <rPh sb="11" eb="12">
      <t>バ</t>
    </rPh>
    <rPh sb="13" eb="15">
      <t>ザイタク</t>
    </rPh>
    <rPh sb="15" eb="17">
      <t>イリョウ</t>
    </rPh>
    <rPh sb="18" eb="20">
      <t>カイゴ</t>
    </rPh>
    <rPh sb="20" eb="22">
      <t>レンケイ</t>
    </rPh>
    <rPh sb="22" eb="24">
      <t>スイシン</t>
    </rPh>
    <rPh sb="24" eb="26">
      <t>ジギョウ</t>
    </rPh>
    <rPh sb="26" eb="27">
      <t>ナド</t>
    </rPh>
    <rPh sb="28" eb="30">
      <t>チイキ</t>
    </rPh>
    <rPh sb="30" eb="32">
      <t>シエン</t>
    </rPh>
    <rPh sb="32" eb="34">
      <t>ジギョウ</t>
    </rPh>
    <rPh sb="34" eb="35">
      <t>ナド</t>
    </rPh>
    <rPh sb="36" eb="38">
      <t>サンカ</t>
    </rPh>
    <phoneticPr fontId="2"/>
  </si>
  <si>
    <t>【総合マネジメント体制強化加算（Ⅱ）】</t>
    <rPh sb="1" eb="3">
      <t>ソウゴウ</t>
    </rPh>
    <rPh sb="9" eb="11">
      <t>タイセイ</t>
    </rPh>
    <rPh sb="11" eb="13">
      <t>キョウカ</t>
    </rPh>
    <rPh sb="13" eb="15">
      <t>カサン</t>
    </rPh>
    <phoneticPr fontId="2"/>
  </si>
  <si>
    <t>日常的に利用者とかかわりのある地域住民等の相談い対応する体制を確保している。関する</t>
    <rPh sb="0" eb="3">
      <t>ニチジョウテキ</t>
    </rPh>
    <rPh sb="4" eb="7">
      <t>リヨウシャ</t>
    </rPh>
    <rPh sb="15" eb="19">
      <t>チイキジュウミン</t>
    </rPh>
    <rPh sb="19" eb="20">
      <t>ナド</t>
    </rPh>
    <rPh sb="21" eb="23">
      <t>ソウダン</t>
    </rPh>
    <rPh sb="24" eb="26">
      <t>タイオウ</t>
    </rPh>
    <rPh sb="28" eb="30">
      <t>タイセイ</t>
    </rPh>
    <rPh sb="31" eb="33">
      <t>カクホ</t>
    </rPh>
    <rPh sb="38" eb="39">
      <t>カン</t>
    </rPh>
    <phoneticPr fontId="2"/>
  </si>
  <si>
    <t>地域の病院、診療所、介護老人保健施設等にたいし、事業所が提供することのできるサービスの具体的な内容に関する情報提供を行っている。</t>
    <rPh sb="0" eb="2">
      <t>チイキ</t>
    </rPh>
    <rPh sb="3" eb="5">
      <t>ビョウイン</t>
    </rPh>
    <rPh sb="6" eb="9">
      <t>シンリョウジョ</t>
    </rPh>
    <rPh sb="10" eb="18">
      <t>カイゴロウジンホケンシセツ</t>
    </rPh>
    <rPh sb="18" eb="19">
      <t>ナド</t>
    </rPh>
    <rPh sb="24" eb="27">
      <t>ジギョウショ</t>
    </rPh>
    <rPh sb="28" eb="30">
      <t>テイキョウ</t>
    </rPh>
    <rPh sb="43" eb="45">
      <t>グタイ</t>
    </rPh>
    <rPh sb="45" eb="46">
      <t>テキ</t>
    </rPh>
    <rPh sb="47" eb="49">
      <t>ナイヨウ</t>
    </rPh>
    <rPh sb="50" eb="51">
      <t>カン</t>
    </rPh>
    <rPh sb="53" eb="57">
      <t>ジョウホウテイキョウ</t>
    </rPh>
    <rPh sb="58" eb="59">
      <t>オコナ</t>
    </rPh>
    <phoneticPr fontId="2"/>
  </si>
  <si>
    <t>【高齢者虐待防止措置未実施減算】</t>
    <rPh sb="1" eb="4">
      <t>コウレイシャ</t>
    </rPh>
    <rPh sb="4" eb="6">
      <t>ギャクタイ</t>
    </rPh>
    <rPh sb="6" eb="8">
      <t>ボウシ</t>
    </rPh>
    <rPh sb="8" eb="10">
      <t>ソチ</t>
    </rPh>
    <rPh sb="10" eb="11">
      <t>ミ</t>
    </rPh>
    <rPh sb="11" eb="13">
      <t>ジッシ</t>
    </rPh>
    <rPh sb="13" eb="15">
      <t>ゲンサン</t>
    </rPh>
    <phoneticPr fontId="2"/>
  </si>
  <si>
    <t>虐待の防止対策を実施していない。</t>
    <rPh sb="0" eb="2">
      <t>ギャクタイ</t>
    </rPh>
    <rPh sb="3" eb="5">
      <t>ボウシ</t>
    </rPh>
    <rPh sb="8" eb="10">
      <t>ジッシ</t>
    </rPh>
    <phoneticPr fontId="2"/>
  </si>
  <si>
    <t>実施している場合は、市に届出している。</t>
    <rPh sb="0" eb="2">
      <t>ジッシ</t>
    </rPh>
    <rPh sb="6" eb="8">
      <t>バアイ</t>
    </rPh>
    <rPh sb="10" eb="11">
      <t>シ</t>
    </rPh>
    <rPh sb="12" eb="14">
      <t>トドケデ</t>
    </rPh>
    <phoneticPr fontId="2"/>
  </si>
  <si>
    <t>【業務継続計画未策定減算】</t>
    <rPh sb="1" eb="3">
      <t>ギョウム</t>
    </rPh>
    <rPh sb="3" eb="5">
      <t>ケイゾク</t>
    </rPh>
    <rPh sb="5" eb="7">
      <t>ケイカク</t>
    </rPh>
    <rPh sb="7" eb="8">
      <t>ミ</t>
    </rPh>
    <rPh sb="8" eb="10">
      <t>サクテイ</t>
    </rPh>
    <rPh sb="10" eb="12">
      <t>ゲンサン</t>
    </rPh>
    <phoneticPr fontId="2"/>
  </si>
  <si>
    <t>業務継続計画を策定していない。</t>
    <rPh sb="0" eb="2">
      <t>ギョウム</t>
    </rPh>
    <rPh sb="2" eb="4">
      <t>ケイゾク</t>
    </rPh>
    <rPh sb="4" eb="6">
      <t>ケイカク</t>
    </rPh>
    <rPh sb="7" eb="9">
      <t>サクテイ</t>
    </rPh>
    <phoneticPr fontId="2"/>
  </si>
  <si>
    <t>策定している場合は、市に届出している。</t>
    <rPh sb="0" eb="2">
      <t>サクテイ</t>
    </rPh>
    <rPh sb="6" eb="8">
      <t>バアイ</t>
    </rPh>
    <phoneticPr fontId="2"/>
  </si>
  <si>
    <t>【認知症加算（Ⅰ）】</t>
    <rPh sb="1" eb="3">
      <t>ニンチ</t>
    </rPh>
    <rPh sb="3" eb="4">
      <t>ショウ</t>
    </rPh>
    <rPh sb="4" eb="6">
      <t>カサン</t>
    </rPh>
    <phoneticPr fontId="2"/>
  </si>
  <si>
    <t>事業所の従業者に対して認知症ケアに関する留意事項の伝達または技術的指導に関する会議を定期的に開催している。</t>
    <rPh sb="0" eb="3">
      <t>ジギョウショ</t>
    </rPh>
    <rPh sb="4" eb="7">
      <t>ジュウギョウシャ</t>
    </rPh>
    <rPh sb="8" eb="9">
      <t>タイ</t>
    </rPh>
    <rPh sb="11" eb="14">
      <t>ニンチショウ</t>
    </rPh>
    <rPh sb="17" eb="18">
      <t>カン</t>
    </rPh>
    <rPh sb="20" eb="24">
      <t>リュウイジコウ</t>
    </rPh>
    <rPh sb="25" eb="27">
      <t>デンタツ</t>
    </rPh>
    <rPh sb="30" eb="33">
      <t>ギジュツテキ</t>
    </rPh>
    <rPh sb="33" eb="35">
      <t>シドウ</t>
    </rPh>
    <rPh sb="36" eb="37">
      <t>カン</t>
    </rPh>
    <rPh sb="39" eb="41">
      <t>カイギ</t>
    </rPh>
    <rPh sb="42" eb="45">
      <t>テイキテキ</t>
    </rPh>
    <rPh sb="46" eb="48">
      <t>カイサイ</t>
    </rPh>
    <phoneticPr fontId="2"/>
  </si>
  <si>
    <t>認知症介護指導者研修修了者を１人以上配置し、事業所全体の認知症ケアの指導等を実施している。</t>
    <rPh sb="0" eb="3">
      <t>ニンチショウ</t>
    </rPh>
    <rPh sb="3" eb="5">
      <t>カイゴ</t>
    </rPh>
    <rPh sb="5" eb="8">
      <t>シドウシャ</t>
    </rPh>
    <rPh sb="8" eb="10">
      <t>ケンシュウ</t>
    </rPh>
    <rPh sb="10" eb="13">
      <t>シュウリョウシャ</t>
    </rPh>
    <rPh sb="15" eb="16">
      <t>ヒト</t>
    </rPh>
    <rPh sb="16" eb="18">
      <t>イジョウ</t>
    </rPh>
    <rPh sb="18" eb="20">
      <t>ハイチ</t>
    </rPh>
    <rPh sb="22" eb="25">
      <t>ジギョウショ</t>
    </rPh>
    <rPh sb="25" eb="27">
      <t>ゼンタイ</t>
    </rPh>
    <rPh sb="28" eb="31">
      <t>ニンチショウ</t>
    </rPh>
    <rPh sb="34" eb="36">
      <t>シドウ</t>
    </rPh>
    <rPh sb="36" eb="37">
      <t>ナド</t>
    </rPh>
    <rPh sb="38" eb="40">
      <t>ジッシ</t>
    </rPh>
    <phoneticPr fontId="2"/>
  </si>
  <si>
    <t>【認知症加算（Ⅱ）】</t>
    <rPh sb="1" eb="3">
      <t>ニンチ</t>
    </rPh>
    <rPh sb="3" eb="4">
      <t>ショウ</t>
    </rPh>
    <rPh sb="4" eb="6">
      <t>カサン</t>
    </rPh>
    <phoneticPr fontId="2"/>
  </si>
  <si>
    <t>【認知症加算（Ⅲ）】</t>
    <rPh sb="1" eb="3">
      <t>ニンチ</t>
    </rPh>
    <rPh sb="3" eb="4">
      <t>ショウ</t>
    </rPh>
    <rPh sb="4" eb="6">
      <t>カサン</t>
    </rPh>
    <phoneticPr fontId="2"/>
  </si>
  <si>
    <t>【認知症加算（Ⅳ）】</t>
    <rPh sb="1" eb="3">
      <t>ニンチ</t>
    </rPh>
    <rPh sb="3" eb="4">
      <t>ショウ</t>
    </rPh>
    <rPh sb="4" eb="6">
      <t>カサン</t>
    </rPh>
    <phoneticPr fontId="2"/>
  </si>
  <si>
    <t>【身体的拘束廃止未実施減算】</t>
    <rPh sb="1" eb="4">
      <t>シンタイテキ</t>
    </rPh>
    <rPh sb="4" eb="6">
      <t>コウソク</t>
    </rPh>
    <rPh sb="6" eb="8">
      <t>ハイシ</t>
    </rPh>
    <rPh sb="8" eb="11">
      <t>ミジッシ</t>
    </rPh>
    <rPh sb="11" eb="13">
      <t>ゲンサン</t>
    </rPh>
    <phoneticPr fontId="2"/>
  </si>
  <si>
    <t>【排せつ支援加算（Ⅰ）】</t>
    <rPh sb="1" eb="2">
      <t>ハイ</t>
    </rPh>
    <rPh sb="4" eb="6">
      <t>シエン</t>
    </rPh>
    <rPh sb="6" eb="8">
      <t>カサン</t>
    </rPh>
    <phoneticPr fontId="2"/>
  </si>
  <si>
    <t>排せつ介護を要する利用者であって、適切な対応を行うことにより、要介護状態の軽減が見込まれるものについて、医師、看護師、介護支援専門員その他の職種の者が共同して、当該利用者が排せつ介護を要する原因を分析し、それに基づいた支援計画を作成し、当該支援計画に基づく支援を継続して実施している。</t>
    <phoneticPr fontId="2"/>
  </si>
  <si>
    <t>少なくとも３月に１回、利用者ごとに支援計画を見直している。</t>
    <phoneticPr fontId="2"/>
  </si>
  <si>
    <t>【排せつ支援加算（Ⅱ）】</t>
    <rPh sb="1" eb="2">
      <t>ハイ</t>
    </rPh>
    <rPh sb="4" eb="6">
      <t>シエン</t>
    </rPh>
    <rPh sb="6" eb="8">
      <t>カサン</t>
    </rPh>
    <phoneticPr fontId="2"/>
  </si>
  <si>
    <t>（Ⅰ）の算定要件を満たしている。</t>
    <rPh sb="4" eb="8">
      <t>サンテイヨウケン</t>
    </rPh>
    <rPh sb="9" eb="10">
      <t>ミ</t>
    </rPh>
    <phoneticPr fontId="2"/>
  </si>
  <si>
    <t>要介護状態の軽減の見込みについて、いずれかの状態となっている。</t>
    <rPh sb="22" eb="24">
      <t>ジョウタイ</t>
    </rPh>
    <phoneticPr fontId="2"/>
  </si>
  <si>
    <t>（２）おむつ使用ありからなしに改善している。</t>
    <rPh sb="6" eb="8">
      <t>シヨウ</t>
    </rPh>
    <rPh sb="15" eb="17">
      <t>カイゼン</t>
    </rPh>
    <phoneticPr fontId="2"/>
  </si>
  <si>
    <t>（３）利用開始時に尿道カテーテルが留置されていた状態から撤去されている。</t>
    <rPh sb="3" eb="8">
      <t>リヨウカイシジ</t>
    </rPh>
    <rPh sb="9" eb="11">
      <t>ニョウドウ</t>
    </rPh>
    <rPh sb="17" eb="19">
      <t>リュウチ</t>
    </rPh>
    <rPh sb="24" eb="26">
      <t>ジョウタイ</t>
    </rPh>
    <rPh sb="28" eb="30">
      <t>テッキョ</t>
    </rPh>
    <phoneticPr fontId="2"/>
  </si>
  <si>
    <t>【排せつ支援加算（Ⅲ）】</t>
    <rPh sb="1" eb="2">
      <t>ハイ</t>
    </rPh>
    <rPh sb="4" eb="6">
      <t>シエン</t>
    </rPh>
    <rPh sb="6" eb="8">
      <t>カサン</t>
    </rPh>
    <phoneticPr fontId="2"/>
  </si>
  <si>
    <t>（１）利用開始時と比較して排尿・排便の状態の少なくとも一方が改善するとともにいずれも悪化していないこと。</t>
    <rPh sb="3" eb="8">
      <t>リヨウカイシジ</t>
    </rPh>
    <rPh sb="9" eb="11">
      <t>ヒカク</t>
    </rPh>
    <rPh sb="13" eb="15">
      <t>ハイニョウ</t>
    </rPh>
    <rPh sb="16" eb="18">
      <t>ハイベン</t>
    </rPh>
    <rPh sb="19" eb="21">
      <t>ジョウタイ</t>
    </rPh>
    <rPh sb="22" eb="23">
      <t>スク</t>
    </rPh>
    <rPh sb="27" eb="29">
      <t>イッポウ</t>
    </rPh>
    <rPh sb="30" eb="32">
      <t>カイゼン</t>
    </rPh>
    <rPh sb="42" eb="44">
      <t>アッカ</t>
    </rPh>
    <phoneticPr fontId="11"/>
  </si>
  <si>
    <t>（２）利用開始時と比較して排尿・排便の状態の少なくとも一方が改善するとともにいずれも悪化していない、かつおむつ使用から使用なしに改善していること。</t>
    <rPh sb="3" eb="8">
      <t>リヨウカイシジ</t>
    </rPh>
    <rPh sb="9" eb="11">
      <t>ヒカク</t>
    </rPh>
    <rPh sb="13" eb="15">
      <t>ハイニョウ</t>
    </rPh>
    <rPh sb="16" eb="18">
      <t>ハイベン</t>
    </rPh>
    <rPh sb="19" eb="21">
      <t>ジョウタイ</t>
    </rPh>
    <rPh sb="22" eb="23">
      <t>スク</t>
    </rPh>
    <rPh sb="27" eb="29">
      <t>イッポウ</t>
    </rPh>
    <rPh sb="30" eb="32">
      <t>カイゼン</t>
    </rPh>
    <rPh sb="42" eb="44">
      <t>アッカ</t>
    </rPh>
    <rPh sb="55" eb="57">
      <t>シヨウ</t>
    </rPh>
    <rPh sb="59" eb="61">
      <t>シヨウ</t>
    </rPh>
    <rPh sb="64" eb="66">
      <t>カイゼン</t>
    </rPh>
    <phoneticPr fontId="11"/>
  </si>
  <si>
    <t>利用開始時に褥瘡の有無を確認するとともに、褥瘡の発生と関連のあるリスクについて評価し、少なくともその後３月に１回評価している。</t>
    <rPh sb="0" eb="5">
      <t>リヨウカイシジ</t>
    </rPh>
    <rPh sb="6" eb="8">
      <t>ジョクソウ</t>
    </rPh>
    <rPh sb="9" eb="11">
      <t>ウム</t>
    </rPh>
    <rPh sb="12" eb="14">
      <t>カクニン</t>
    </rPh>
    <rPh sb="21" eb="23">
      <t>ジョクソウ</t>
    </rPh>
    <rPh sb="24" eb="26">
      <t>ハッセイ</t>
    </rPh>
    <rPh sb="27" eb="29">
      <t>カンレン</t>
    </rPh>
    <rPh sb="39" eb="41">
      <t>ヒョウカ</t>
    </rPh>
    <rPh sb="43" eb="44">
      <t>スク</t>
    </rPh>
    <rPh sb="50" eb="51">
      <t>ゴ</t>
    </rPh>
    <rPh sb="52" eb="53">
      <t>ツキ</t>
    </rPh>
    <rPh sb="55" eb="56">
      <t>カイ</t>
    </rPh>
    <rPh sb="56" eb="58">
      <t>ヒョウカ</t>
    </rPh>
    <phoneticPr fontId="2"/>
  </si>
  <si>
    <t>１の確認及び評価の結果等の情報をLIFEを通して報告し、活用している。</t>
    <rPh sb="2" eb="4">
      <t>カクニン</t>
    </rPh>
    <rPh sb="4" eb="5">
      <t>オヨ</t>
    </rPh>
    <rPh sb="6" eb="8">
      <t>ヒョウカ</t>
    </rPh>
    <rPh sb="9" eb="11">
      <t>ケッカ</t>
    </rPh>
    <rPh sb="11" eb="12">
      <t>ナド</t>
    </rPh>
    <rPh sb="13" eb="15">
      <t>ジョウホウ</t>
    </rPh>
    <rPh sb="21" eb="22">
      <t>トオ</t>
    </rPh>
    <rPh sb="24" eb="26">
      <t>ホウコク</t>
    </rPh>
    <rPh sb="28" eb="30">
      <t>カツヨウ</t>
    </rPh>
    <phoneticPr fontId="2"/>
  </si>
  <si>
    <t>４に従い、褥瘡管理を実施すると主に、管理内容、該当者の状態について定期的に記録している。</t>
    <rPh sb="2" eb="3">
      <t>シタガ</t>
    </rPh>
    <rPh sb="5" eb="9">
      <t>ジョクソウカンリ</t>
    </rPh>
    <rPh sb="10" eb="12">
      <t>ジッシ</t>
    </rPh>
    <rPh sb="15" eb="16">
      <t>オモ</t>
    </rPh>
    <rPh sb="18" eb="22">
      <t>カンリナイヨウ</t>
    </rPh>
    <rPh sb="23" eb="26">
      <t>ガイトウシャ</t>
    </rPh>
    <rPh sb="27" eb="29">
      <t>ジョウタイ</t>
    </rPh>
    <rPh sb="33" eb="36">
      <t>テイキテキ</t>
    </rPh>
    <rPh sb="37" eb="39">
      <t>キロク</t>
    </rPh>
    <phoneticPr fontId="2"/>
  </si>
  <si>
    <t>介護職員処遇改善加算(Ⅱ)…1から11の要件を満たしている。</t>
    <rPh sb="0" eb="2">
      <t>カイゴ</t>
    </rPh>
    <rPh sb="2" eb="4">
      <t>ショクイン</t>
    </rPh>
    <rPh sb="4" eb="6">
      <t>ショグウ</t>
    </rPh>
    <rPh sb="6" eb="8">
      <t>カイゼン</t>
    </rPh>
    <rPh sb="8" eb="10">
      <t>カサン</t>
    </rPh>
    <phoneticPr fontId="6"/>
  </si>
  <si>
    <t>介護職員処遇改善加算(Ⅲ)…1（a）から2から10の要件を満たしている。</t>
    <rPh sb="0" eb="2">
      <t>カイゴ</t>
    </rPh>
    <rPh sb="2" eb="4">
      <t>ショクイン</t>
    </rPh>
    <rPh sb="4" eb="6">
      <t>ショグウ</t>
    </rPh>
    <rPh sb="6" eb="8">
      <t>カイゼン</t>
    </rPh>
    <rPh sb="8" eb="10">
      <t>カサン</t>
    </rPh>
    <phoneticPr fontId="6"/>
  </si>
  <si>
    <t>介護職員処遇改善加算(Ⅳ)…1（a）、2から6まで、及び7、8及び10の要件を満たしている。</t>
    <rPh sb="0" eb="2">
      <t>カイゴ</t>
    </rPh>
    <rPh sb="2" eb="4">
      <t>ショクイン</t>
    </rPh>
    <rPh sb="4" eb="6">
      <t>ショグウ</t>
    </rPh>
    <rPh sb="6" eb="8">
      <t>カイゼン</t>
    </rPh>
    <rPh sb="8" eb="10">
      <t>カサン</t>
    </rPh>
    <phoneticPr fontId="6"/>
  </si>
  <si>
    <t>（標準様式1）</t>
    <rPh sb="1" eb="3">
      <t>ヒョウジュン</t>
    </rPh>
    <rPh sb="3" eb="5">
      <t>ヨウシキ</t>
    </rPh>
    <phoneticPr fontId="12"/>
  </si>
  <si>
    <t>従業者の勤務の体制及び勤務形態一覧表　</t>
  </si>
  <si>
    <t>サービス種別（</t>
    <rPh sb="4" eb="6">
      <t>シュベツ</t>
    </rPh>
    <phoneticPr fontId="15"/>
  </si>
  <si>
    <t>）</t>
    <phoneticPr fontId="15"/>
  </si>
  <si>
    <t>令和</t>
    <rPh sb="0" eb="2">
      <t>レイワ</t>
    </rPh>
    <phoneticPr fontId="15"/>
  </si>
  <si>
    <t>(</t>
    <phoneticPr fontId="15"/>
  </si>
  <si>
    <t>)</t>
    <phoneticPr fontId="15"/>
  </si>
  <si>
    <t>年</t>
    <rPh sb="0" eb="1">
      <t>ネン</t>
    </rPh>
    <phoneticPr fontId="15"/>
  </si>
  <si>
    <t>月</t>
    <rPh sb="0" eb="1">
      <t>ゲツ</t>
    </rPh>
    <phoneticPr fontId="15"/>
  </si>
  <si>
    <t>事業所名（</t>
    <rPh sb="0" eb="3">
      <t>ジギョウショ</t>
    </rPh>
    <rPh sb="3" eb="4">
      <t>メイ</t>
    </rPh>
    <phoneticPr fontId="15"/>
  </si>
  <si>
    <t>○○サービス</t>
    <phoneticPr fontId="15"/>
  </si>
  <si>
    <t>(1)</t>
    <phoneticPr fontId="15"/>
  </si>
  <si>
    <t>４週</t>
  </si>
  <si>
    <t>(2)</t>
    <phoneticPr fontId="15"/>
  </si>
  <si>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</si>
  <si>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15"/>
  </si>
  <si>
    <t>時間/週</t>
    <rPh sb="0" eb="2">
      <t>ジカン</t>
    </rPh>
    <rPh sb="3" eb="4">
      <t>シュウ</t>
    </rPh>
    <phoneticPr fontId="15"/>
  </si>
  <si>
    <t>時間/月</t>
    <rPh sb="0" eb="2">
      <t>ジカン</t>
    </rPh>
    <rPh sb="3" eb="4">
      <t>ツキ</t>
    </rPh>
    <phoneticPr fontId="15"/>
  </si>
  <si>
    <t>当月の日数</t>
    <rPh sb="0" eb="2">
      <t>トウゲツ</t>
    </rPh>
    <rPh sb="3" eb="5">
      <t>ニッスウ</t>
    </rPh>
    <phoneticPr fontId="15"/>
  </si>
  <si>
    <t>日</t>
    <rPh sb="0" eb="1">
      <t>ニチ</t>
    </rPh>
    <phoneticPr fontId="15"/>
  </si>
  <si>
    <t>(4) 利用者数（通いサービス）　</t>
    <rPh sb="4" eb="7">
      <t>リヨウシャ</t>
    </rPh>
    <rPh sb="7" eb="8">
      <t>スウ</t>
    </rPh>
    <rPh sb="9" eb="10">
      <t>カヨ</t>
    </rPh>
    <phoneticPr fontId="15"/>
  </si>
  <si>
    <t>（前年度の平均値または推定数）</t>
    <rPh sb="1" eb="4">
      <t>ゼンネンド</t>
    </rPh>
    <rPh sb="5" eb="8">
      <t>ヘイキンチ</t>
    </rPh>
    <rPh sb="11" eb="14">
      <t>スイテイスウ</t>
    </rPh>
    <phoneticPr fontId="15"/>
  </si>
  <si>
    <t>人</t>
    <rPh sb="0" eb="1">
      <t>ニン</t>
    </rPh>
    <phoneticPr fontId="15"/>
  </si>
  <si>
    <t>(5) 日中／夜間及び深夜の時間帯の区分</t>
    <rPh sb="4" eb="6">
      <t>ニッチュウ</t>
    </rPh>
    <rPh sb="7" eb="9">
      <t>ヤカン</t>
    </rPh>
    <rPh sb="9" eb="10">
      <t>オヨ</t>
    </rPh>
    <rPh sb="11" eb="13">
      <t>シンヤ</t>
    </rPh>
    <rPh sb="14" eb="17">
      <t>ジカンタイ</t>
    </rPh>
    <rPh sb="18" eb="20">
      <t>クブン</t>
    </rPh>
    <phoneticPr fontId="15"/>
  </si>
  <si>
    <t>利用者の生活時間帯（日中）</t>
    <rPh sb="0" eb="3">
      <t>リヨウシャ</t>
    </rPh>
    <rPh sb="4" eb="6">
      <t>セイカツ</t>
    </rPh>
    <rPh sb="6" eb="9">
      <t>ジカンタイ</t>
    </rPh>
    <rPh sb="10" eb="12">
      <t>ニッチュウ</t>
    </rPh>
    <phoneticPr fontId="15"/>
  </si>
  <si>
    <t>～</t>
    <phoneticPr fontId="15"/>
  </si>
  <si>
    <t>夜間及び深夜の時間帯</t>
    <rPh sb="0" eb="2">
      <t>ヤカン</t>
    </rPh>
    <rPh sb="2" eb="3">
      <t>オヨ</t>
    </rPh>
    <rPh sb="4" eb="6">
      <t>シンヤ</t>
    </rPh>
    <rPh sb="7" eb="10">
      <t>ジカンタイ</t>
    </rPh>
    <phoneticPr fontId="15"/>
  </si>
  <si>
    <t>No</t>
    <phoneticPr fontId="15"/>
  </si>
  <si>
    <t>(6) 
職種</t>
    <phoneticPr fontId="12"/>
  </si>
  <si>
    <t>(7)
勤務
形態</t>
    <phoneticPr fontId="12"/>
  </si>
  <si>
    <t>(8) 資格</t>
    <rPh sb="4" eb="6">
      <t>シカク</t>
    </rPh>
    <phoneticPr fontId="15"/>
  </si>
  <si>
    <t>(9) 氏　名</t>
    <phoneticPr fontId="12"/>
  </si>
  <si>
    <t>日中／夜間及び深夜
の区分</t>
    <rPh sb="0" eb="2">
      <t>ニッチュウ</t>
    </rPh>
    <rPh sb="3" eb="5">
      <t>ヤカン</t>
    </rPh>
    <rPh sb="5" eb="6">
      <t>オヨ</t>
    </rPh>
    <rPh sb="7" eb="9">
      <t>シンヤ</t>
    </rPh>
    <rPh sb="11" eb="13">
      <t>クブン</t>
    </rPh>
    <phoneticPr fontId="15"/>
  </si>
  <si>
    <t>(10)</t>
    <phoneticPr fontId="15"/>
  </si>
  <si>
    <t>（宿直   ･･･</t>
    <rPh sb="1" eb="3">
      <t>シュクチョク</t>
    </rPh>
    <phoneticPr fontId="15"/>
  </si>
  <si>
    <r>
      <t xml:space="preserve">(12)
</t>
    </r>
    <r>
      <rPr>
        <sz val="11"/>
        <rFont val="HGSｺﾞｼｯｸM"/>
        <family val="3"/>
        <charset val="128"/>
      </rPr>
      <t>週平均
勤務時間数</t>
    </r>
    <rPh sb="6" eb="8">
      <t>ヘイキン</t>
    </rPh>
    <rPh sb="9" eb="11">
      <t>キンム</t>
    </rPh>
    <rPh sb="11" eb="13">
      <t>ジカン</t>
    </rPh>
    <rPh sb="13" eb="14">
      <t>スウ</t>
    </rPh>
    <phoneticPr fontId="12"/>
  </si>
  <si>
    <t>(13)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12"/>
  </si>
  <si>
    <t>1週目</t>
    <rPh sb="1" eb="2">
      <t>シュウ</t>
    </rPh>
    <rPh sb="2" eb="3">
      <t>メ</t>
    </rPh>
    <phoneticPr fontId="15"/>
  </si>
  <si>
    <t>2週目</t>
    <rPh sb="1" eb="2">
      <t>シュウ</t>
    </rPh>
    <rPh sb="2" eb="3">
      <t>メ</t>
    </rPh>
    <phoneticPr fontId="15"/>
  </si>
  <si>
    <t>3週目</t>
    <rPh sb="1" eb="2">
      <t>シュウ</t>
    </rPh>
    <rPh sb="2" eb="3">
      <t>メ</t>
    </rPh>
    <phoneticPr fontId="15"/>
  </si>
  <si>
    <t>4週目</t>
    <rPh sb="1" eb="2">
      <t>シュウ</t>
    </rPh>
    <rPh sb="2" eb="3">
      <t>メ</t>
    </rPh>
    <phoneticPr fontId="15"/>
  </si>
  <si>
    <t>5週目</t>
    <rPh sb="1" eb="2">
      <t>シュウ</t>
    </rPh>
    <rPh sb="2" eb="3">
      <t>メ</t>
    </rPh>
    <phoneticPr fontId="15"/>
  </si>
  <si>
    <t>管理者</t>
    <rPh sb="0" eb="3">
      <t>カンリシャ</t>
    </rPh>
    <phoneticPr fontId="15"/>
  </si>
  <si>
    <t>認知症対応型サービス事業管理者研修修了</t>
    <rPh sb="0" eb="3">
      <t>ニンチショウ</t>
    </rPh>
    <rPh sb="3" eb="5">
      <t>タイオウ</t>
    </rPh>
    <rPh sb="5" eb="6">
      <t>ガタ</t>
    </rPh>
    <rPh sb="10" eb="12">
      <t>ジギョウ</t>
    </rPh>
    <rPh sb="12" eb="15">
      <t>カンリシャ</t>
    </rPh>
    <rPh sb="15" eb="17">
      <t>ケンシュウ</t>
    </rPh>
    <rPh sb="17" eb="19">
      <t>シュウリョウ</t>
    </rPh>
    <phoneticPr fontId="15"/>
  </si>
  <si>
    <t>シフト記号</t>
    <rPh sb="3" eb="5">
      <t>キゴウ</t>
    </rPh>
    <phoneticPr fontId="19"/>
  </si>
  <si>
    <t>日中の勤務時間数</t>
    <rPh sb="0" eb="2">
      <t>ニッチュウ</t>
    </rPh>
    <rPh sb="3" eb="5">
      <t>キンム</t>
    </rPh>
    <rPh sb="5" eb="8">
      <t>ジカンスウ</t>
    </rPh>
    <phoneticPr fontId="15"/>
  </si>
  <si>
    <t>夜間・深夜の勤務時間数</t>
    <rPh sb="0" eb="2">
      <t>ヤカン</t>
    </rPh>
    <rPh sb="3" eb="5">
      <t>シンヤ</t>
    </rPh>
    <rPh sb="6" eb="8">
      <t>キンム</t>
    </rPh>
    <rPh sb="8" eb="11">
      <t>ジカンスウ</t>
    </rPh>
    <phoneticPr fontId="19"/>
  </si>
  <si>
    <t>介護支援専門員</t>
    <rPh sb="0" eb="2">
      <t>カイゴ</t>
    </rPh>
    <rPh sb="2" eb="4">
      <t>シエン</t>
    </rPh>
    <rPh sb="4" eb="7">
      <t>センモンイン</t>
    </rPh>
    <phoneticPr fontId="15"/>
  </si>
  <si>
    <t>介護従業者</t>
    <rPh sb="0" eb="2">
      <t>カイゴ</t>
    </rPh>
    <rPh sb="2" eb="5">
      <t>ジュウギョウシャ</t>
    </rPh>
    <phoneticPr fontId="15"/>
  </si>
  <si>
    <t>介護福祉士</t>
    <rPh sb="0" eb="2">
      <t>カイゴ</t>
    </rPh>
    <rPh sb="2" eb="5">
      <t>フクシシ</t>
    </rPh>
    <phoneticPr fontId="15"/>
  </si>
  <si>
    <t>ー</t>
  </si>
  <si>
    <t>看護師</t>
    <rPh sb="0" eb="3">
      <t>カンゴシ</t>
    </rPh>
    <phoneticPr fontId="15"/>
  </si>
  <si>
    <r>
      <t>(14) 宿直①　（上記における該当者の</t>
    </r>
    <r>
      <rPr>
        <b/>
        <sz val="14"/>
        <color indexed="1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15"/>
  </si>
  <si>
    <r>
      <t>(14) 宿直②　（上記における該当者の</t>
    </r>
    <r>
      <rPr>
        <b/>
        <sz val="14"/>
        <color indexed="1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15"/>
  </si>
  <si>
    <t>(15) 日ごとの通いサービスの実利用者数</t>
    <rPh sb="5" eb="6">
      <t>ヒ</t>
    </rPh>
    <rPh sb="9" eb="10">
      <t>カヨ</t>
    </rPh>
    <rPh sb="16" eb="17">
      <t>ジツ</t>
    </rPh>
    <rPh sb="17" eb="20">
      <t>リヨウシャ</t>
    </rPh>
    <rPh sb="20" eb="21">
      <t>スウ</t>
    </rPh>
    <phoneticPr fontId="15"/>
  </si>
  <si>
    <t>(16) 日ごとの宿泊サービスの実利用者数</t>
    <rPh sb="5" eb="6">
      <t>ヒ</t>
    </rPh>
    <rPh sb="9" eb="11">
      <t>シュクハク</t>
    </rPh>
    <rPh sb="16" eb="17">
      <t>ジツ</t>
    </rPh>
    <rPh sb="17" eb="20">
      <t>リヨウシャ</t>
    </rPh>
    <rPh sb="20" eb="21">
      <t>スウ</t>
    </rPh>
    <phoneticPr fontId="15"/>
  </si>
  <si>
    <t>看護小規模多機能型居宅介護</t>
    <rPh sb="0" eb="2">
      <t>カンゴ</t>
    </rPh>
    <rPh sb="2" eb="5">
      <t>ショウキボ</t>
    </rPh>
    <rPh sb="5" eb="8">
      <t>タキノウ</t>
    </rPh>
    <rPh sb="8" eb="9">
      <t>ガタ</t>
    </rPh>
    <rPh sb="9" eb="11">
      <t>キョタク</t>
    </rPh>
    <rPh sb="11" eb="13">
      <t>カイゴ</t>
    </rPh>
    <phoneticPr fontId="15"/>
  </si>
  <si>
    <t>(17) 介護従業者（看護職員を含む）の日中の勤務時間の合計</t>
    <rPh sb="5" eb="7">
      <t>カイゴ</t>
    </rPh>
    <rPh sb="7" eb="10">
      <t>ジュウギョウシャ</t>
    </rPh>
    <rPh sb="11" eb="13">
      <t>カンゴ</t>
    </rPh>
    <rPh sb="13" eb="15">
      <t>ショクイン</t>
    </rPh>
    <rPh sb="16" eb="17">
      <t>フク</t>
    </rPh>
    <rPh sb="20" eb="22">
      <t>ニッチュウ</t>
    </rPh>
    <rPh sb="23" eb="25">
      <t>キンム</t>
    </rPh>
    <rPh sb="25" eb="27">
      <t>ジカン</t>
    </rPh>
    <rPh sb="28" eb="30">
      <t>ゴウケイ</t>
    </rPh>
    <phoneticPr fontId="15"/>
  </si>
  <si>
    <t>(18) 看護職員の日中の勤務時間の合計</t>
    <rPh sb="5" eb="7">
      <t>カンゴ</t>
    </rPh>
    <rPh sb="7" eb="9">
      <t>ショクイン</t>
    </rPh>
    <rPh sb="10" eb="12">
      <t>ニッチュウ</t>
    </rPh>
    <rPh sb="13" eb="15">
      <t>キンム</t>
    </rPh>
    <rPh sb="15" eb="17">
      <t>ジカン</t>
    </rPh>
    <rPh sb="18" eb="20">
      <t>ゴウケイ</t>
    </rPh>
    <phoneticPr fontId="15"/>
  </si>
  <si>
    <t>(19) 介護従業者（看護職員を含む）の夜間・深夜の勤務時間の合計</t>
    <rPh sb="5" eb="7">
      <t>カイゴ</t>
    </rPh>
    <rPh sb="7" eb="10">
      <t>ジュウギョウシャ</t>
    </rPh>
    <rPh sb="11" eb="13">
      <t>カンゴ</t>
    </rPh>
    <rPh sb="13" eb="15">
      <t>ショクイン</t>
    </rPh>
    <rPh sb="16" eb="17">
      <t>フク</t>
    </rPh>
    <rPh sb="20" eb="22">
      <t>ヤカン</t>
    </rPh>
    <rPh sb="23" eb="25">
      <t>シンヤ</t>
    </rPh>
    <rPh sb="26" eb="28">
      <t>キンム</t>
    </rPh>
    <rPh sb="28" eb="30">
      <t>ジカン</t>
    </rPh>
    <rPh sb="31" eb="33">
      <t>ゴウケイ</t>
    </rPh>
    <phoneticPr fontId="15"/>
  </si>
  <si>
    <t>１．サービス種別</t>
    <rPh sb="6" eb="8">
      <t>シュベツ</t>
    </rPh>
    <phoneticPr fontId="15"/>
  </si>
  <si>
    <t>サービス種別</t>
    <rPh sb="4" eb="6">
      <t>シュベツ</t>
    </rPh>
    <phoneticPr fontId="15"/>
  </si>
  <si>
    <t>（サテライト型）看護小規模多機能型居宅介護</t>
    <rPh sb="8" eb="10">
      <t>カンゴ</t>
    </rPh>
    <rPh sb="10" eb="13">
      <t>ショウキボ</t>
    </rPh>
    <rPh sb="13" eb="16">
      <t>タキノウ</t>
    </rPh>
    <rPh sb="16" eb="17">
      <t>ガタ</t>
    </rPh>
    <rPh sb="17" eb="19">
      <t>キョタク</t>
    </rPh>
    <rPh sb="19" eb="21">
      <t>カイゴ</t>
    </rPh>
    <phoneticPr fontId="15"/>
  </si>
  <si>
    <t>ー</t>
    <phoneticPr fontId="15"/>
  </si>
  <si>
    <t>２．職種名・資格名称</t>
    <rPh sb="2" eb="4">
      <t>ショクシュ</t>
    </rPh>
    <rPh sb="4" eb="5">
      <t>メイ</t>
    </rPh>
    <rPh sb="6" eb="8">
      <t>シカク</t>
    </rPh>
    <rPh sb="8" eb="10">
      <t>メイショウ</t>
    </rPh>
    <phoneticPr fontId="15"/>
  </si>
  <si>
    <t>職種名</t>
    <rPh sb="0" eb="2">
      <t>ショクシュ</t>
    </rPh>
    <rPh sb="2" eb="3">
      <t>メイ</t>
    </rPh>
    <phoneticPr fontId="15"/>
  </si>
  <si>
    <t>看護職員</t>
    <rPh sb="0" eb="2">
      <t>カンゴ</t>
    </rPh>
    <rPh sb="2" eb="4">
      <t>ショクイン</t>
    </rPh>
    <phoneticPr fontId="15"/>
  </si>
  <si>
    <t>計画作成担当者</t>
    <rPh sb="0" eb="2">
      <t>ケイカク</t>
    </rPh>
    <rPh sb="2" eb="4">
      <t>サクセイ</t>
    </rPh>
    <rPh sb="4" eb="7">
      <t>タントウシャ</t>
    </rPh>
    <phoneticPr fontId="15"/>
  </si>
  <si>
    <t>資格</t>
    <rPh sb="0" eb="2">
      <t>シカク</t>
    </rPh>
    <phoneticPr fontId="15"/>
  </si>
  <si>
    <t>保健師</t>
    <rPh sb="0" eb="3">
      <t>ホケンシ</t>
    </rPh>
    <phoneticPr fontId="15"/>
  </si>
  <si>
    <t>小規模多機能型サービス等計画作成担当者研修修了</t>
    <rPh sb="0" eb="3">
      <t>ショウキボ</t>
    </rPh>
    <rPh sb="3" eb="6">
      <t>タキノウ</t>
    </rPh>
    <rPh sb="6" eb="7">
      <t>ガタ</t>
    </rPh>
    <rPh sb="11" eb="12">
      <t>トウ</t>
    </rPh>
    <rPh sb="12" eb="14">
      <t>ケイカク</t>
    </rPh>
    <rPh sb="14" eb="16">
      <t>サクセイ</t>
    </rPh>
    <rPh sb="16" eb="19">
      <t>タントウシャ</t>
    </rPh>
    <rPh sb="19" eb="21">
      <t>ケンシュウ</t>
    </rPh>
    <rPh sb="21" eb="23">
      <t>シュウリョウ</t>
    </rPh>
    <phoneticPr fontId="16"/>
  </si>
  <si>
    <t>みなし措置</t>
    <rPh sb="3" eb="5">
      <t>ソチ</t>
    </rPh>
    <phoneticPr fontId="15"/>
  </si>
  <si>
    <t>小規模多機能型サービス等計画作成担当者研修修了</t>
  </si>
  <si>
    <t>准看護師</t>
    <rPh sb="0" eb="4">
      <t>ジュンカンゴシ</t>
    </rPh>
    <phoneticPr fontId="15"/>
  </si>
  <si>
    <t>※看護小規模多機能型居宅介護従業者（正式名称）</t>
    <rPh sb="1" eb="3">
      <t>カンゴ</t>
    </rPh>
    <rPh sb="3" eb="6">
      <t>ショウキボ</t>
    </rPh>
    <rPh sb="6" eb="10">
      <t>タキノウガタ</t>
    </rPh>
    <rPh sb="10" eb="12">
      <t>キョタク</t>
    </rPh>
    <rPh sb="12" eb="14">
      <t>カイゴ</t>
    </rPh>
    <rPh sb="14" eb="17">
      <t>ジュウギョウシャ</t>
    </rPh>
    <rPh sb="18" eb="20">
      <t>セイシキ</t>
    </rPh>
    <rPh sb="20" eb="22">
      <t>メイショウ</t>
    </rPh>
    <phoneticPr fontId="15"/>
  </si>
  <si>
    <t>※介護従業者のうち、保健師、看護師、准看護師の資格を持つ者は職種名を看護職員とします。</t>
    <rPh sb="1" eb="3">
      <t>カイゴ</t>
    </rPh>
    <rPh sb="3" eb="6">
      <t>ジュウギョウシャ</t>
    </rPh>
    <rPh sb="10" eb="13">
      <t>ホケンシ</t>
    </rPh>
    <rPh sb="14" eb="17">
      <t>カンゴシ</t>
    </rPh>
    <rPh sb="18" eb="22">
      <t>ジュンカンゴシ</t>
    </rPh>
    <rPh sb="23" eb="25">
      <t>シカク</t>
    </rPh>
    <rPh sb="26" eb="27">
      <t>モ</t>
    </rPh>
    <rPh sb="28" eb="29">
      <t>モノ</t>
    </rPh>
    <rPh sb="30" eb="32">
      <t>ショクシュ</t>
    </rPh>
    <rPh sb="32" eb="33">
      <t>メイ</t>
    </rPh>
    <rPh sb="34" eb="36">
      <t>カンゴ</t>
    </rPh>
    <rPh sb="36" eb="38">
      <t>ショクイン</t>
    </rPh>
    <phoneticPr fontId="15"/>
  </si>
  <si>
    <t>※計画作成担当者　⇒　サテライトの場合。（サテライトではない場合は介護支援専門員が計画を作成）</t>
    <rPh sb="1" eb="3">
      <t>ケイカク</t>
    </rPh>
    <rPh sb="3" eb="5">
      <t>サクセイ</t>
    </rPh>
    <rPh sb="5" eb="8">
      <t>タントウシャ</t>
    </rPh>
    <rPh sb="17" eb="19">
      <t>バアイ</t>
    </rPh>
    <rPh sb="30" eb="32">
      <t>バアイ</t>
    </rPh>
    <rPh sb="33" eb="35">
      <t>カイゴ</t>
    </rPh>
    <rPh sb="35" eb="37">
      <t>シエン</t>
    </rPh>
    <rPh sb="37" eb="40">
      <t>センモンイン</t>
    </rPh>
    <rPh sb="41" eb="43">
      <t>ケイカク</t>
    </rPh>
    <rPh sb="44" eb="46">
      <t>サクセイ</t>
    </rPh>
    <phoneticPr fontId="15"/>
  </si>
  <si>
    <t>【自治体の皆様へ】</t>
    <rPh sb="1" eb="4">
      <t>ジチタイ</t>
    </rPh>
    <rPh sb="5" eb="7">
      <t>ミナサマ</t>
    </rPh>
    <phoneticPr fontId="15"/>
  </si>
  <si>
    <t>※ INDIRECT関数使用のため、以下のとおりセルに「名前の定義」をしています。</t>
    <rPh sb="10" eb="12">
      <t>カンスウ</t>
    </rPh>
    <rPh sb="12" eb="14">
      <t>シヨウ</t>
    </rPh>
    <rPh sb="18" eb="20">
      <t>イカ</t>
    </rPh>
    <rPh sb="28" eb="30">
      <t>ナマエ</t>
    </rPh>
    <rPh sb="31" eb="33">
      <t>テイギ</t>
    </rPh>
    <phoneticPr fontId="15"/>
  </si>
  <si>
    <t>　C14～L14・・・「職種」</t>
    <rPh sb="12" eb="14">
      <t>ショクシュ</t>
    </rPh>
    <phoneticPr fontId="15"/>
  </si>
  <si>
    <t>　C列・・・「管理者」</t>
    <rPh sb="2" eb="3">
      <t>レツ</t>
    </rPh>
    <rPh sb="7" eb="10">
      <t>カンリシャ</t>
    </rPh>
    <phoneticPr fontId="15"/>
  </si>
  <si>
    <t>　D列・・・「介護従業者」</t>
    <rPh sb="2" eb="3">
      <t>レツ</t>
    </rPh>
    <rPh sb="7" eb="9">
      <t>カイゴ</t>
    </rPh>
    <rPh sb="9" eb="12">
      <t>ジュウギョウシャ</t>
    </rPh>
    <phoneticPr fontId="15"/>
  </si>
  <si>
    <t>　E列・・・「看護職員」</t>
    <rPh sb="2" eb="3">
      <t>レツ</t>
    </rPh>
    <rPh sb="7" eb="9">
      <t>カンゴ</t>
    </rPh>
    <rPh sb="9" eb="11">
      <t>ショクイン</t>
    </rPh>
    <phoneticPr fontId="15"/>
  </si>
  <si>
    <t>　F列・・・「介護支援専門員」</t>
    <rPh sb="2" eb="3">
      <t>レツ</t>
    </rPh>
    <rPh sb="7" eb="9">
      <t>カイゴ</t>
    </rPh>
    <rPh sb="9" eb="11">
      <t>シエン</t>
    </rPh>
    <rPh sb="11" eb="14">
      <t>センモンイン</t>
    </rPh>
    <phoneticPr fontId="15"/>
  </si>
  <si>
    <t>　G列・・・「計画作成担当者」</t>
    <rPh sb="2" eb="3">
      <t>レツ</t>
    </rPh>
    <rPh sb="7" eb="9">
      <t>ケイカク</t>
    </rPh>
    <rPh sb="9" eb="11">
      <t>サクセイ</t>
    </rPh>
    <rPh sb="11" eb="14">
      <t>タントウシャ</t>
    </rPh>
    <phoneticPr fontId="15"/>
  </si>
  <si>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15"/>
  </si>
  <si>
    <t>　行が足りない場合は、適宜追加してください。</t>
    <rPh sb="1" eb="2">
      <t>ギョウ</t>
    </rPh>
    <rPh sb="3" eb="4">
      <t>タ</t>
    </rPh>
    <rPh sb="7" eb="9">
      <t>バアイ</t>
    </rPh>
    <rPh sb="11" eb="13">
      <t>テキギ</t>
    </rPh>
    <rPh sb="13" eb="15">
      <t>ツイカ</t>
    </rPh>
    <phoneticPr fontId="15"/>
  </si>
  <si>
    <t>※職種を追加したい場合は、14行目に職種名を追加し、それぞれの列に必要資格を入力してください。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15"/>
  </si>
  <si>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15"/>
  </si>
  <si>
    <t>　・「数式」タブ　⇒　「名前の定義」を選択</t>
    <rPh sb="3" eb="5">
      <t>スウシキ</t>
    </rPh>
    <rPh sb="12" eb="14">
      <t>ナマエ</t>
    </rPh>
    <rPh sb="15" eb="17">
      <t>テイギ</t>
    </rPh>
    <rPh sb="19" eb="21">
      <t>センタク</t>
    </rPh>
    <phoneticPr fontId="15"/>
  </si>
  <si>
    <t>　・「名前」に職種名を入力</t>
    <rPh sb="3" eb="5">
      <t>ナマエ</t>
    </rPh>
    <rPh sb="7" eb="9">
      <t>ショクシュ</t>
    </rPh>
    <rPh sb="9" eb="10">
      <t>メイ</t>
    </rPh>
    <rPh sb="11" eb="13">
      <t>ニュウリョク</t>
    </rPh>
    <phoneticPr fontId="15"/>
  </si>
  <si>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15"/>
  </si>
  <si>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15"/>
  </si>
  <si>
    <t>兼務する他の事業所名、職種及び１週あたりの時間数</t>
    <rPh sb="0" eb="2">
      <t>ケンム</t>
    </rPh>
    <rPh sb="4" eb="5">
      <t>タ</t>
    </rPh>
    <rPh sb="6" eb="9">
      <t>ジギョウショ</t>
    </rPh>
    <rPh sb="9" eb="10">
      <t>ナ</t>
    </rPh>
    <rPh sb="11" eb="13">
      <t>ショクシュ</t>
    </rPh>
    <rPh sb="13" eb="14">
      <t>オヨ</t>
    </rPh>
    <rPh sb="16" eb="17">
      <t>シュウ</t>
    </rPh>
    <rPh sb="21" eb="24">
      <t>ジカンスウ</t>
    </rPh>
    <phoneticPr fontId="2"/>
  </si>
  <si>
    <t>１に該当する者それぞれに医師、看護師その他の職種の者が共同して褥瘡ケア計画を作成し、３か月に１回見直しをしている。</t>
    <rPh sb="2" eb="4">
      <t>ガイトウ</t>
    </rPh>
    <rPh sb="6" eb="7">
      <t>モノ</t>
    </rPh>
    <rPh sb="12" eb="14">
      <t>イシ</t>
    </rPh>
    <rPh sb="15" eb="18">
      <t>カンゴシ</t>
    </rPh>
    <rPh sb="20" eb="21">
      <t>タ</t>
    </rPh>
    <rPh sb="22" eb="24">
      <t>ショクシュ</t>
    </rPh>
    <rPh sb="25" eb="26">
      <t>モノ</t>
    </rPh>
    <rPh sb="27" eb="29">
      <t>キョウドウ</t>
    </rPh>
    <rPh sb="31" eb="33">
      <t>ジョクソウ</t>
    </rPh>
    <rPh sb="35" eb="37">
      <t>ケイカク</t>
    </rPh>
    <rPh sb="38" eb="40">
      <t>サクセイ</t>
    </rPh>
    <rPh sb="44" eb="45">
      <t>ゲツ</t>
    </rPh>
    <rPh sb="47" eb="48">
      <t>カイ</t>
    </rPh>
    <rPh sb="48" eb="50">
      <t>ミナオ</t>
    </rPh>
    <phoneticPr fontId="2"/>
  </si>
  <si>
    <t>【褥瘡マネジメント加算Ⅱ】</t>
    <rPh sb="1" eb="3">
      <t>ジョクソウ</t>
    </rPh>
    <rPh sb="9" eb="11">
      <t>カサン</t>
    </rPh>
    <phoneticPr fontId="2"/>
  </si>
  <si>
    <t>褥瘡マネジメント加算Ⅰの要件を満たしている。</t>
    <rPh sb="0" eb="2">
      <t>ジョクソウ</t>
    </rPh>
    <rPh sb="8" eb="10">
      <t>カサン</t>
    </rPh>
    <rPh sb="12" eb="14">
      <t>ヨウケン</t>
    </rPh>
    <rPh sb="15" eb="16">
      <t>ミ</t>
    </rPh>
    <phoneticPr fontId="2"/>
  </si>
  <si>
    <t>次のいずれかに当てはまる</t>
    <rPh sb="0" eb="1">
      <t>ツギ</t>
    </rPh>
    <rPh sb="7" eb="8">
      <t>ア</t>
    </rPh>
    <phoneticPr fontId="2"/>
  </si>
  <si>
    <t>（１）　確認の結果、褥瘡が認められた利用者について褥瘡が完治したこと。</t>
    <rPh sb="4" eb="6">
      <t>カクニン</t>
    </rPh>
    <rPh sb="7" eb="9">
      <t>ケッカ</t>
    </rPh>
    <rPh sb="10" eb="12">
      <t>ジョクソウ</t>
    </rPh>
    <rPh sb="13" eb="14">
      <t>ミト</t>
    </rPh>
    <rPh sb="18" eb="21">
      <t>リヨウシャ</t>
    </rPh>
    <rPh sb="25" eb="27">
      <t>ジョクソウ</t>
    </rPh>
    <rPh sb="28" eb="30">
      <t>カンチ</t>
    </rPh>
    <phoneticPr fontId="2"/>
  </si>
  <si>
    <t>（２）　確認の結果、リスクのある利用者について、褥瘡の発生がないこと。</t>
    <rPh sb="4" eb="6">
      <t>カクニン</t>
    </rPh>
    <rPh sb="7" eb="9">
      <t>ケッカ</t>
    </rPh>
    <rPh sb="16" eb="19">
      <t>リヨウシャ</t>
    </rPh>
    <rPh sb="24" eb="26">
      <t>ジョクソウ</t>
    </rPh>
    <rPh sb="27" eb="29">
      <t>ハッセイ</t>
    </rPh>
    <phoneticPr fontId="2"/>
  </si>
  <si>
    <t>※管理者は常勤・専従である必要があります。ただし、当該事業所の他の職務に従事し、施設等の職務に従事することができます。</t>
    <rPh sb="1" eb="4">
      <t>カンリシャ</t>
    </rPh>
    <rPh sb="5" eb="7">
      <t>ジョウキン</t>
    </rPh>
    <rPh sb="8" eb="10">
      <t>センジュウ</t>
    </rPh>
    <rPh sb="13" eb="15">
      <t>ヒツヨウ</t>
    </rPh>
    <rPh sb="25" eb="27">
      <t>トウガイ</t>
    </rPh>
    <rPh sb="27" eb="30">
      <t>ジギョウショ</t>
    </rPh>
    <rPh sb="31" eb="32">
      <t>タ</t>
    </rPh>
    <rPh sb="33" eb="35">
      <t>ショクム</t>
    </rPh>
    <rPh sb="36" eb="38">
      <t>ジュウジ</t>
    </rPh>
    <rPh sb="40" eb="42">
      <t>シセツ</t>
    </rPh>
    <rPh sb="42" eb="43">
      <t>トウ</t>
    </rPh>
    <rPh sb="44" eb="46">
      <t>ショクム</t>
    </rPh>
    <rPh sb="47" eb="49">
      <t>ジュウジ</t>
    </rPh>
    <phoneticPr fontId="2"/>
  </si>
  <si>
    <t>サービスの提供に当たっては、介護支援専門員が開催するサービス担当者会議等を通じて、利用者の心身の状況、その置かれている環境、他の保健医療サービス又は福祉サービスの利用状況等の把握に努めている。</t>
    <rPh sb="5" eb="7">
      <t>テイキョウ</t>
    </rPh>
    <rPh sb="8" eb="9">
      <t>ア</t>
    </rPh>
    <rPh sb="14" eb="16">
      <t>カイゴ</t>
    </rPh>
    <rPh sb="16" eb="18">
      <t>シエン</t>
    </rPh>
    <rPh sb="18" eb="21">
      <t>センモンイン</t>
    </rPh>
    <rPh sb="22" eb="24">
      <t>カイサイ</t>
    </rPh>
    <rPh sb="30" eb="33">
      <t>タントウシャ</t>
    </rPh>
    <rPh sb="33" eb="35">
      <t>カイギ</t>
    </rPh>
    <rPh sb="35" eb="36">
      <t>トウ</t>
    </rPh>
    <rPh sb="37" eb="38">
      <t>ツウ</t>
    </rPh>
    <rPh sb="41" eb="44">
      <t>リヨウシャ</t>
    </rPh>
    <rPh sb="45" eb="47">
      <t>シンシン</t>
    </rPh>
    <rPh sb="48" eb="50">
      <t>ジョウキョウ</t>
    </rPh>
    <rPh sb="53" eb="54">
      <t>オ</t>
    </rPh>
    <rPh sb="59" eb="61">
      <t>カンキョウ</t>
    </rPh>
    <rPh sb="62" eb="63">
      <t>タ</t>
    </rPh>
    <rPh sb="64" eb="66">
      <t>ホケン</t>
    </rPh>
    <rPh sb="66" eb="68">
      <t>イリョウ</t>
    </rPh>
    <rPh sb="72" eb="73">
      <t>マタ</t>
    </rPh>
    <rPh sb="74" eb="76">
      <t>フクシ</t>
    </rPh>
    <rPh sb="81" eb="83">
      <t>リヨウ</t>
    </rPh>
    <rPh sb="83" eb="85">
      <t>ジョウキョウ</t>
    </rPh>
    <rPh sb="85" eb="86">
      <t>トウ</t>
    </rPh>
    <rPh sb="87" eb="89">
      <t>ハアク</t>
    </rPh>
    <rPh sb="90" eb="91">
      <t>ツト</t>
    </rPh>
    <phoneticPr fontId="2"/>
  </si>
  <si>
    <t>（Ⅰ）（Ⅱ）（Ⅲ）排せつ介護を要する利用者であって、適切な対応を行うことにより、要介護状態の軽減が見込まれるものについて、医師、看護師、介護支援専門員その他の職種の者が共同して、当該利用者が排せつ介護を要する原因を分析し、それに基づいた支援計画を作成し、当該支援計画に基づく支援を継続して実施している。</t>
    <phoneticPr fontId="2"/>
  </si>
  <si>
    <t>（Ⅰ）（Ⅱ）（Ⅲ）少なくとも３月に１回、利用者ごとに支援計画を見直している。</t>
    <phoneticPr fontId="2"/>
  </si>
  <si>
    <t>　（Ⅰ）（Ⅱ）（Ⅲ）「２」の評価を医師と連携した看護師が行った場合は、その内容を支援の開始前に医師へ報告している。</t>
    <phoneticPr fontId="2"/>
  </si>
  <si>
    <t>　（Ⅰ）（Ⅱ）（Ⅲ）「２」の評価を医師と連携した看護師が行う際、利用者の背景疾患の状況を勘案する必要がある場合等は、医師に相談している。</t>
    <phoneticPr fontId="2"/>
  </si>
  <si>
    <t>介護職員処遇改善加算(Ⅰ)…1から12全ての要件を満たしている。</t>
    <rPh sb="0" eb="2">
      <t>カイゴ</t>
    </rPh>
    <rPh sb="2" eb="4">
      <t>ショクイン</t>
    </rPh>
    <rPh sb="4" eb="6">
      <t>ショグウ</t>
    </rPh>
    <rPh sb="6" eb="8">
      <t>カイゼン</t>
    </rPh>
    <rPh sb="8" eb="10">
      <t>カサン</t>
    </rPh>
    <phoneticPr fontId="6"/>
  </si>
  <si>
    <t>消防機関へ通報する火災報知装置がある。</t>
    <rPh sb="13" eb="15">
      <t>ソウチ</t>
    </rPh>
    <phoneticPr fontId="2"/>
  </si>
  <si>
    <t>自動火災報知設備と消防機関へ通報する火災報知装置が連動している。</t>
    <rPh sb="0" eb="2">
      <t>ジドウ</t>
    </rPh>
    <rPh sb="2" eb="4">
      <t>カサイ</t>
    </rPh>
    <rPh sb="4" eb="6">
      <t>ホウチ</t>
    </rPh>
    <rPh sb="6" eb="8">
      <t>セツビ</t>
    </rPh>
    <rPh sb="22" eb="24">
      <t>ソウチ</t>
    </rPh>
    <rPh sb="25" eb="27">
      <t>レンドウ</t>
    </rPh>
    <phoneticPr fontId="2"/>
  </si>
  <si>
    <t>事業所内で調理、食事提供を行っている場合に記載してください。</t>
    <rPh sb="0" eb="3">
      <t>ジギョウショ</t>
    </rPh>
    <rPh sb="3" eb="4">
      <t>ナイ</t>
    </rPh>
    <rPh sb="5" eb="7">
      <t>チョウリ</t>
    </rPh>
    <rPh sb="8" eb="12">
      <t>ショクジテイキョウ</t>
    </rPh>
    <rPh sb="13" eb="14">
      <t>オコナ</t>
    </rPh>
    <rPh sb="18" eb="20">
      <t>バアイ</t>
    </rPh>
    <rPh sb="21" eb="23">
      <t>キサイ</t>
    </rPh>
    <phoneticPr fontId="2"/>
  </si>
  <si>
    <t>食材の管理は適正にできている。</t>
    <phoneticPr fontId="2"/>
  </si>
  <si>
    <t>調理器具等は清潔に保たれている。</t>
    <phoneticPr fontId="2"/>
  </si>
  <si>
    <t>除菌漂白剤、包丁、洗剤等の保管方法を記入してください。</t>
    <phoneticPr fontId="2"/>
  </si>
  <si>
    <t>３　受給資格等の確認</t>
    <rPh sb="2" eb="4">
      <t>ジュキュウ</t>
    </rPh>
    <rPh sb="4" eb="6">
      <t>シカク</t>
    </rPh>
    <rPh sb="6" eb="7">
      <t>トウ</t>
    </rPh>
    <rPh sb="8" eb="10">
      <t>カクニン</t>
    </rPh>
    <phoneticPr fontId="2"/>
  </si>
  <si>
    <t>４　サービス提供困難時の対応</t>
    <rPh sb="6" eb="8">
      <t>テイキョウ</t>
    </rPh>
    <rPh sb="8" eb="10">
      <t>コンナン</t>
    </rPh>
    <rPh sb="10" eb="11">
      <t>ジ</t>
    </rPh>
    <rPh sb="12" eb="14">
      <t>タイオウ</t>
    </rPh>
    <phoneticPr fontId="2"/>
  </si>
  <si>
    <t>緊急やむを得ない身体的拘束等を行う場合には、その態様及び時間、その際の利用者の心身の状況並びに緊急やむを得ない理由を記録している。</t>
    <phoneticPr fontId="2"/>
  </si>
  <si>
    <t>身体的拘束適正化検討委員会を３月に1回以上開催するとともに、その結果について介護従業者その他の従業者に周知徹底を図っている。</t>
    <phoneticPr fontId="2"/>
  </si>
  <si>
    <t>身体的拘束等の適正化のための指針を整備している。</t>
    <phoneticPr fontId="2"/>
  </si>
  <si>
    <t>介護従業者その他の従業者に対し、身体的拘束等の適正化のための研修を定期的（年２回以上）に実施している。</t>
    <phoneticPr fontId="2"/>
  </si>
  <si>
    <t>身体的拘束の必要がなくなった場合、すみやかに拘束を解除している。</t>
    <phoneticPr fontId="2"/>
  </si>
  <si>
    <t>【生産性向上推進体制加算　Ⅰ】</t>
    <phoneticPr fontId="2"/>
  </si>
  <si>
    <t>業務の効率化及び質の向上又は職員の負担の軽減に資する機器（以下「介護機器」という。）を活用する場合における利用者の安全及びケアの質の確保</t>
  </si>
  <si>
    <t>職員の負担の軽減及び勤務状況への配慮</t>
    <phoneticPr fontId="2"/>
  </si>
  <si>
    <t>介護機器の定期的な点検</t>
    <phoneticPr fontId="2"/>
  </si>
  <si>
    <t>業務の効率化及び質の向上並びに職員の負担軽減を図るための職員研修</t>
  </si>
  <si>
    <t>【生産性向上推進体制加算　Ⅱ】</t>
    <phoneticPr fontId="2"/>
  </si>
  <si>
    <t>（１）　対象者が20人未満：1人以上</t>
    <rPh sb="4" eb="7">
      <t>タイショウシャ</t>
    </rPh>
    <rPh sb="10" eb="13">
      <t>ニンミマン</t>
    </rPh>
    <rPh sb="15" eb="16">
      <t>ヒト</t>
    </rPh>
    <rPh sb="16" eb="18">
      <t>イジョウ</t>
    </rPh>
    <phoneticPr fontId="2"/>
  </si>
  <si>
    <t>（２）　対象者が20人以上：１人に対象者が19を超え10または端数を増すごとに１を加えた数以上</t>
    <rPh sb="4" eb="7">
      <t>タイショウシャ</t>
    </rPh>
    <rPh sb="10" eb="13">
      <t>ニンイジョウ</t>
    </rPh>
    <rPh sb="15" eb="16">
      <t>ヒト</t>
    </rPh>
    <rPh sb="17" eb="20">
      <t>タイショウシャ</t>
    </rPh>
    <rPh sb="24" eb="25">
      <t>コ</t>
    </rPh>
    <rPh sb="31" eb="33">
      <t>ハスウ</t>
    </rPh>
    <rPh sb="34" eb="35">
      <t>マ</t>
    </rPh>
    <rPh sb="41" eb="42">
      <t>クワ</t>
    </rPh>
    <rPh sb="44" eb="45">
      <t>カズ</t>
    </rPh>
    <rPh sb="45" eb="47">
      <t>イジョウ</t>
    </rPh>
    <phoneticPr fontId="2"/>
  </si>
  <si>
    <t>当該事業所における介護職員、看護職員ごとの認知症ケアに関する研修計画を作成し、当該計画に従い、研修（外部における研修を含む。）を実施又は実施を予定している</t>
  </si>
  <si>
    <t>（１）　対象者が20人未満：1人以上</t>
    <phoneticPr fontId="2"/>
  </si>
  <si>
    <r>
      <t xml:space="preserve">以下の点検項目について、記載のとおり実施している場合は回答欄に「○」を、記載のとおり実施していない場合は「×」を記入してください。
</t>
    </r>
    <r>
      <rPr>
        <b/>
        <u/>
        <sz val="11"/>
        <color indexed="8"/>
        <rFont val="ＭＳ Ｐゴシック"/>
        <family val="3"/>
      </rPr>
      <t>なお、点検項目に該当しない場合は、斜線を引いてください。</t>
    </r>
    <r>
      <rPr>
        <sz val="11"/>
        <color indexed="8"/>
        <rFont val="ＭＳ Ｐゴシック"/>
        <family val="3"/>
      </rPr>
      <t xml:space="preserve">
点検した結果、「×」と回答した項目は基準等に違反している状態です。速やかに基準等を満たすよう改善してください。</t>
    </r>
    <phoneticPr fontId="2"/>
  </si>
  <si>
    <t>代表者は、特別養護老人ホーム、老人デイサービスセンター、介護老人保健施設、介護医療院、指定小規模多機能型居宅介護事業所、指定認知症対応型共同生活介護事業所、指定複合型サービス事業所等の従業者又は訪問介護員等として認知症高齢者の介護に従事した経験を有している。</t>
    <rPh sb="0" eb="3">
      <t>ダイヒョウシャ</t>
    </rPh>
    <rPh sb="5" eb="7">
      <t>トクベツ</t>
    </rPh>
    <rPh sb="7" eb="9">
      <t>ヨウゴ</t>
    </rPh>
    <rPh sb="9" eb="11">
      <t>ロウジン</t>
    </rPh>
    <rPh sb="15" eb="17">
      <t>ロウジン</t>
    </rPh>
    <rPh sb="28" eb="30">
      <t>カイゴ</t>
    </rPh>
    <rPh sb="30" eb="32">
      <t>ロウジン</t>
    </rPh>
    <rPh sb="32" eb="34">
      <t>ホケン</t>
    </rPh>
    <rPh sb="34" eb="36">
      <t>シセツ</t>
    </rPh>
    <rPh sb="37" eb="39">
      <t>カイゴ</t>
    </rPh>
    <rPh sb="39" eb="41">
      <t>イリョウ</t>
    </rPh>
    <rPh sb="41" eb="42">
      <t>イン</t>
    </rPh>
    <rPh sb="43" eb="45">
      <t>シテイ</t>
    </rPh>
    <rPh sb="45" eb="48">
      <t>ショウキボ</t>
    </rPh>
    <rPh sb="48" eb="52">
      <t>タキノウガタ</t>
    </rPh>
    <rPh sb="52" eb="54">
      <t>キョタク</t>
    </rPh>
    <rPh sb="54" eb="56">
      <t>カイゴ</t>
    </rPh>
    <rPh sb="56" eb="59">
      <t>ジギョウショ</t>
    </rPh>
    <rPh sb="60" eb="62">
      <t>シテイ</t>
    </rPh>
    <rPh sb="62" eb="65">
      <t>ニンチショウ</t>
    </rPh>
    <rPh sb="65" eb="68">
      <t>タイオウガタ</t>
    </rPh>
    <rPh sb="68" eb="70">
      <t>キョウドウ</t>
    </rPh>
    <rPh sb="70" eb="72">
      <t>セイカツ</t>
    </rPh>
    <rPh sb="72" eb="74">
      <t>カイゴ</t>
    </rPh>
    <rPh sb="74" eb="77">
      <t>ジギョウショ</t>
    </rPh>
    <rPh sb="78" eb="80">
      <t>シテイ</t>
    </rPh>
    <rPh sb="80" eb="83">
      <t>フクゴウガタ</t>
    </rPh>
    <rPh sb="87" eb="90">
      <t>ジギョウショ</t>
    </rPh>
    <rPh sb="90" eb="91">
      <t>トウ</t>
    </rPh>
    <rPh sb="92" eb="95">
      <t>ジュウギョウシャ</t>
    </rPh>
    <rPh sb="95" eb="96">
      <t>マタ</t>
    </rPh>
    <rPh sb="97" eb="99">
      <t>ホウモン</t>
    </rPh>
    <rPh sb="99" eb="102">
      <t>カイゴイン</t>
    </rPh>
    <rPh sb="102" eb="103">
      <t>トウ</t>
    </rPh>
    <rPh sb="106" eb="109">
      <t>ニンチショウ</t>
    </rPh>
    <rPh sb="109" eb="112">
      <t>コウレイシャ</t>
    </rPh>
    <rPh sb="113" eb="115">
      <t>カイゴ</t>
    </rPh>
    <rPh sb="116" eb="118">
      <t>ジュウジ</t>
    </rPh>
    <rPh sb="120" eb="122">
      <t>ケイケン</t>
    </rPh>
    <rPh sb="123" eb="124">
      <t>ユウ</t>
    </rPh>
    <phoneticPr fontId="2"/>
  </si>
  <si>
    <t>代表者は、「実践者研修」、「実践リーダー研修」、「認知症高齢者グループホーム管理者研修」、「基礎課程」、「専門課程」、「認知症介護指導者研修」、「認知症高齢者グループホーム開設予定者研修」のうち、いずれかの研修を受講している。
※ただし、代表者の変更の届出を行った場合については、代表者交代時に「認知症対応型サービス事業者開設者研修」が開催されていないことにより、当該代表者が「認知症対応型サービス事業者開設者研修」を修了していない場合、代表者交代の半年後又は次回の「認知症対応型サービス事業者開設者研修」日程のいずれか早い日までに「認知症対応型サービス事業者開設者研修」を修了すること。</t>
    <rPh sb="0" eb="3">
      <t>ダイヒョウシャ</t>
    </rPh>
    <rPh sb="6" eb="9">
      <t>ジッセンシャ</t>
    </rPh>
    <rPh sb="9" eb="11">
      <t>ケンシュウ</t>
    </rPh>
    <rPh sb="14" eb="16">
      <t>ジッセン</t>
    </rPh>
    <rPh sb="20" eb="22">
      <t>ケンシュウ</t>
    </rPh>
    <rPh sb="25" eb="28">
      <t>ニンチショウ</t>
    </rPh>
    <rPh sb="28" eb="31">
      <t>コウレイシャ</t>
    </rPh>
    <rPh sb="38" eb="41">
      <t>カンリシャ</t>
    </rPh>
    <rPh sb="41" eb="43">
      <t>ケンシュウ</t>
    </rPh>
    <rPh sb="46" eb="48">
      <t>キソ</t>
    </rPh>
    <rPh sb="53" eb="55">
      <t>センモン</t>
    </rPh>
    <rPh sb="55" eb="57">
      <t>カテイ</t>
    </rPh>
    <rPh sb="60" eb="63">
      <t>ニンチショウ</t>
    </rPh>
    <rPh sb="63" eb="65">
      <t>カイゴ</t>
    </rPh>
    <rPh sb="65" eb="68">
      <t>シドウシャ</t>
    </rPh>
    <rPh sb="68" eb="70">
      <t>ケンシュウ</t>
    </rPh>
    <rPh sb="73" eb="76">
      <t>ニンチショウ</t>
    </rPh>
    <rPh sb="76" eb="79">
      <t>コウレイシャ</t>
    </rPh>
    <rPh sb="86" eb="88">
      <t>カイセツ</t>
    </rPh>
    <rPh sb="88" eb="90">
      <t>ヨテイ</t>
    </rPh>
    <rPh sb="90" eb="91">
      <t>シャ</t>
    </rPh>
    <rPh sb="91" eb="93">
      <t>ケンシュウ</t>
    </rPh>
    <rPh sb="103" eb="105">
      <t>ケンシュウ</t>
    </rPh>
    <rPh sb="106" eb="108">
      <t>ジュコウ</t>
    </rPh>
    <phoneticPr fontId="2"/>
  </si>
  <si>
    <r>
      <t xml:space="preserve">管理者の勤務形態は常勤専従である。
</t>
    </r>
    <r>
      <rPr>
        <sz val="9"/>
        <color indexed="8"/>
        <rFont val="ＭＳ Ｐゴシック"/>
        <family val="3"/>
      </rPr>
      <t>※ 管理上支障がない場合は、当該事業所の他の職務に従事する、または同一の事業者によって設置された他の事業所、施設等の管理者又は授業者として職務に従事することができます。</t>
    </r>
    <rPh sb="4" eb="6">
      <t>キンム</t>
    </rPh>
    <rPh sb="6" eb="8">
      <t>ケイタイ</t>
    </rPh>
    <rPh sb="9" eb="11">
      <t>ジョウキン</t>
    </rPh>
    <rPh sb="11" eb="13">
      <t>センジュウ</t>
    </rPh>
    <rPh sb="54" eb="57">
      <t>ジギョウシャ</t>
    </rPh>
    <rPh sb="61" eb="63">
      <t>セッチ</t>
    </rPh>
    <rPh sb="66" eb="67">
      <t>ホカ</t>
    </rPh>
    <rPh sb="68" eb="71">
      <t>ジギョウショ</t>
    </rPh>
    <rPh sb="72" eb="74">
      <t>シセツ</t>
    </rPh>
    <rPh sb="74" eb="75">
      <t>ナド</t>
    </rPh>
    <rPh sb="76" eb="79">
      <t>カンリシャ</t>
    </rPh>
    <rPh sb="79" eb="80">
      <t>マタ</t>
    </rPh>
    <rPh sb="81" eb="84">
      <t>ジュギョウシャ</t>
    </rPh>
    <rPh sb="87" eb="89">
      <t>ショクム</t>
    </rPh>
    <rPh sb="90" eb="92">
      <t>ジュウジ</t>
    </rPh>
    <phoneticPr fontId="2"/>
  </si>
  <si>
    <t>管理者は、特別養護老人ホーム、老人デイサービスセンター、介護老人保健施設、介護医療院、指定小規模多機能型居宅介護事業所、指定認知症対応型共同生活介護事業所、指定複合型サービス等の従業者又は訪問介護員等として、３年以上認知症高齢者の介護に従事した経験を有している。</t>
    <rPh sb="0" eb="3">
      <t>カンリシャ</t>
    </rPh>
    <rPh sb="5" eb="7">
      <t>トクベツ</t>
    </rPh>
    <rPh sb="7" eb="9">
      <t>ヨウゴ</t>
    </rPh>
    <rPh sb="9" eb="11">
      <t>ロウジン</t>
    </rPh>
    <rPh sb="15" eb="17">
      <t>ロウジン</t>
    </rPh>
    <rPh sb="28" eb="30">
      <t>カイゴ</t>
    </rPh>
    <rPh sb="30" eb="32">
      <t>ロウジン</t>
    </rPh>
    <rPh sb="32" eb="34">
      <t>ホケン</t>
    </rPh>
    <rPh sb="34" eb="36">
      <t>シセツ</t>
    </rPh>
    <rPh sb="37" eb="39">
      <t>カイゴ</t>
    </rPh>
    <rPh sb="39" eb="41">
      <t>イリョウ</t>
    </rPh>
    <rPh sb="41" eb="42">
      <t>イン</t>
    </rPh>
    <rPh sb="60" eb="62">
      <t>シテイ</t>
    </rPh>
    <rPh sb="62" eb="65">
      <t>ニンチショウ</t>
    </rPh>
    <rPh sb="65" eb="68">
      <t>タイオウガタ</t>
    </rPh>
    <rPh sb="68" eb="70">
      <t>キョウドウ</t>
    </rPh>
    <rPh sb="70" eb="72">
      <t>セイカツ</t>
    </rPh>
    <rPh sb="72" eb="74">
      <t>カイゴ</t>
    </rPh>
    <rPh sb="74" eb="77">
      <t>ジギョウショ</t>
    </rPh>
    <rPh sb="78" eb="80">
      <t>シテイ</t>
    </rPh>
    <rPh sb="80" eb="83">
      <t>フクゴウガタ</t>
    </rPh>
    <rPh sb="87" eb="88">
      <t>トウ</t>
    </rPh>
    <rPh sb="89" eb="92">
      <t>ジュウギョウシャ</t>
    </rPh>
    <rPh sb="92" eb="93">
      <t>マタ</t>
    </rPh>
    <rPh sb="94" eb="96">
      <t>ホウモン</t>
    </rPh>
    <rPh sb="96" eb="99">
      <t>カイゴイン</t>
    </rPh>
    <rPh sb="99" eb="100">
      <t>トウ</t>
    </rPh>
    <rPh sb="125" eb="126">
      <t>ユウ</t>
    </rPh>
    <phoneticPr fontId="2"/>
  </si>
  <si>
    <r>
      <t xml:space="preserve">（３で×と答えた場合）あてはまるものに○をしてください。
</t>
    </r>
    <r>
      <rPr>
        <sz val="9"/>
        <color indexed="8"/>
        <rFont val="ＭＳ Ｐゴシック"/>
        <family val="3"/>
      </rPr>
      <t>※両方の研修を修了している必要があります。</t>
    </r>
    <rPh sb="30" eb="32">
      <t>リョウホウ</t>
    </rPh>
    <rPh sb="33" eb="35">
      <t>ケンシュウ</t>
    </rPh>
    <rPh sb="36" eb="38">
      <t>シュウリョウ</t>
    </rPh>
    <rPh sb="42" eb="44">
      <t>ヒツヨウ</t>
    </rPh>
    <phoneticPr fontId="2"/>
  </si>
  <si>
    <r>
      <t xml:space="preserve">計画作成担当者は、登録者に係る居宅サービス計画及び看護小規模多機能型居宅介護計画の作成に専ら従事している。
</t>
    </r>
    <r>
      <rPr>
        <sz val="9"/>
        <color indexed="8"/>
        <rFont val="ＭＳ Ｐゴシック"/>
        <family val="3"/>
      </rPr>
      <t>※利用者の処遇に支障がない場合は、当該事業所の他の職務、併設する施設等の職務に従事することができます。</t>
    </r>
    <rPh sb="0" eb="2">
      <t>ケイカク</t>
    </rPh>
    <rPh sb="2" eb="4">
      <t>サクセイ</t>
    </rPh>
    <rPh sb="4" eb="7">
      <t>タントウシャ</t>
    </rPh>
    <rPh sb="9" eb="12">
      <t>トウロクシャ</t>
    </rPh>
    <rPh sb="13" eb="14">
      <t>カカ</t>
    </rPh>
    <rPh sb="15" eb="17">
      <t>キョタク</t>
    </rPh>
    <rPh sb="21" eb="23">
      <t>ケイカク</t>
    </rPh>
    <rPh sb="23" eb="24">
      <t>オヨ</t>
    </rPh>
    <rPh sb="25" eb="27">
      <t>カンゴ</t>
    </rPh>
    <rPh sb="27" eb="33">
      <t>ショウキボタキノウ</t>
    </rPh>
    <rPh sb="33" eb="34">
      <t>カタ</t>
    </rPh>
    <rPh sb="34" eb="38">
      <t>キョタクカイゴ</t>
    </rPh>
    <rPh sb="38" eb="40">
      <t>ケイカク</t>
    </rPh>
    <rPh sb="41" eb="43">
      <t>サクセイ</t>
    </rPh>
    <rPh sb="44" eb="45">
      <t>モッパ</t>
    </rPh>
    <rPh sb="46" eb="48">
      <t>ジュウジ</t>
    </rPh>
    <rPh sb="55" eb="58">
      <t>リヨウシャ</t>
    </rPh>
    <rPh sb="59" eb="61">
      <t>ショグウ</t>
    </rPh>
    <rPh sb="62" eb="64">
      <t>シショウ</t>
    </rPh>
    <rPh sb="67" eb="69">
      <t>バアイ</t>
    </rPh>
    <rPh sb="71" eb="73">
      <t>トウガイ</t>
    </rPh>
    <rPh sb="73" eb="76">
      <t>ジギョウショ</t>
    </rPh>
    <rPh sb="77" eb="78">
      <t>タ</t>
    </rPh>
    <rPh sb="79" eb="81">
      <t>ショクム</t>
    </rPh>
    <rPh sb="82" eb="84">
      <t>ヘイセツ</t>
    </rPh>
    <rPh sb="86" eb="88">
      <t>シセツ</t>
    </rPh>
    <rPh sb="88" eb="89">
      <t>トウ</t>
    </rPh>
    <rPh sb="90" eb="92">
      <t>ショクム</t>
    </rPh>
    <rPh sb="93" eb="95">
      <t>ジュウジ</t>
    </rPh>
    <phoneticPr fontId="2"/>
  </si>
  <si>
    <t>居室、居間、食堂、台所、浴室、消火設備その他の非常災害に際して必要な設備を有している。</t>
    <rPh sb="0" eb="2">
      <t>キョシツ</t>
    </rPh>
    <rPh sb="3" eb="5">
      <t>イマ</t>
    </rPh>
    <rPh sb="6" eb="8">
      <t>ショクドウ</t>
    </rPh>
    <rPh sb="9" eb="11">
      <t>ダイドコロ</t>
    </rPh>
    <rPh sb="12" eb="14">
      <t>ヨクシツ</t>
    </rPh>
    <rPh sb="15" eb="17">
      <t>ショウカ</t>
    </rPh>
    <rPh sb="17" eb="19">
      <t>セツビ</t>
    </rPh>
    <rPh sb="21" eb="22">
      <t>タ</t>
    </rPh>
    <rPh sb="23" eb="25">
      <t>ヒジョウ</t>
    </rPh>
    <rPh sb="25" eb="27">
      <t>サイガイ</t>
    </rPh>
    <rPh sb="28" eb="29">
      <t>サイ</t>
    </rPh>
    <rPh sb="31" eb="33">
      <t>ヒツヨウ</t>
    </rPh>
    <rPh sb="34" eb="36">
      <t>セツビ</t>
    </rPh>
    <rPh sb="37" eb="38">
      <t>ユウ</t>
    </rPh>
    <phoneticPr fontId="2"/>
  </si>
  <si>
    <t>利用者からサービス費用の１割～３割の負担分を徴収している。（生活保護や公費負担分等を除く。）</t>
    <rPh sb="0" eb="3">
      <t>リヨウシャ</t>
    </rPh>
    <rPh sb="9" eb="11">
      <t>ヒヨウ</t>
    </rPh>
    <rPh sb="13" eb="14">
      <t>ワリ</t>
    </rPh>
    <rPh sb="16" eb="17">
      <t>ワリ</t>
    </rPh>
    <rPh sb="18" eb="20">
      <t>フタン</t>
    </rPh>
    <rPh sb="20" eb="21">
      <t>フン</t>
    </rPh>
    <rPh sb="22" eb="24">
      <t>チョウシュウ</t>
    </rPh>
    <rPh sb="30" eb="32">
      <t>セイカツ</t>
    </rPh>
    <rPh sb="32" eb="34">
      <t>ホゴ</t>
    </rPh>
    <rPh sb="35" eb="37">
      <t>コウヒ</t>
    </rPh>
    <rPh sb="37" eb="39">
      <t>フタン</t>
    </rPh>
    <rPh sb="39" eb="40">
      <t>フン</t>
    </rPh>
    <rPh sb="40" eb="41">
      <t>トウ</t>
    </rPh>
    <rPh sb="42" eb="43">
      <t>ノゾ</t>
    </rPh>
    <phoneticPr fontId="2"/>
  </si>
  <si>
    <t>訪問サービスによる居宅でのＡＤＬの維持向上のための支援等もチームで検討し、提供されるように努めている。</t>
    <rPh sb="0" eb="2">
      <t>ホウモン</t>
    </rPh>
    <rPh sb="9" eb="11">
      <t>キョタク</t>
    </rPh>
    <rPh sb="17" eb="19">
      <t>イジ</t>
    </rPh>
    <rPh sb="19" eb="21">
      <t>コウジョウ</t>
    </rPh>
    <rPh sb="25" eb="27">
      <t>シエン</t>
    </rPh>
    <rPh sb="27" eb="28">
      <t>トウ</t>
    </rPh>
    <rPh sb="33" eb="35">
      <t>ケントウ</t>
    </rPh>
    <rPh sb="37" eb="39">
      <t>テイキョウ</t>
    </rPh>
    <rPh sb="45" eb="46">
      <t>ツト</t>
    </rPh>
    <phoneticPr fontId="2"/>
  </si>
  <si>
    <t>サービスの提供に当たっては、利用者間同士の関係性の情報を共有した支援を図っている。</t>
    <rPh sb="5" eb="7">
      <t>テイキョウ</t>
    </rPh>
    <rPh sb="8" eb="9">
      <t>ア</t>
    </rPh>
    <rPh sb="14" eb="17">
      <t>リヨウシャ</t>
    </rPh>
    <rPh sb="17" eb="18">
      <t>アイダ</t>
    </rPh>
    <rPh sb="18" eb="20">
      <t>ドウシ</t>
    </rPh>
    <rPh sb="21" eb="24">
      <t>カンケイセイ</t>
    </rPh>
    <rPh sb="25" eb="27">
      <t>ジョウホウ</t>
    </rPh>
    <rPh sb="28" eb="30">
      <t>キョウユウ</t>
    </rPh>
    <rPh sb="32" eb="34">
      <t>シエン</t>
    </rPh>
    <rPh sb="35" eb="36">
      <t>ハカ</t>
    </rPh>
    <phoneticPr fontId="2"/>
  </si>
  <si>
    <r>
      <t xml:space="preserve">サービス提供日ごとに、利用者数が届出されている定員を超えないよう、運営を行っている。
</t>
    </r>
    <r>
      <rPr>
        <sz val="9"/>
        <color indexed="8"/>
        <rFont val="ＭＳ Ｐゴシック"/>
        <family val="3"/>
      </rPr>
      <t>※ 災害その他のやむを得ない事情がある場合は、この限りではありません。</t>
    </r>
    <rPh sb="4" eb="6">
      <t>テイキョウ</t>
    </rPh>
    <rPh sb="6" eb="7">
      <t>ヒ</t>
    </rPh>
    <rPh sb="11" eb="14">
      <t>リヨウシャ</t>
    </rPh>
    <rPh sb="14" eb="15">
      <t>スウ</t>
    </rPh>
    <rPh sb="16" eb="18">
      <t>トドケデ</t>
    </rPh>
    <rPh sb="23" eb="25">
      <t>テイイン</t>
    </rPh>
    <rPh sb="26" eb="27">
      <t>コ</t>
    </rPh>
    <rPh sb="33" eb="35">
      <t>ウンエイ</t>
    </rPh>
    <rPh sb="36" eb="37">
      <t>オコナ</t>
    </rPh>
    <rPh sb="45" eb="47">
      <t>サイガイ</t>
    </rPh>
    <rPh sb="49" eb="50">
      <t>タ</t>
    </rPh>
    <rPh sb="54" eb="55">
      <t>エ</t>
    </rPh>
    <rPh sb="57" eb="59">
      <t>ジジョウ</t>
    </rPh>
    <rPh sb="62" eb="64">
      <t>バアイ</t>
    </rPh>
    <rPh sb="68" eb="69">
      <t>カギ</t>
    </rPh>
    <phoneticPr fontId="2"/>
  </si>
  <si>
    <r>
      <t xml:space="preserve">サービスの利用開始日から起算して30日以内の期間について、所定単位数を算定している。
</t>
    </r>
    <r>
      <rPr>
        <sz val="9"/>
        <color indexed="8"/>
        <rFont val="ＭＳ Ｐゴシック"/>
        <family val="3"/>
      </rPr>
      <t>※30日を超える病院又は診療所への入院の後にサービス利用を再び開始した場合も算定できます。</t>
    </r>
    <rPh sb="5" eb="7">
      <t>リヨウ</t>
    </rPh>
    <rPh sb="7" eb="9">
      <t>カイシ</t>
    </rPh>
    <rPh sb="9" eb="10">
      <t>ヒ</t>
    </rPh>
    <rPh sb="12" eb="14">
      <t>キサン</t>
    </rPh>
    <rPh sb="18" eb="19">
      <t>ニチ</t>
    </rPh>
    <rPh sb="19" eb="21">
      <t>イナイ</t>
    </rPh>
    <rPh sb="22" eb="24">
      <t>キカン</t>
    </rPh>
    <rPh sb="29" eb="31">
      <t>ショテイ</t>
    </rPh>
    <rPh sb="31" eb="33">
      <t>タンイ</t>
    </rPh>
    <rPh sb="33" eb="34">
      <t>スウ</t>
    </rPh>
    <rPh sb="35" eb="37">
      <t>サンテイ</t>
    </rPh>
    <rPh sb="46" eb="47">
      <t>ニチ</t>
    </rPh>
    <rPh sb="48" eb="49">
      <t>コ</t>
    </rPh>
    <rPh sb="51" eb="53">
      <t>ビョウイン</t>
    </rPh>
    <rPh sb="53" eb="54">
      <t>マタ</t>
    </rPh>
    <rPh sb="55" eb="58">
      <t>シンリョウショ</t>
    </rPh>
    <rPh sb="60" eb="62">
      <t>ニュウイン</t>
    </rPh>
    <rPh sb="63" eb="64">
      <t>アト</t>
    </rPh>
    <rPh sb="69" eb="71">
      <t>リヨウ</t>
    </rPh>
    <rPh sb="72" eb="73">
      <t>フタタ</t>
    </rPh>
    <rPh sb="74" eb="76">
      <t>カイシ</t>
    </rPh>
    <rPh sb="78" eb="80">
      <t>バアイ</t>
    </rPh>
    <rPh sb="81" eb="83">
      <t>サンテイ</t>
    </rPh>
    <phoneticPr fontId="2"/>
  </si>
  <si>
    <r>
      <t xml:space="preserve">事業所の従業者として又は外部（他の介護事業所・医療機関・栄養ケア・ステーション）との連携により管理栄養士を１名以上配置している。
</t>
    </r>
    <r>
      <rPr>
        <sz val="9"/>
        <color indexed="8"/>
        <rFont val="ＭＳ Ｐゴシック"/>
        <family val="3"/>
      </rPr>
      <t>※給食管理業務を委託している業者に管理栄養士がいる場合は、要件を満たしていません。</t>
    </r>
    <rPh sb="0" eb="3">
      <t>ジギョウショ</t>
    </rPh>
    <rPh sb="4" eb="7">
      <t>ジュウギョウシャ</t>
    </rPh>
    <rPh sb="10" eb="11">
      <t>マタ</t>
    </rPh>
    <rPh sb="12" eb="14">
      <t>ガイブ</t>
    </rPh>
    <rPh sb="15" eb="16">
      <t>タ</t>
    </rPh>
    <rPh sb="17" eb="19">
      <t>カイゴ</t>
    </rPh>
    <rPh sb="19" eb="21">
      <t>ジギョウ</t>
    </rPh>
    <rPh sb="21" eb="22">
      <t>ショ</t>
    </rPh>
    <rPh sb="23" eb="25">
      <t>イリョウ</t>
    </rPh>
    <rPh sb="25" eb="27">
      <t>キカン</t>
    </rPh>
    <rPh sb="28" eb="30">
      <t>エイヨウ</t>
    </rPh>
    <rPh sb="42" eb="44">
      <t>レンケイ</t>
    </rPh>
    <rPh sb="47" eb="49">
      <t>カンリ</t>
    </rPh>
    <rPh sb="49" eb="52">
      <t>エイヨウシ</t>
    </rPh>
    <rPh sb="54" eb="57">
      <t>メイイジョウ</t>
    </rPh>
    <rPh sb="57" eb="59">
      <t>ハイチ</t>
    </rPh>
    <rPh sb="90" eb="92">
      <t>バアイ</t>
    </rPh>
    <rPh sb="94" eb="96">
      <t>ヨウケン</t>
    </rPh>
    <rPh sb="97" eb="98">
      <t>ミ</t>
    </rPh>
    <phoneticPr fontId="2"/>
  </si>
  <si>
    <r>
      <t xml:space="preserve">栄養ケア計画の内容について、利用者またはその家族に説明し、同意を得ている。
</t>
    </r>
    <r>
      <rPr>
        <b/>
        <sz val="9"/>
        <color indexed="8"/>
        <rFont val="ＭＳ Ｐゴシック"/>
        <family val="3"/>
      </rPr>
      <t>※同意を得られた日以降に加算は算定できます。</t>
    </r>
    <rPh sb="0" eb="2">
      <t>エイヨウ</t>
    </rPh>
    <rPh sb="4" eb="6">
      <t>ケイカク</t>
    </rPh>
    <rPh sb="7" eb="9">
      <t>ナイヨウ</t>
    </rPh>
    <rPh sb="14" eb="17">
      <t>リヨウシャ</t>
    </rPh>
    <rPh sb="22" eb="24">
      <t>カゾク</t>
    </rPh>
    <rPh sb="25" eb="27">
      <t>セツメイ</t>
    </rPh>
    <rPh sb="29" eb="31">
      <t>ドウイ</t>
    </rPh>
    <rPh sb="32" eb="33">
      <t>エ</t>
    </rPh>
    <rPh sb="39" eb="41">
      <t>ドウイ</t>
    </rPh>
    <rPh sb="42" eb="43">
      <t>エ</t>
    </rPh>
    <rPh sb="46" eb="47">
      <t>ヒ</t>
    </rPh>
    <rPh sb="47" eb="49">
      <t>イコウ</t>
    </rPh>
    <rPh sb="50" eb="52">
      <t>カサン</t>
    </rPh>
    <rPh sb="53" eb="55">
      <t>サンテイ</t>
    </rPh>
    <phoneticPr fontId="2"/>
  </si>
  <si>
    <r>
      <t xml:space="preserve">３月以内の期間に限り、１月につき２回を限度として算定している。
</t>
    </r>
    <r>
      <rPr>
        <sz val="9"/>
        <color indexed="8"/>
        <rFont val="ＭＳ Ｐゴシック"/>
        <family val="3"/>
      </rPr>
      <t>※ただし、栄養改善サービスのの評価の結果、低栄養状態が改善せず、栄養改善サービスを引き続き行うことが必要と認められる利用者については、引き続き算定できます。</t>
    </r>
    <rPh sb="1" eb="2">
      <t>ツキ</t>
    </rPh>
    <rPh sb="2" eb="4">
      <t>イナイ</t>
    </rPh>
    <rPh sb="5" eb="7">
      <t>キカン</t>
    </rPh>
    <rPh sb="8" eb="9">
      <t>カギ</t>
    </rPh>
    <rPh sb="12" eb="13">
      <t>ツキ</t>
    </rPh>
    <rPh sb="17" eb="18">
      <t>カイ</t>
    </rPh>
    <rPh sb="19" eb="21">
      <t>ゲンド</t>
    </rPh>
    <rPh sb="24" eb="26">
      <t>サンテイ</t>
    </rPh>
    <rPh sb="37" eb="41">
      <t>エイヨウカイゼン</t>
    </rPh>
    <rPh sb="47" eb="49">
      <t>ヒョウカ</t>
    </rPh>
    <rPh sb="50" eb="52">
      <t>ケッカ</t>
    </rPh>
    <rPh sb="53" eb="56">
      <t>テイエイヨウ</t>
    </rPh>
    <rPh sb="56" eb="58">
      <t>ジョウタイ</t>
    </rPh>
    <rPh sb="59" eb="61">
      <t>カイゼン</t>
    </rPh>
    <rPh sb="64" eb="68">
      <t>エイヨウカイゼン</t>
    </rPh>
    <rPh sb="73" eb="74">
      <t>ヒ</t>
    </rPh>
    <rPh sb="75" eb="76">
      <t>ツヅ</t>
    </rPh>
    <rPh sb="77" eb="78">
      <t>オコナ</t>
    </rPh>
    <rPh sb="82" eb="84">
      <t>ヒツヨウ</t>
    </rPh>
    <rPh sb="85" eb="86">
      <t>ミト</t>
    </rPh>
    <rPh sb="90" eb="93">
      <t>リヨウシャ</t>
    </rPh>
    <rPh sb="99" eb="100">
      <t>ヒ</t>
    </rPh>
    <rPh sb="101" eb="102">
      <t>ツヅ</t>
    </rPh>
    <rPh sb="103" eb="105">
      <t>サンテイ</t>
    </rPh>
    <phoneticPr fontId="2"/>
  </si>
  <si>
    <r>
      <t xml:space="preserve">３月以内の期間に限り、１月につき２回を限度として算定している。
</t>
    </r>
    <r>
      <rPr>
        <sz val="9"/>
        <color indexed="8"/>
        <rFont val="ＭＳ Ｐゴシック"/>
        <family val="3"/>
      </rPr>
      <t>※ただし、口腔機能向上サービスのの評価の結果、口腔機能が向上せず、口腔機能向上サービスを引き続き行うことが必要と認められる利用者については、引き続き算定できます。</t>
    </r>
    <rPh sb="1" eb="2">
      <t>ツキ</t>
    </rPh>
    <rPh sb="2" eb="4">
      <t>イナイ</t>
    </rPh>
    <rPh sb="5" eb="7">
      <t>キカン</t>
    </rPh>
    <rPh sb="8" eb="9">
      <t>カギ</t>
    </rPh>
    <rPh sb="12" eb="13">
      <t>ツキ</t>
    </rPh>
    <rPh sb="17" eb="18">
      <t>カイ</t>
    </rPh>
    <rPh sb="19" eb="21">
      <t>ゲンド</t>
    </rPh>
    <rPh sb="24" eb="26">
      <t>サンテイ</t>
    </rPh>
    <rPh sb="37" eb="39">
      <t>コウクウ</t>
    </rPh>
    <rPh sb="39" eb="41">
      <t>キノウ</t>
    </rPh>
    <rPh sb="41" eb="43">
      <t>コウジョウ</t>
    </rPh>
    <rPh sb="49" eb="51">
      <t>ヒョウカ</t>
    </rPh>
    <rPh sb="52" eb="54">
      <t>ケッカ</t>
    </rPh>
    <rPh sb="55" eb="57">
      <t>コウクウ</t>
    </rPh>
    <rPh sb="57" eb="59">
      <t>キノウ</t>
    </rPh>
    <rPh sb="60" eb="62">
      <t>コウジョウ</t>
    </rPh>
    <rPh sb="65" eb="67">
      <t>コウクウ</t>
    </rPh>
    <rPh sb="67" eb="69">
      <t>キノウ</t>
    </rPh>
    <rPh sb="69" eb="71">
      <t>コウジョウ</t>
    </rPh>
    <rPh sb="76" eb="77">
      <t>ヒ</t>
    </rPh>
    <rPh sb="78" eb="79">
      <t>ツヅ</t>
    </rPh>
    <rPh sb="80" eb="81">
      <t>オコナ</t>
    </rPh>
    <rPh sb="85" eb="87">
      <t>ヒツヨウ</t>
    </rPh>
    <rPh sb="88" eb="89">
      <t>ミト</t>
    </rPh>
    <rPh sb="93" eb="96">
      <t>リヨウシャ</t>
    </rPh>
    <rPh sb="102" eb="103">
      <t>ヒ</t>
    </rPh>
    <rPh sb="104" eb="105">
      <t>ツヅ</t>
    </rPh>
    <rPh sb="106" eb="108">
      <t>サンテイ</t>
    </rPh>
    <phoneticPr fontId="2"/>
  </si>
  <si>
    <r>
      <t xml:space="preserve">口腔機能改善管理指導計画の内容について、利用者またはその家族に説明し、同意を得ている。
</t>
    </r>
    <r>
      <rPr>
        <b/>
        <sz val="9"/>
        <color indexed="8"/>
        <rFont val="ＭＳ Ｐゴシック"/>
        <family val="3"/>
      </rPr>
      <t>※同意を得られた日以降に加算は算定できます。</t>
    </r>
    <rPh sb="0" eb="2">
      <t>コウクウ</t>
    </rPh>
    <rPh sb="2" eb="4">
      <t>キノウ</t>
    </rPh>
    <rPh sb="4" eb="6">
      <t>カイゼン</t>
    </rPh>
    <rPh sb="6" eb="8">
      <t>カンリ</t>
    </rPh>
    <rPh sb="8" eb="10">
      <t>シドウ</t>
    </rPh>
    <rPh sb="10" eb="12">
      <t>ケイカク</t>
    </rPh>
    <rPh sb="13" eb="15">
      <t>ナイヨウ</t>
    </rPh>
    <rPh sb="20" eb="23">
      <t>リヨウシャ</t>
    </rPh>
    <rPh sb="28" eb="30">
      <t>カゾク</t>
    </rPh>
    <rPh sb="31" eb="33">
      <t>セツメイ</t>
    </rPh>
    <rPh sb="35" eb="37">
      <t>ドウイ</t>
    </rPh>
    <rPh sb="38" eb="39">
      <t>エ</t>
    </rPh>
    <rPh sb="45" eb="47">
      <t>ドウイ</t>
    </rPh>
    <rPh sb="48" eb="49">
      <t>エ</t>
    </rPh>
    <rPh sb="52" eb="53">
      <t>ヒ</t>
    </rPh>
    <rPh sb="53" eb="55">
      <t>イコウ</t>
    </rPh>
    <rPh sb="56" eb="58">
      <t>カサン</t>
    </rPh>
    <rPh sb="59" eb="61">
      <t>サンテイ</t>
    </rPh>
    <phoneticPr fontId="2"/>
  </si>
  <si>
    <r>
      <t xml:space="preserve">病院、診療所または介護老人福祉施設に入所中の者が退所するに当たり、看護小規模多機能型居宅介護事業所の看護師等が退院時共同指導を行った後に、当該者の退所後、初回の訪問看護サービスを実施した場合に、１人の利用者に当該者の退所につき１回に限り算定している。
</t>
    </r>
    <r>
      <rPr>
        <sz val="9"/>
        <color indexed="8"/>
        <rFont val="ＭＳ Ｐゴシック"/>
        <family val="3"/>
      </rPr>
      <t>※特別な管理を必要とする利用者については２回算定できます。</t>
    </r>
    <rPh sb="0" eb="2">
      <t>ビョウイン</t>
    </rPh>
    <rPh sb="3" eb="6">
      <t>シンリョウジョ</t>
    </rPh>
    <rPh sb="9" eb="11">
      <t>カイゴ</t>
    </rPh>
    <rPh sb="11" eb="13">
      <t>ロウジン</t>
    </rPh>
    <rPh sb="13" eb="15">
      <t>フクシ</t>
    </rPh>
    <rPh sb="15" eb="17">
      <t>シセツ</t>
    </rPh>
    <rPh sb="18" eb="21">
      <t>ニュウショチュウ</t>
    </rPh>
    <rPh sb="22" eb="23">
      <t>シャ</t>
    </rPh>
    <rPh sb="24" eb="26">
      <t>タイショ</t>
    </rPh>
    <rPh sb="29" eb="30">
      <t>ア</t>
    </rPh>
    <rPh sb="33" eb="35">
      <t>カンゴ</t>
    </rPh>
    <rPh sb="35" eb="38">
      <t>ショウキボ</t>
    </rPh>
    <rPh sb="38" eb="41">
      <t>タキノウ</t>
    </rPh>
    <rPh sb="41" eb="42">
      <t>ガタ</t>
    </rPh>
    <rPh sb="42" eb="44">
      <t>キョタク</t>
    </rPh>
    <rPh sb="44" eb="46">
      <t>カイゴ</t>
    </rPh>
    <rPh sb="46" eb="49">
      <t>ジギョウショ</t>
    </rPh>
    <rPh sb="50" eb="53">
      <t>カンゴシ</t>
    </rPh>
    <rPh sb="53" eb="54">
      <t>トウ</t>
    </rPh>
    <rPh sb="55" eb="57">
      <t>タイイン</t>
    </rPh>
    <rPh sb="57" eb="58">
      <t>ジ</t>
    </rPh>
    <rPh sb="58" eb="60">
      <t>キョウドウ</t>
    </rPh>
    <rPh sb="60" eb="62">
      <t>シドウ</t>
    </rPh>
    <rPh sb="63" eb="64">
      <t>オコナ</t>
    </rPh>
    <rPh sb="66" eb="67">
      <t>ゴ</t>
    </rPh>
    <rPh sb="69" eb="71">
      <t>トウガイ</t>
    </rPh>
    <rPh sb="71" eb="72">
      <t>シャ</t>
    </rPh>
    <rPh sb="73" eb="75">
      <t>タイショ</t>
    </rPh>
    <rPh sb="75" eb="76">
      <t>ゴ</t>
    </rPh>
    <rPh sb="77" eb="79">
      <t>ショカイ</t>
    </rPh>
    <rPh sb="80" eb="82">
      <t>ホウモン</t>
    </rPh>
    <rPh sb="82" eb="84">
      <t>カンゴ</t>
    </rPh>
    <rPh sb="89" eb="91">
      <t>ジッシ</t>
    </rPh>
    <rPh sb="93" eb="95">
      <t>バアイ</t>
    </rPh>
    <rPh sb="98" eb="99">
      <t>ニン</t>
    </rPh>
    <rPh sb="100" eb="103">
      <t>リヨウシャ</t>
    </rPh>
    <rPh sb="104" eb="106">
      <t>トウガイ</t>
    </rPh>
    <rPh sb="106" eb="107">
      <t>シャ</t>
    </rPh>
    <rPh sb="108" eb="110">
      <t>タイショ</t>
    </rPh>
    <rPh sb="114" eb="115">
      <t>カイ</t>
    </rPh>
    <rPh sb="116" eb="117">
      <t>カギ</t>
    </rPh>
    <rPh sb="118" eb="120">
      <t>サンテイ</t>
    </rPh>
    <rPh sb="127" eb="129">
      <t>トクベツ</t>
    </rPh>
    <rPh sb="130" eb="132">
      <t>カンリ</t>
    </rPh>
    <rPh sb="133" eb="135">
      <t>ヒツヨウ</t>
    </rPh>
    <rPh sb="138" eb="141">
      <t>リヨウシャ</t>
    </rPh>
    <rPh sb="147" eb="148">
      <t>カイ</t>
    </rPh>
    <rPh sb="148" eb="150">
      <t>サンテイ</t>
    </rPh>
    <phoneticPr fontId="2"/>
  </si>
  <si>
    <t>介護保険の給付対象となる看護サービスを行った日の属する月に算定している。</t>
    <rPh sb="0" eb="2">
      <t>カイゴ</t>
    </rPh>
    <rPh sb="2" eb="4">
      <t>ホケン</t>
    </rPh>
    <rPh sb="5" eb="7">
      <t>キュウフ</t>
    </rPh>
    <rPh sb="7" eb="9">
      <t>タイショウ</t>
    </rPh>
    <rPh sb="12" eb="14">
      <t>カンゴ</t>
    </rPh>
    <rPh sb="19" eb="20">
      <t>オコナ</t>
    </rPh>
    <rPh sb="22" eb="23">
      <t>ヒ</t>
    </rPh>
    <rPh sb="24" eb="25">
      <t>ゾク</t>
    </rPh>
    <rPh sb="27" eb="28">
      <t>ツキ</t>
    </rPh>
    <rPh sb="29" eb="31">
      <t>サンテイ</t>
    </rPh>
    <phoneticPr fontId="2"/>
  </si>
  <si>
    <r>
      <t>要介護状態の軽減の見込みについて、医師又は医師と連携した看護師が利用開始時に評価し、その後少なくとも</t>
    </r>
    <r>
      <rPr>
        <sz val="11"/>
        <color indexed="8"/>
        <rFont val="ＭＳ Ｐゴシック"/>
        <family val="3"/>
      </rPr>
      <t>３</t>
    </r>
    <r>
      <rPr>
        <sz val="11"/>
        <color indexed="8"/>
        <rFont val="ＭＳ Ｐゴシック"/>
        <family val="3"/>
      </rPr>
      <t>月に１回評価するとともに、その評価結果等の情報をＬＩＦＥを用いて厚生労働省に提出し、情報を活用している。</t>
    </r>
    <phoneticPr fontId="2"/>
  </si>
  <si>
    <r>
      <t>定員超過利用、あるいは人員基準欠如に該当して</t>
    </r>
    <r>
      <rPr>
        <u/>
        <sz val="11"/>
        <color indexed="8"/>
        <rFont val="ＭＳ Ｐゴシック"/>
        <family val="3"/>
      </rPr>
      <t>いない</t>
    </r>
    <r>
      <rPr>
        <sz val="11"/>
        <color indexed="8"/>
        <rFont val="ＭＳ Ｐゴシック"/>
        <family val="3"/>
      </rPr>
      <t>。</t>
    </r>
    <rPh sb="0" eb="2">
      <t>テイイン</t>
    </rPh>
    <rPh sb="2" eb="4">
      <t>チョウカ</t>
    </rPh>
    <rPh sb="4" eb="6">
      <t>リヨウ</t>
    </rPh>
    <rPh sb="11" eb="13">
      <t>ジンイン</t>
    </rPh>
    <rPh sb="13" eb="15">
      <t>キジュン</t>
    </rPh>
    <rPh sb="15" eb="17">
      <t>ケツジョ</t>
    </rPh>
    <rPh sb="18" eb="20">
      <t>ガイトウ</t>
    </rPh>
    <phoneticPr fontId="2"/>
  </si>
  <si>
    <t>※令和７年４月における勤務実績で「夜間及び深夜の時間帯以外の生活時間帯の従業者の勤務時間計」が最も少なかった日について、この日の通いの人数は何名ですか？　（　　　　　）名
また、この日の従業者の勤務時間の合計は何時間ですか？　（　　　　）時間…Ｃ</t>
    <rPh sb="1" eb="3">
      <t>レイワ</t>
    </rPh>
    <rPh sb="4" eb="5">
      <t>ネン</t>
    </rPh>
    <rPh sb="6" eb="7">
      <t>ツキ</t>
    </rPh>
    <rPh sb="11" eb="13">
      <t>キンム</t>
    </rPh>
    <rPh sb="13" eb="15">
      <t>ジッセキ</t>
    </rPh>
    <rPh sb="17" eb="19">
      <t>ヤカン</t>
    </rPh>
    <rPh sb="19" eb="20">
      <t>オヨ</t>
    </rPh>
    <rPh sb="21" eb="23">
      <t>シンヤ</t>
    </rPh>
    <rPh sb="24" eb="27">
      <t>ジカンタイ</t>
    </rPh>
    <rPh sb="27" eb="29">
      <t>イガイ</t>
    </rPh>
    <rPh sb="30" eb="32">
      <t>セイカツ</t>
    </rPh>
    <rPh sb="32" eb="34">
      <t>ジカン</t>
    </rPh>
    <rPh sb="34" eb="35">
      <t>タイ</t>
    </rPh>
    <rPh sb="36" eb="39">
      <t>ジュウギョウシャ</t>
    </rPh>
    <rPh sb="40" eb="42">
      <t>キンム</t>
    </rPh>
    <rPh sb="42" eb="44">
      <t>ジカン</t>
    </rPh>
    <rPh sb="44" eb="45">
      <t>ケイ</t>
    </rPh>
    <rPh sb="47" eb="48">
      <t>モット</t>
    </rPh>
    <rPh sb="49" eb="50">
      <t>スク</t>
    </rPh>
    <rPh sb="54" eb="55">
      <t>ヒ</t>
    </rPh>
    <rPh sb="62" eb="63">
      <t>ヒ</t>
    </rPh>
    <rPh sb="64" eb="65">
      <t>カヨ</t>
    </rPh>
    <rPh sb="67" eb="69">
      <t>ニンズウ</t>
    </rPh>
    <rPh sb="70" eb="71">
      <t>ナン</t>
    </rPh>
    <rPh sb="71" eb="72">
      <t>メイ</t>
    </rPh>
    <rPh sb="84" eb="85">
      <t>ナ</t>
    </rPh>
    <rPh sb="91" eb="92">
      <t>ヒ</t>
    </rPh>
    <rPh sb="93" eb="96">
      <t>ジュウギョウシャ</t>
    </rPh>
    <rPh sb="97" eb="99">
      <t>キンム</t>
    </rPh>
    <rPh sb="99" eb="101">
      <t>ジカン</t>
    </rPh>
    <rPh sb="102" eb="104">
      <t>ゴウケイ</t>
    </rPh>
    <rPh sb="105" eb="108">
      <t>ナンジカン</t>
    </rPh>
    <rPh sb="119" eb="121">
      <t>ジカン</t>
    </rPh>
    <phoneticPr fontId="2"/>
  </si>
  <si>
    <t>宿泊サービス利用者がいるとき、夜間及び深夜の時間帯に勤務する介護従業者を１人以上配置している。</t>
    <phoneticPr fontId="2"/>
  </si>
  <si>
    <t>今年度の研修の実施日又は実施予定日を記載してください。</t>
    <rPh sb="0" eb="1">
      <t>コン</t>
    </rPh>
    <rPh sb="1" eb="2">
      <t>ネン</t>
    </rPh>
    <rPh sb="2" eb="3">
      <t>ド</t>
    </rPh>
    <rPh sb="4" eb="6">
      <t>ケンシュウ</t>
    </rPh>
    <rPh sb="7" eb="10">
      <t>ジッシビ</t>
    </rPh>
    <rPh sb="10" eb="11">
      <t>マタ</t>
    </rPh>
    <rPh sb="12" eb="14">
      <t>ジッシ</t>
    </rPh>
    <rPh sb="14" eb="16">
      <t>ヨテイ</t>
    </rPh>
    <rPh sb="16" eb="17">
      <t>ヒ</t>
    </rPh>
    <rPh sb="18" eb="20">
      <t>キサイ</t>
    </rPh>
    <phoneticPr fontId="2"/>
  </si>
  <si>
    <t>２６　業務継続計画の策定等</t>
    <rPh sb="3" eb="5">
      <t>ギョウム</t>
    </rPh>
    <rPh sb="5" eb="7">
      <t>ケイゾク</t>
    </rPh>
    <rPh sb="7" eb="9">
      <t>ケイカク</t>
    </rPh>
    <rPh sb="10" eb="12">
      <t>サクテイ</t>
    </rPh>
    <rPh sb="12" eb="13">
      <t>トウ</t>
    </rPh>
    <phoneticPr fontId="2"/>
  </si>
  <si>
    <t>今年度の非常災害訓練の実施日または実施予定日はいつですか？</t>
    <rPh sb="0" eb="1">
      <t>コン</t>
    </rPh>
    <rPh sb="1" eb="2">
      <t>ネン</t>
    </rPh>
    <rPh sb="2" eb="3">
      <t>ド</t>
    </rPh>
    <rPh sb="4" eb="6">
      <t>ヒジョウ</t>
    </rPh>
    <rPh sb="6" eb="8">
      <t>サイガイ</t>
    </rPh>
    <rPh sb="8" eb="10">
      <t>クンレン</t>
    </rPh>
    <rPh sb="11" eb="13">
      <t>ジッシ</t>
    </rPh>
    <rPh sb="13" eb="14">
      <t>ヒ</t>
    </rPh>
    <rPh sb="17" eb="19">
      <t>ジッシ</t>
    </rPh>
    <rPh sb="19" eb="21">
      <t>ヨテイ</t>
    </rPh>
    <rPh sb="21" eb="22">
      <t>ヒ</t>
    </rPh>
    <phoneticPr fontId="2"/>
  </si>
  <si>
    <t>今年度の運営推進会議の実施日又は実施予定日を記載してください。</t>
    <rPh sb="0" eb="1">
      <t>コン</t>
    </rPh>
    <rPh sb="1" eb="2">
      <t>ネン</t>
    </rPh>
    <rPh sb="2" eb="3">
      <t>ド</t>
    </rPh>
    <rPh sb="4" eb="6">
      <t>ウンエイ</t>
    </rPh>
    <rPh sb="6" eb="8">
      <t>スイシン</t>
    </rPh>
    <rPh sb="8" eb="10">
      <t>カイギ</t>
    </rPh>
    <rPh sb="11" eb="14">
      <t>ジッシビ</t>
    </rPh>
    <rPh sb="14" eb="15">
      <t>マタ</t>
    </rPh>
    <rPh sb="16" eb="18">
      <t>ジッシ</t>
    </rPh>
    <rPh sb="18" eb="20">
      <t>ヨテイ</t>
    </rPh>
    <rPh sb="20" eb="21">
      <t>ヒ</t>
    </rPh>
    <rPh sb="22" eb="24">
      <t>キサイ</t>
    </rPh>
    <phoneticPr fontId="2"/>
  </si>
  <si>
    <t>４１　虐待の防止</t>
    <rPh sb="3" eb="5">
      <t>ギャクタイ</t>
    </rPh>
    <rPh sb="6" eb="8">
      <t>ボウシ</t>
    </rPh>
    <phoneticPr fontId="2"/>
  </si>
  <si>
    <t>「身体的拘束適正化検討委員会」等の身体的拘束等の適正化を図るための委員会を設置している。</t>
    <rPh sb="1" eb="4">
      <t>シンタイテキ</t>
    </rPh>
    <rPh sb="4" eb="6">
      <t>コウソク</t>
    </rPh>
    <rPh sb="6" eb="9">
      <t>テキセイカ</t>
    </rPh>
    <rPh sb="9" eb="11">
      <t>ケントウ</t>
    </rPh>
    <rPh sb="11" eb="14">
      <t>イインカイ</t>
    </rPh>
    <rPh sb="15" eb="16">
      <t>トウ</t>
    </rPh>
    <rPh sb="17" eb="20">
      <t>シンタイテキ</t>
    </rPh>
    <rPh sb="20" eb="22">
      <t>コウソク</t>
    </rPh>
    <rPh sb="22" eb="23">
      <t>トウ</t>
    </rPh>
    <rPh sb="24" eb="27">
      <t>テキセイカ</t>
    </rPh>
    <rPh sb="28" eb="29">
      <t>ハカ</t>
    </rPh>
    <rPh sb="33" eb="36">
      <t>イインカイ</t>
    </rPh>
    <rPh sb="37" eb="39">
      <t>セッチ</t>
    </rPh>
    <phoneticPr fontId="2"/>
  </si>
  <si>
    <t>「身体的拘束適正化検討委員会」等の身体的拘束の廃止に取り組む委員会等には、管理者及び各職種の従業者が参加している。</t>
    <rPh sb="1" eb="4">
      <t>シンタイテキ</t>
    </rPh>
    <rPh sb="4" eb="6">
      <t>コウソク</t>
    </rPh>
    <rPh sb="6" eb="9">
      <t>テキセイカ</t>
    </rPh>
    <rPh sb="9" eb="11">
      <t>ケントウ</t>
    </rPh>
    <rPh sb="11" eb="14">
      <t>イインカイ</t>
    </rPh>
    <rPh sb="15" eb="16">
      <t>トウ</t>
    </rPh>
    <rPh sb="23" eb="25">
      <t>ハイシ</t>
    </rPh>
    <rPh sb="26" eb="27">
      <t>ト</t>
    </rPh>
    <rPh sb="28" eb="29">
      <t>ク</t>
    </rPh>
    <rPh sb="30" eb="33">
      <t>イインカイ</t>
    </rPh>
    <rPh sb="33" eb="34">
      <t>トウ</t>
    </rPh>
    <rPh sb="37" eb="40">
      <t>カンリシャ</t>
    </rPh>
    <rPh sb="40" eb="41">
      <t>オヨ</t>
    </rPh>
    <rPh sb="42" eb="45">
      <t>カクショクシュ</t>
    </rPh>
    <rPh sb="46" eb="49">
      <t>ジュウギョウシャ</t>
    </rPh>
    <rPh sb="50" eb="52">
      <t>サンカ</t>
    </rPh>
    <phoneticPr fontId="2"/>
  </si>
  <si>
    <t>緊急やむを得ず身体的拘束を行う場合に備えて、「身体的拘束適正化検討委員会」等で「切迫性」「非代替性」「一時性」の３つの要件を全て満たしているかを検討した際に、その結果を記録する様式を定めている。かつ、その様式は「切迫性」「非代替性」「一時性」の各要件の検討結果を分けて記載できる様式になってる。</t>
    <rPh sb="0" eb="2">
      <t>キンキュウ</t>
    </rPh>
    <phoneticPr fontId="2"/>
  </si>
  <si>
    <t>緊急やむを得ず身体的拘束を行う場合には、「切迫性」「非代替性」「一時性」のすべてを満たしているかについて「身体的拘束適正化検討委員会」等で検討している。</t>
    <phoneticPr fontId="2"/>
  </si>
  <si>
    <r>
      <t xml:space="preserve">事業者は、施設における業務の効率化、介護サービスの質の向上その他の生産性の向上に資する取組の促進を図るため、施設における利用者の安全並びに介護サービスの質の確保及び職員の負担軽減に資する方策を検討するための委員会（テレビ電話装置等を活用して行うことができるものとする。）を定期的に開催している。
</t>
    </r>
    <r>
      <rPr>
        <sz val="10"/>
        <color indexed="8"/>
        <rFont val="ＭＳ Ｐゴシック"/>
        <family val="3"/>
        <charset val="128"/>
      </rPr>
      <t>※本員会は、他に事業運営に関する会議（事故発生の防止のための委員会等）を開催している場合、これと一体的に設置・運営することとして差し支えない。他のサービス事業者との連携等により行うことも差し支えありません。
※委員会の名称について、利用者の安全並びに介護サービスの質の確保及び職員の負担軽減に資する方策が適切に検討される限りにおいては、法令とは異なる委員会の名称を用いても差し支えありません。
※令和９年３月31日まで努力義務</t>
    </r>
    <rPh sb="0" eb="3">
      <t>ジギョウシャ</t>
    </rPh>
    <rPh sb="5" eb="7">
      <t>シセツ</t>
    </rPh>
    <rPh sb="54" eb="56">
      <t>シセツ</t>
    </rPh>
    <phoneticPr fontId="2"/>
  </si>
  <si>
    <t>16の再検討の結果、身体的拘束を継続することになった場合には、18のとおり利用者や家族に対して、説明して理解を得ている。</t>
    <rPh sb="37" eb="40">
      <t>リヨウシャ</t>
    </rPh>
    <rPh sb="39" eb="40">
      <t>シャ</t>
    </rPh>
    <phoneticPr fontId="2"/>
  </si>
  <si>
    <t>今年度の自己評価及び運営推進会議による評価(外部評価)の予定を記載してください。</t>
    <rPh sb="0" eb="1">
      <t>コン</t>
    </rPh>
    <rPh sb="1" eb="3">
      <t>ネンド</t>
    </rPh>
    <rPh sb="4" eb="8">
      <t>ジコヒョウカ</t>
    </rPh>
    <rPh sb="8" eb="9">
      <t>オヨ</t>
    </rPh>
    <rPh sb="10" eb="12">
      <t>ウンエイ</t>
    </rPh>
    <rPh sb="12" eb="14">
      <t>スイシン</t>
    </rPh>
    <rPh sb="14" eb="16">
      <t>カイギ</t>
    </rPh>
    <rPh sb="19" eb="21">
      <t>ヒョウカ</t>
    </rPh>
    <rPh sb="22" eb="24">
      <t>ガイブ</t>
    </rPh>
    <rPh sb="24" eb="26">
      <t>ヒョウカ</t>
    </rPh>
    <rPh sb="28" eb="30">
      <t>ヨテイ</t>
    </rPh>
    <rPh sb="31" eb="33">
      <t>キサイ</t>
    </rPh>
    <phoneticPr fontId="2"/>
  </si>
  <si>
    <t>３０　感染症の予防及びまん延の防止のための措置</t>
    <rPh sb="3" eb="6">
      <t>カンセンショウ</t>
    </rPh>
    <rPh sb="7" eb="9">
      <t>ヨボウ</t>
    </rPh>
    <rPh sb="9" eb="10">
      <t>オヨ</t>
    </rPh>
    <rPh sb="13" eb="14">
      <t>エン</t>
    </rPh>
    <rPh sb="15" eb="17">
      <t>ボウシ</t>
    </rPh>
    <rPh sb="21" eb="23">
      <t>ソチ</t>
    </rPh>
    <phoneticPr fontId="2"/>
  </si>
  <si>
    <t>４４　利用者の安全並びに介護サービスの質の確保及び職員の負担軽減に資する方策を検討するため
　　　の委員会の設置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0" eb="53">
      <t>イインカイ</t>
    </rPh>
    <rPh sb="54" eb="56">
      <t>セッチ</t>
    </rPh>
    <phoneticPr fontId="2"/>
  </si>
  <si>
    <r>
      <t>※常に最新の情報を掲示しておいてください。</t>
    </r>
    <r>
      <rPr>
        <b/>
        <sz val="10"/>
        <rFont val="HG丸ｺﾞｼｯｸM-PRO"/>
        <family val="3"/>
        <charset val="128"/>
      </rPr>
      <t>事業所で掲示する場合は、壁等に貼り付ける方法の他、ファイルや冊子にするなどし、誰もが見やすい場所に整備してください。</t>
    </r>
    <rPh sb="1" eb="2">
      <t>ツネ</t>
    </rPh>
    <rPh sb="3" eb="5">
      <t>サイシン</t>
    </rPh>
    <rPh sb="6" eb="8">
      <t>ジョウホウ</t>
    </rPh>
    <rPh sb="9" eb="11">
      <t>ケイジ</t>
    </rPh>
    <rPh sb="21" eb="24">
      <t>ジギョウショ</t>
    </rPh>
    <rPh sb="25" eb="27">
      <t>ケイジ</t>
    </rPh>
    <rPh sb="29" eb="31">
      <t>バアイ</t>
    </rPh>
    <rPh sb="33" eb="34">
      <t>カベ</t>
    </rPh>
    <rPh sb="34" eb="35">
      <t>トウ</t>
    </rPh>
    <rPh sb="36" eb="37">
      <t>ハ</t>
    </rPh>
    <rPh sb="38" eb="39">
      <t>ツ</t>
    </rPh>
    <rPh sb="41" eb="43">
      <t>ホウホウ</t>
    </rPh>
    <rPh sb="44" eb="45">
      <t>タ</t>
    </rPh>
    <rPh sb="51" eb="53">
      <t>サッシ</t>
    </rPh>
    <rPh sb="60" eb="61">
      <t>ダレ</t>
    </rPh>
    <rPh sb="63" eb="64">
      <t>ミ</t>
    </rPh>
    <rPh sb="67" eb="69">
      <t>バショ</t>
    </rPh>
    <rPh sb="70" eb="72">
      <t>セイビ</t>
    </rPh>
    <phoneticPr fontId="2"/>
  </si>
  <si>
    <t>【介護職員処遇改善加算（Ⅰ）（Ⅱ）（Ⅲ）（Ⅳ）】</t>
    <rPh sb="1" eb="3">
      <t>カイゴ</t>
    </rPh>
    <rPh sb="3" eb="5">
      <t>ショクイン</t>
    </rPh>
    <rPh sb="5" eb="7">
      <t>ショグウ</t>
    </rPh>
    <rPh sb="7" eb="9">
      <t>カイゼン</t>
    </rPh>
    <rPh sb="9" eb="11">
      <t>カサン</t>
    </rPh>
    <phoneticPr fontId="2"/>
  </si>
  <si>
    <t>【褥瘡マネジメント加算Ⅰ】</t>
    <rPh sb="1" eb="3">
      <t>ジョクソウ</t>
    </rPh>
    <rPh sb="9" eb="11">
      <t>カサン</t>
    </rPh>
    <phoneticPr fontId="2"/>
  </si>
  <si>
    <t>【遠隔死亡診断補助加算】</t>
    <rPh sb="1" eb="3">
      <t>エンカク</t>
    </rPh>
    <rPh sb="3" eb="5">
      <t>シボウ</t>
    </rPh>
    <rPh sb="5" eb="7">
      <t>シンダン</t>
    </rPh>
    <rPh sb="7" eb="9">
      <t>ホジョ</t>
    </rPh>
    <rPh sb="9" eb="11">
      <t>カサン</t>
    </rPh>
    <phoneticPr fontId="2"/>
  </si>
  <si>
    <t>情報通信機器を用いた在宅での看取りに係る研修を受けた看護師が配置されている。</t>
    <phoneticPr fontId="2"/>
  </si>
  <si>
    <t>連携する保険医療機関において医科診療報酬点数表の区分番号Ｃ001のに規定する死亡診断加算を算定する利用者について、主治の医師の指示により、情報通信機器を用いた在宅での看取りに係る研修を受けた看護師が、厚生労働省「情報通信機器（ＩＣＴ）を利用した死亡診断等ガイドライン」に基づき、主治の医師による情報通信機器を用いた死亡診断の補助を行った場合に算定している。</t>
    <phoneticPr fontId="2"/>
  </si>
  <si>
    <t>緩和ケア、褥（じよく）瘡（そう）ケア又は人工肛（こう）門ケア及び人工膀（ぼう）胱（こう）ケアに係る専門の研修を受けた看護師が配置されていること。又は、保健師助産師看護師法第三十七条の二第二項第五号に規定する指定研修機関において、同項第一号に規定する特定行為のうち訪問看護において専門の管理を必要とするものに係る研修を修了した看護師が配置されていること。</t>
    <rPh sb="72" eb="73">
      <t>マタ</t>
    </rPh>
    <phoneticPr fontId="2"/>
  </si>
  <si>
    <t>【専門管理加算】</t>
    <rPh sb="1" eb="3">
      <t>センモン</t>
    </rPh>
    <rPh sb="3" eb="5">
      <t>カンリ</t>
    </rPh>
    <rPh sb="5" eb="7">
      <t>カサン</t>
    </rPh>
    <phoneticPr fontId="2"/>
  </si>
  <si>
    <t>悪性腫瘍の鎮痛療法若しくは化学療法を行っている利用者、真皮を越える褥瘡の状態にある利用者、人工肛門若しくは人工膀胱周囲の皮膚にびらん等の皮膚障害が継続若しくは反復して生じている状態にある利用者又は人工肛門若しくは人工膀胱のその他の合併症を有する利用者に対して、それらの者の主治の医師から交付を受けた訪問看護指示の文書に基づき、指定看護小規模多機能型居宅介護事業所に配置されている研修を受けた看護師が、定期的（１月に１回以上）に指定看護小規模多機能型居宅介護を行うとともに、当該利用者に係る指定看護小規模多機能型居宅介護の実施に関する計画的な管理を行った場合に、月１回に限り算定している。</t>
    <phoneticPr fontId="2"/>
  </si>
  <si>
    <t>障害福祉サービスの事業所、自動福祉施設と共同し、地域において世代間の交流の場の拠点となっている。</t>
    <rPh sb="0" eb="4">
      <t>ショウガイフクシ</t>
    </rPh>
    <rPh sb="9" eb="12">
      <t>ジギョウショ</t>
    </rPh>
    <rPh sb="13" eb="15">
      <t>ジドウ</t>
    </rPh>
    <rPh sb="15" eb="19">
      <t>フクシシセツ</t>
    </rPh>
    <rPh sb="20" eb="22">
      <t>キョウドウ</t>
    </rPh>
    <rPh sb="24" eb="26">
      <t>チイキ</t>
    </rPh>
    <rPh sb="30" eb="33">
      <t>セダイカン</t>
    </rPh>
    <rPh sb="34" eb="36">
      <t>コウリュウ</t>
    </rPh>
    <rPh sb="37" eb="38">
      <t>バ</t>
    </rPh>
    <rPh sb="39" eb="41">
      <t>キョテン</t>
    </rPh>
    <phoneticPr fontId="2"/>
  </si>
  <si>
    <t>（２）　対象者が20人以上：１人に対象者が19を超え10または端数を増すごとに１を加えた数以  上</t>
    <rPh sb="4" eb="7">
      <t>タイショウシャ</t>
    </rPh>
    <rPh sb="10" eb="13">
      <t>ニンイジョウ</t>
    </rPh>
    <rPh sb="15" eb="16">
      <t>ヒト</t>
    </rPh>
    <rPh sb="17" eb="20">
      <t>タイショウシャ</t>
    </rPh>
    <rPh sb="24" eb="25">
      <t>コ</t>
    </rPh>
    <rPh sb="31" eb="33">
      <t>ハスウ</t>
    </rPh>
    <rPh sb="34" eb="35">
      <t>マ</t>
    </rPh>
    <rPh sb="41" eb="42">
      <t>クワ</t>
    </rPh>
    <rPh sb="44" eb="45">
      <t>カズ</t>
    </rPh>
    <rPh sb="45" eb="46">
      <t>イ</t>
    </rPh>
    <rPh sb="48" eb="49">
      <t>ウエ</t>
    </rPh>
    <phoneticPr fontId="2"/>
  </si>
  <si>
    <t>下記条件に一つでも該当しない場合は、所定単位数を減算している。
　①　緊急やむを得ない身体的拘束等を行う場合には、その態様及び時間、その際の利用者
　　　の心身の状況並びに緊急やむを得ない理由を記録している。
　②　身体的拘束適正化検討委員会を３月に１回以上開催するとともに、その結果について
　　　介護従事者その他の従業者に周知徹底を図っている。
　③　身体的拘束等の適正化のための指針を整備している。
　④　介護従事者その他の従業者に対し、身体的拘束等の適正化のための研修を定期的
　　　（年２回以上）に実施している。</t>
    <rPh sb="0" eb="2">
      <t>カキ</t>
    </rPh>
    <rPh sb="2" eb="4">
      <t>ジョウケン</t>
    </rPh>
    <rPh sb="5" eb="6">
      <t>ヒト</t>
    </rPh>
    <rPh sb="9" eb="11">
      <t>ガイトウ</t>
    </rPh>
    <rPh sb="14" eb="16">
      <t>バアイ</t>
    </rPh>
    <rPh sb="18" eb="20">
      <t>ショテイ</t>
    </rPh>
    <rPh sb="20" eb="23">
      <t>タンイスウ</t>
    </rPh>
    <rPh sb="24" eb="26">
      <t>ゲンサン</t>
    </rPh>
    <rPh sb="35" eb="37">
      <t>キンキュウ</t>
    </rPh>
    <rPh sb="40" eb="41">
      <t>エ</t>
    </rPh>
    <rPh sb="43" eb="46">
      <t>シンタイテキ</t>
    </rPh>
    <rPh sb="46" eb="48">
      <t>コウソク</t>
    </rPh>
    <rPh sb="48" eb="49">
      <t>トウ</t>
    </rPh>
    <rPh sb="50" eb="51">
      <t>オコナ</t>
    </rPh>
    <rPh sb="52" eb="54">
      <t>バアイ</t>
    </rPh>
    <rPh sb="59" eb="61">
      <t>タイヨウ</t>
    </rPh>
    <rPh sb="61" eb="62">
      <t>オヨ</t>
    </rPh>
    <rPh sb="63" eb="65">
      <t>ジカン</t>
    </rPh>
    <rPh sb="68" eb="69">
      <t>サイ</t>
    </rPh>
    <rPh sb="70" eb="73">
      <t>リヨウシャ</t>
    </rPh>
    <rPh sb="78" eb="80">
      <t>シンシン</t>
    </rPh>
    <rPh sb="81" eb="83">
      <t>ジョウキョウ</t>
    </rPh>
    <rPh sb="83" eb="84">
      <t>ナラ</t>
    </rPh>
    <rPh sb="86" eb="88">
      <t>キンキュウ</t>
    </rPh>
    <rPh sb="91" eb="92">
      <t>エ</t>
    </rPh>
    <rPh sb="94" eb="96">
      <t>リユウ</t>
    </rPh>
    <rPh sb="97" eb="99">
      <t>キロク</t>
    </rPh>
    <rPh sb="108" eb="111">
      <t>シンタイテキ</t>
    </rPh>
    <rPh sb="111" eb="113">
      <t>コウソク</t>
    </rPh>
    <rPh sb="113" eb="116">
      <t>テキセイカ</t>
    </rPh>
    <rPh sb="116" eb="118">
      <t>ケントウ</t>
    </rPh>
    <rPh sb="118" eb="121">
      <t>イインカイ</t>
    </rPh>
    <rPh sb="123" eb="124">
      <t>ツキ</t>
    </rPh>
    <rPh sb="126" eb="127">
      <t>カイ</t>
    </rPh>
    <rPh sb="127" eb="129">
      <t>イジョウ</t>
    </rPh>
    <rPh sb="129" eb="131">
      <t>カイサイ</t>
    </rPh>
    <rPh sb="140" eb="142">
      <t>ケッカ</t>
    </rPh>
    <rPh sb="150" eb="152">
      <t>カイゴ</t>
    </rPh>
    <rPh sb="157" eb="158">
      <t>タ</t>
    </rPh>
    <rPh sb="159" eb="162">
      <t>ジュウギョウシャ</t>
    </rPh>
    <rPh sb="163" eb="165">
      <t>シュウチ</t>
    </rPh>
    <rPh sb="165" eb="167">
      <t>テッテイ</t>
    </rPh>
    <rPh sb="168" eb="169">
      <t>ハカ</t>
    </rPh>
    <rPh sb="178" eb="181">
      <t>シンタイテキ</t>
    </rPh>
    <rPh sb="181" eb="183">
      <t>コウソク</t>
    </rPh>
    <rPh sb="183" eb="184">
      <t>トウ</t>
    </rPh>
    <rPh sb="185" eb="188">
      <t>テキセイカ</t>
    </rPh>
    <rPh sb="192" eb="194">
      <t>シシン</t>
    </rPh>
    <rPh sb="195" eb="197">
      <t>セイビ</t>
    </rPh>
    <rPh sb="206" eb="208">
      <t>カイゴ</t>
    </rPh>
    <rPh sb="208" eb="211">
      <t>ジュウジシャ</t>
    </rPh>
    <rPh sb="213" eb="214">
      <t>ホカ</t>
    </rPh>
    <rPh sb="215" eb="218">
      <t>ジュウギョウシャ</t>
    </rPh>
    <rPh sb="219" eb="220">
      <t>タイ</t>
    </rPh>
    <rPh sb="222" eb="225">
      <t>シンタイテキ</t>
    </rPh>
    <rPh sb="225" eb="227">
      <t>コウソク</t>
    </rPh>
    <rPh sb="227" eb="228">
      <t>トウ</t>
    </rPh>
    <rPh sb="229" eb="232">
      <t>テキセイカ</t>
    </rPh>
    <rPh sb="236" eb="238">
      <t>ケンシュウ</t>
    </rPh>
    <rPh sb="239" eb="242">
      <t>テイキテキ</t>
    </rPh>
    <rPh sb="247" eb="248">
      <t>ネン</t>
    </rPh>
    <rPh sb="249" eb="250">
      <t>カイ</t>
    </rPh>
    <rPh sb="254" eb="256">
      <t>ジッシ</t>
    </rPh>
    <phoneticPr fontId="2"/>
  </si>
  <si>
    <t>【末期がん患者等の場合の減算】</t>
    <rPh sb="12" eb="14">
      <t>ゲンサン</t>
    </rPh>
    <phoneticPr fontId="2"/>
  </si>
  <si>
    <t>利用者が急性増悪等により一時的に頻回の訪問看護を行う必要がある旨の特別指示又は特別指示書の交付があった場合は、交付の日から14日間を限度として医療保険の訪問看護の給付対象となるものであり、当該月における当該特別指示の日数に応じて減算している。</t>
    <phoneticPr fontId="2"/>
  </si>
  <si>
    <t>【主治医の特別指示による減算】</t>
    <rPh sb="12" eb="14">
      <t>ゲンサン</t>
    </rPh>
    <phoneticPr fontId="2"/>
  </si>
  <si>
    <t>≪提出不要≫</t>
    <rPh sb="1" eb="3">
      <t>テイシュツ</t>
    </rPh>
    <rPh sb="3" eb="5">
      <t>フヨウ</t>
    </rPh>
    <phoneticPr fontId="68"/>
  </si>
  <si>
    <t>従業者の勤務の体制及び勤務形態一覧表　記入方法　（看護小規模多機能型居宅介護）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カンゴ</t>
    </rPh>
    <rPh sb="27" eb="30">
      <t>ショウキボ</t>
    </rPh>
    <rPh sb="30" eb="33">
      <t>タキノウ</t>
    </rPh>
    <rPh sb="33" eb="34">
      <t>ガタ</t>
    </rPh>
    <rPh sb="34" eb="36">
      <t>キョタク</t>
    </rPh>
    <rPh sb="36" eb="38">
      <t>カイゴ</t>
    </rPh>
    <phoneticPr fontId="12"/>
  </si>
  <si>
    <t>・・・直接入力する必要がある箇所です。</t>
    <rPh sb="3" eb="5">
      <t>チョクセツ</t>
    </rPh>
    <rPh sb="5" eb="7">
      <t>ニュウリョク</t>
    </rPh>
    <rPh sb="9" eb="11">
      <t>ヒツヨウ</t>
    </rPh>
    <rPh sb="14" eb="16">
      <t>カショ</t>
    </rPh>
    <phoneticPr fontId="68"/>
  </si>
  <si>
    <t>下記の記入方法に従って、入力してください。</t>
    <phoneticPr fontId="68"/>
  </si>
  <si>
    <t>・・・プルダウンから選択して入力する必要がある箇所です。</t>
    <rPh sb="10" eb="12">
      <t>センタク</t>
    </rPh>
    <rPh sb="14" eb="16">
      <t>ニュウリョク</t>
    </rPh>
    <rPh sb="18" eb="20">
      <t>ヒツヨウ</t>
    </rPh>
    <rPh sb="23" eb="25">
      <t>カショ</t>
    </rPh>
    <phoneticPr fontId="68"/>
  </si>
  <si>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6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</si>
  <si>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68"/>
  </si>
  <si>
    <t>　(1) 「４週」・「暦月」のいずれかを選択してください。</t>
    <rPh sb="7" eb="8">
      <t>シュウ</t>
    </rPh>
    <rPh sb="11" eb="12">
      <t>レキ</t>
    </rPh>
    <rPh sb="12" eb="13">
      <t>ツキ</t>
    </rPh>
    <rPh sb="20" eb="22">
      <t>センタク</t>
    </rPh>
    <phoneticPr fontId="68"/>
  </si>
  <si>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68"/>
  </si>
  <si>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68"/>
  </si>
  <si>
    <t>　(4) 通いサービスの利用者数（前年度の平均値：前年度の全利用者等の延数を当該前年度の日数で除して得た数。小数点第２位以下を切り上げ）を入力してください。</t>
    <rPh sb="5" eb="6">
      <t>カヨ</t>
    </rPh>
    <rPh sb="12" eb="15">
      <t>リヨウシャ</t>
    </rPh>
    <rPh sb="15" eb="16">
      <t>スウ</t>
    </rPh>
    <rPh sb="17" eb="20">
      <t>ゼンネンド</t>
    </rPh>
    <rPh sb="21" eb="24">
      <t>ヘイキンチ</t>
    </rPh>
    <rPh sb="25" eb="28">
      <t>ゼンネンド</t>
    </rPh>
    <rPh sb="29" eb="30">
      <t>ゼン</t>
    </rPh>
    <rPh sb="30" eb="33">
      <t>リヨウシャ</t>
    </rPh>
    <rPh sb="33" eb="34">
      <t>トウ</t>
    </rPh>
    <rPh sb="35" eb="36">
      <t>ノ</t>
    </rPh>
    <rPh sb="36" eb="37">
      <t>スウ</t>
    </rPh>
    <rPh sb="38" eb="40">
      <t>トウガイ</t>
    </rPh>
    <rPh sb="40" eb="43">
      <t>ゼンネンド</t>
    </rPh>
    <rPh sb="44" eb="46">
      <t>ニッスウ</t>
    </rPh>
    <rPh sb="47" eb="48">
      <t>ジョ</t>
    </rPh>
    <rPh sb="50" eb="51">
      <t>エ</t>
    </rPh>
    <rPh sb="52" eb="53">
      <t>カズ</t>
    </rPh>
    <rPh sb="54" eb="57">
      <t>ショウスウテン</t>
    </rPh>
    <rPh sb="57" eb="58">
      <t>ダイ</t>
    </rPh>
    <rPh sb="59" eb="60">
      <t>イ</t>
    </rPh>
    <rPh sb="60" eb="62">
      <t>イカ</t>
    </rPh>
    <rPh sb="63" eb="64">
      <t>キ</t>
    </rPh>
    <rPh sb="65" eb="66">
      <t>ア</t>
    </rPh>
    <rPh sb="69" eb="71">
      <t>ニュウリョク</t>
    </rPh>
    <phoneticPr fontId="68"/>
  </si>
  <si>
    <t>　　  新規又は再開の場合は、推定数を入力してください。</t>
    <rPh sb="4" eb="6">
      <t>シンキ</t>
    </rPh>
    <rPh sb="6" eb="7">
      <t>マタ</t>
    </rPh>
    <rPh sb="8" eb="10">
      <t>サイカイ</t>
    </rPh>
    <rPh sb="11" eb="13">
      <t>バアイ</t>
    </rPh>
    <rPh sb="15" eb="18">
      <t>スイテイスウ</t>
    </rPh>
    <rPh sb="19" eb="21">
      <t>ニュウリョク</t>
    </rPh>
    <phoneticPr fontId="68"/>
  </si>
  <si>
    <t>　(5) 事業所における日中、夜間及び深夜の時間帯の区分を入力してください。</t>
    <rPh sb="5" eb="8">
      <t>ジギョウショ</t>
    </rPh>
    <rPh sb="12" eb="14">
      <t>ニッチュウ</t>
    </rPh>
    <rPh sb="15" eb="17">
      <t>ヤカン</t>
    </rPh>
    <rPh sb="17" eb="18">
      <t>オヨ</t>
    </rPh>
    <rPh sb="19" eb="21">
      <t>シンヤ</t>
    </rPh>
    <rPh sb="22" eb="25">
      <t>ジカンタイ</t>
    </rPh>
    <rPh sb="26" eb="28">
      <t>クブン</t>
    </rPh>
    <rPh sb="29" eb="31">
      <t>ニュウリョク</t>
    </rPh>
    <phoneticPr fontId="68"/>
  </si>
  <si>
    <t>　(6) 従業者の職種について、下記のうち該当する職種をプルダウンより選択してください。</t>
    <rPh sb="5" eb="8">
      <t>ジュウギョウシャ</t>
    </rPh>
    <rPh sb="9" eb="11">
      <t>ショクシュ</t>
    </rPh>
    <rPh sb="16" eb="18">
      <t>カキ</t>
    </rPh>
    <rPh sb="21" eb="23">
      <t>ガイトウ</t>
    </rPh>
    <rPh sb="25" eb="27">
      <t>ショクシュ</t>
    </rPh>
    <rPh sb="35" eb="37">
      <t>センタク</t>
    </rPh>
    <phoneticPr fontId="68"/>
  </si>
  <si>
    <t xml:space="preserve"> 　　 記入の順序は、職種ごとにまとめてください。</t>
    <rPh sb="4" eb="6">
      <t>キニュウ</t>
    </rPh>
    <rPh sb="7" eb="9">
      <t>ジュンジョ</t>
    </rPh>
    <rPh sb="11" eb="13">
      <t>ショクシュ</t>
    </rPh>
    <phoneticPr fontId="68"/>
  </si>
  <si>
    <t>No</t>
    <phoneticPr fontId="68"/>
  </si>
  <si>
    <t>職種名</t>
    <rPh sb="0" eb="2">
      <t>ショクシュ</t>
    </rPh>
    <rPh sb="2" eb="3">
      <t>メイ</t>
    </rPh>
    <phoneticPr fontId="68"/>
  </si>
  <si>
    <t>管理者</t>
    <rPh sb="0" eb="3">
      <t>カンリシャ</t>
    </rPh>
    <phoneticPr fontId="68"/>
  </si>
  <si>
    <t>介護従業者</t>
    <rPh sb="0" eb="2">
      <t>カイゴ</t>
    </rPh>
    <rPh sb="2" eb="5">
      <t>ジュウギョウシャ</t>
    </rPh>
    <phoneticPr fontId="68"/>
  </si>
  <si>
    <t>（正式名称：看護小規模多機能型居宅介護従事者）</t>
    <rPh sb="1" eb="3">
      <t>セイシキ</t>
    </rPh>
    <rPh sb="3" eb="5">
      <t>メイショウ</t>
    </rPh>
    <rPh sb="6" eb="8">
      <t>カンゴ</t>
    </rPh>
    <rPh sb="8" eb="11">
      <t>ショウキボ</t>
    </rPh>
    <rPh sb="11" eb="14">
      <t>タキノウ</t>
    </rPh>
    <rPh sb="14" eb="15">
      <t>ガタ</t>
    </rPh>
    <rPh sb="15" eb="17">
      <t>キョタク</t>
    </rPh>
    <rPh sb="17" eb="19">
      <t>カイゴ</t>
    </rPh>
    <rPh sb="19" eb="22">
      <t>ジュウジシャ</t>
    </rPh>
    <phoneticPr fontId="68"/>
  </si>
  <si>
    <t>看護職員</t>
    <rPh sb="0" eb="2">
      <t>カンゴ</t>
    </rPh>
    <rPh sb="2" eb="4">
      <t>ショクイン</t>
    </rPh>
    <phoneticPr fontId="68"/>
  </si>
  <si>
    <t>（介護従業者のうち、保健師、看護師又は准看護師は、看護職員とします。）</t>
    <rPh sb="1" eb="3">
      <t>カイゴ</t>
    </rPh>
    <rPh sb="3" eb="6">
      <t>ジュウギョウシャ</t>
    </rPh>
    <rPh sb="10" eb="13">
      <t>ホケンシ</t>
    </rPh>
    <rPh sb="14" eb="17">
      <t>カンゴシ</t>
    </rPh>
    <rPh sb="17" eb="18">
      <t>マタ</t>
    </rPh>
    <rPh sb="19" eb="23">
      <t>ジュンカンゴシ</t>
    </rPh>
    <rPh sb="25" eb="27">
      <t>カンゴ</t>
    </rPh>
    <rPh sb="27" eb="29">
      <t>ショクイン</t>
    </rPh>
    <phoneticPr fontId="68"/>
  </si>
  <si>
    <t>介護支援専門員</t>
    <rPh sb="0" eb="2">
      <t>カイゴ</t>
    </rPh>
    <rPh sb="2" eb="4">
      <t>シエン</t>
    </rPh>
    <rPh sb="4" eb="7">
      <t>センモンイン</t>
    </rPh>
    <phoneticPr fontId="68"/>
  </si>
  <si>
    <t>計画作成担当者</t>
    <rPh sb="0" eb="2">
      <t>ケイカク</t>
    </rPh>
    <rPh sb="2" eb="4">
      <t>サクセイ</t>
    </rPh>
    <rPh sb="4" eb="7">
      <t>タントウシャ</t>
    </rPh>
    <phoneticPr fontId="68"/>
  </si>
  <si>
    <t>（サテライトの場合に選択）</t>
    <rPh sb="7" eb="9">
      <t>バアイ</t>
    </rPh>
    <rPh sb="10" eb="12">
      <t>センタク</t>
    </rPh>
    <phoneticPr fontId="68"/>
  </si>
  <si>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1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</si>
  <si>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68"/>
  </si>
  <si>
    <t>記号</t>
    <rPh sb="0" eb="2">
      <t>キゴウ</t>
    </rPh>
    <phoneticPr fontId="68"/>
  </si>
  <si>
    <t>区分</t>
    <rPh sb="0" eb="2">
      <t>クブン</t>
    </rPh>
    <phoneticPr fontId="68"/>
  </si>
  <si>
    <t>A</t>
    <phoneticPr fontId="68"/>
  </si>
  <si>
    <t>常勤で専従</t>
    <rPh sb="0" eb="2">
      <t>ジョウキン</t>
    </rPh>
    <rPh sb="3" eb="5">
      <t>センジュウ</t>
    </rPh>
    <phoneticPr fontId="68"/>
  </si>
  <si>
    <t>B</t>
    <phoneticPr fontId="68"/>
  </si>
  <si>
    <t>常勤で兼務</t>
    <rPh sb="0" eb="2">
      <t>ジョウキン</t>
    </rPh>
    <rPh sb="3" eb="5">
      <t>ケンム</t>
    </rPh>
    <phoneticPr fontId="68"/>
  </si>
  <si>
    <t>C</t>
    <phoneticPr fontId="68"/>
  </si>
  <si>
    <t>非常勤で専従</t>
    <rPh sb="0" eb="3">
      <t>ヒジョウキン</t>
    </rPh>
    <rPh sb="4" eb="6">
      <t>センジュウ</t>
    </rPh>
    <phoneticPr fontId="68"/>
  </si>
  <si>
    <t>D</t>
    <phoneticPr fontId="68"/>
  </si>
  <si>
    <t>非常勤で兼務</t>
    <rPh sb="0" eb="1">
      <t>ヒ</t>
    </rPh>
    <rPh sb="1" eb="3">
      <t>ジョウキン</t>
    </rPh>
    <rPh sb="4" eb="6">
      <t>ケンム</t>
    </rPh>
    <phoneticPr fontId="68"/>
  </si>
  <si>
    <t>（注）常勤・非常勤の区分について</t>
    <rPh sb="1" eb="2">
      <t>チュウ</t>
    </rPh>
    <rPh sb="3" eb="5">
      <t>ジョウキン</t>
    </rPh>
    <rPh sb="6" eb="9">
      <t>ヒジョウキン</t>
    </rPh>
    <rPh sb="10" eb="12">
      <t>クブン</t>
    </rPh>
    <phoneticPr fontId="68"/>
  </si>
  <si>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68"/>
  </si>
  <si>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68"/>
  </si>
  <si>
    <t>　(8) 従業者の保有する資格について、該当する資格名称をプルダウンより選択してください。</t>
    <rPh sb="5" eb="8">
      <t>ジュウギョウシャ</t>
    </rPh>
    <rPh sb="9" eb="11">
      <t>ホユウ</t>
    </rPh>
    <rPh sb="13" eb="15">
      <t>シカク</t>
    </rPh>
    <rPh sb="20" eb="22">
      <t>ガイトウ</t>
    </rPh>
    <rPh sb="24" eb="26">
      <t>シカク</t>
    </rPh>
    <rPh sb="26" eb="28">
      <t>メイショウ</t>
    </rPh>
    <rPh sb="36" eb="38">
      <t>センタク</t>
    </rPh>
    <phoneticPr fontId="68"/>
  </si>
  <si>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68"/>
  </si>
  <si>
    <t xml:space="preserve">       ※選択した資格及び研修に関して、必要に応じて、資格証又は研修修了証等の写しを添付資料として提出してください。</t>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68"/>
  </si>
  <si>
    <t>　(9) 従業者の氏名を記入してください。</t>
    <rPh sb="5" eb="8">
      <t>ジュウギョウシャ</t>
    </rPh>
    <rPh sb="9" eb="11">
      <t>シメイ</t>
    </rPh>
    <rPh sb="12" eb="14">
      <t>キニュウ</t>
    </rPh>
    <phoneticPr fontId="68"/>
  </si>
  <si>
    <t>　(10)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68"/>
  </si>
  <si>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</si>
  <si>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68"/>
  </si>
  <si>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68"/>
  </si>
  <si>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68"/>
  </si>
  <si>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68"/>
  </si>
  <si>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68"/>
  </si>
  <si>
    <t>　　　 その他、特記事項欄としてもご活用ください。</t>
    <rPh sb="6" eb="7">
      <t>タ</t>
    </rPh>
    <rPh sb="8" eb="10">
      <t>トッキ</t>
    </rPh>
    <rPh sb="10" eb="12">
      <t>ジコウ</t>
    </rPh>
    <rPh sb="12" eb="13">
      <t>ラン</t>
    </rPh>
    <rPh sb="18" eb="20">
      <t>カツヨウ</t>
    </rPh>
    <phoneticPr fontId="68"/>
  </si>
  <si>
    <t>　(14) 宿直の従業者の「No（ナンバー）」（本一覧表におけるNo）を記載してください。入力すると従業者の該当の日付のセルが</t>
    <rPh sb="6" eb="8">
      <t>シュクチョク</t>
    </rPh>
    <rPh sb="9" eb="12">
      <t>ジュウギョウシャ</t>
    </rPh>
    <rPh sb="24" eb="25">
      <t>ホン</t>
    </rPh>
    <rPh sb="25" eb="28">
      <t>イチランヒョウ</t>
    </rPh>
    <rPh sb="36" eb="38">
      <t>キサイ</t>
    </rPh>
    <rPh sb="45" eb="47">
      <t>ニュウリョク</t>
    </rPh>
    <rPh sb="50" eb="53">
      <t>ジュウギョウシャ</t>
    </rPh>
    <rPh sb="54" eb="56">
      <t>ガイトウ</t>
    </rPh>
    <rPh sb="57" eb="59">
      <t>ヒヅケ</t>
    </rPh>
    <phoneticPr fontId="68"/>
  </si>
  <si>
    <t>に色づけされます。</t>
    <rPh sb="1" eb="2">
      <t>イロ</t>
    </rPh>
    <phoneticPr fontId="68"/>
  </si>
  <si>
    <t>　(15) 通いサービスの利用者数を入力してください。</t>
    <rPh sb="6" eb="7">
      <t>カヨ</t>
    </rPh>
    <rPh sb="13" eb="16">
      <t>リヨウシャ</t>
    </rPh>
    <rPh sb="16" eb="17">
      <t>スウ</t>
    </rPh>
    <rPh sb="18" eb="20">
      <t>ニュウリョク</t>
    </rPh>
    <phoneticPr fontId="68"/>
  </si>
  <si>
    <t>　(16) 宿泊サービスの利用者数を入力してください。</t>
    <rPh sb="6" eb="8">
      <t>シュクハク</t>
    </rPh>
    <rPh sb="13" eb="16">
      <t>リヨウシャ</t>
    </rPh>
    <rPh sb="16" eb="17">
      <t>スウ</t>
    </rPh>
    <rPh sb="18" eb="20">
      <t>ニュウリョク</t>
    </rPh>
    <phoneticPr fontId="68"/>
  </si>
  <si>
    <t>　(17) 介護従業者（看護職員を含む）の日中の勤務時間の合計が自動計算されますので、誤りがないか確認してください。</t>
    <rPh sb="6" eb="8">
      <t>カイゴ</t>
    </rPh>
    <rPh sb="8" eb="11">
      <t>ジュウギョウシャ</t>
    </rPh>
    <rPh sb="12" eb="14">
      <t>カンゴ</t>
    </rPh>
    <rPh sb="14" eb="16">
      <t>ショクイン</t>
    </rPh>
    <rPh sb="17" eb="18">
      <t>フク</t>
    </rPh>
    <rPh sb="21" eb="23">
      <t>ニッチュウ</t>
    </rPh>
    <rPh sb="24" eb="26">
      <t>キンム</t>
    </rPh>
    <rPh sb="26" eb="28">
      <t>ジカン</t>
    </rPh>
    <rPh sb="29" eb="31">
      <t>ゴウケイ</t>
    </rPh>
    <rPh sb="32" eb="34">
      <t>ジドウ</t>
    </rPh>
    <rPh sb="34" eb="36">
      <t>ケイサン</t>
    </rPh>
    <rPh sb="43" eb="44">
      <t>アヤマ</t>
    </rPh>
    <rPh sb="49" eb="51">
      <t>カクニン</t>
    </rPh>
    <phoneticPr fontId="68"/>
  </si>
  <si>
    <t>　(18) 看護職員の日中の勤務時間の合計が自動計算されますので、誤りがないか確認してください。</t>
    <rPh sb="6" eb="8">
      <t>カンゴ</t>
    </rPh>
    <rPh sb="8" eb="10">
      <t>ショクイン</t>
    </rPh>
    <rPh sb="11" eb="13">
      <t>ニッチュウ</t>
    </rPh>
    <rPh sb="14" eb="16">
      <t>キンム</t>
    </rPh>
    <rPh sb="16" eb="18">
      <t>ジカン</t>
    </rPh>
    <rPh sb="19" eb="21">
      <t>ゴウケイ</t>
    </rPh>
    <rPh sb="22" eb="24">
      <t>ジドウ</t>
    </rPh>
    <rPh sb="24" eb="26">
      <t>ケイサン</t>
    </rPh>
    <rPh sb="33" eb="34">
      <t>アヤマ</t>
    </rPh>
    <rPh sb="39" eb="41">
      <t>カクニン</t>
    </rPh>
    <phoneticPr fontId="68"/>
  </si>
  <si>
    <t>　(19) 介護従業者（看護職員を含む）の夜間・深夜の勤務時間の合計が自動計算されますので、誤りがないか確認してください。</t>
    <rPh sb="6" eb="8">
      <t>カイゴ</t>
    </rPh>
    <rPh sb="8" eb="11">
      <t>ジュウギョウシャ</t>
    </rPh>
    <rPh sb="12" eb="14">
      <t>カンゴ</t>
    </rPh>
    <rPh sb="14" eb="16">
      <t>ショクイン</t>
    </rPh>
    <rPh sb="17" eb="18">
      <t>フク</t>
    </rPh>
    <rPh sb="21" eb="23">
      <t>ヤカン</t>
    </rPh>
    <rPh sb="24" eb="26">
      <t>シンヤ</t>
    </rPh>
    <rPh sb="27" eb="29">
      <t>キンム</t>
    </rPh>
    <rPh sb="29" eb="31">
      <t>ジカン</t>
    </rPh>
    <rPh sb="32" eb="34">
      <t>ゴウケイ</t>
    </rPh>
    <rPh sb="35" eb="37">
      <t>ジドウ</t>
    </rPh>
    <rPh sb="37" eb="39">
      <t>ケイサン</t>
    </rPh>
    <rPh sb="46" eb="47">
      <t>アヤマ</t>
    </rPh>
    <rPh sb="52" eb="54">
      <t>カクニン</t>
    </rPh>
    <phoneticPr fontId="68"/>
  </si>
  <si>
    <t>≪要 提出≫</t>
    <rPh sb="1" eb="2">
      <t>ヨウ</t>
    </rPh>
    <rPh sb="3" eb="5">
      <t>テイシュツ</t>
    </rPh>
    <phoneticPr fontId="68"/>
  </si>
  <si>
    <t>■シフト記号表（勤務時間帯）</t>
    <rPh sb="4" eb="6">
      <t>キゴウ</t>
    </rPh>
    <rPh sb="6" eb="7">
      <t>ヒョウ</t>
    </rPh>
    <rPh sb="8" eb="10">
      <t>キンム</t>
    </rPh>
    <rPh sb="10" eb="13">
      <t>ジカンタイ</t>
    </rPh>
    <phoneticPr fontId="68"/>
  </si>
  <si>
    <t>※24時間表記</t>
    <rPh sb="3" eb="5">
      <t>ジカン</t>
    </rPh>
    <rPh sb="5" eb="7">
      <t>ヒョウキ</t>
    </rPh>
    <phoneticPr fontId="68"/>
  </si>
  <si>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68"/>
  </si>
  <si>
    <t>勤務時間</t>
    <rPh sb="0" eb="2">
      <t>キンム</t>
    </rPh>
    <rPh sb="2" eb="4">
      <t>ジカン</t>
    </rPh>
    <phoneticPr fontId="68"/>
  </si>
  <si>
    <t>日中の時間帯</t>
    <rPh sb="0" eb="2">
      <t>ニッチュウ</t>
    </rPh>
    <rPh sb="3" eb="6">
      <t>ジカンタイ</t>
    </rPh>
    <phoneticPr fontId="68"/>
  </si>
  <si>
    <t>日中の勤務時間</t>
    <rPh sb="0" eb="2">
      <t>ニッチュウ</t>
    </rPh>
    <rPh sb="3" eb="5">
      <t>キンム</t>
    </rPh>
    <rPh sb="5" eb="7">
      <t>ジカン</t>
    </rPh>
    <phoneticPr fontId="68"/>
  </si>
  <si>
    <t>夜間及び深夜</t>
    <rPh sb="0" eb="2">
      <t>ヤカン</t>
    </rPh>
    <rPh sb="2" eb="3">
      <t>オヨ</t>
    </rPh>
    <rPh sb="4" eb="6">
      <t>シンヤ</t>
    </rPh>
    <phoneticPr fontId="68"/>
  </si>
  <si>
    <t>自由記載欄</t>
    <rPh sb="0" eb="2">
      <t>ジユウ</t>
    </rPh>
    <rPh sb="2" eb="4">
      <t>キサイ</t>
    </rPh>
    <rPh sb="4" eb="5">
      <t>ラン</t>
    </rPh>
    <phoneticPr fontId="68"/>
  </si>
  <si>
    <t>始業時刻</t>
    <rPh sb="0" eb="2">
      <t>シギョウ</t>
    </rPh>
    <rPh sb="2" eb="4">
      <t>ジコク</t>
    </rPh>
    <phoneticPr fontId="68"/>
  </si>
  <si>
    <t>終業時刻</t>
    <rPh sb="0" eb="2">
      <t>シュウギョウ</t>
    </rPh>
    <rPh sb="2" eb="4">
      <t>ジコク</t>
    </rPh>
    <phoneticPr fontId="68"/>
  </si>
  <si>
    <t>うち、休憩時間</t>
    <rPh sb="3" eb="5">
      <t>キュウケイ</t>
    </rPh>
    <rPh sb="5" eb="7">
      <t>ジカン</t>
    </rPh>
    <phoneticPr fontId="68"/>
  </si>
  <si>
    <t>開始時刻</t>
    <rPh sb="0" eb="2">
      <t>カイシ</t>
    </rPh>
    <rPh sb="2" eb="4">
      <t>ジコク</t>
    </rPh>
    <phoneticPr fontId="68"/>
  </si>
  <si>
    <t>終了時刻</t>
    <rPh sb="0" eb="2">
      <t>シュウリョウ</t>
    </rPh>
    <rPh sb="2" eb="4">
      <t>ジコク</t>
    </rPh>
    <phoneticPr fontId="68"/>
  </si>
  <si>
    <t>の勤務時間</t>
    <rPh sb="1" eb="3">
      <t>キンム</t>
    </rPh>
    <rPh sb="3" eb="5">
      <t>ジカン</t>
    </rPh>
    <phoneticPr fontId="68"/>
  </si>
  <si>
    <t>a</t>
    <phoneticPr fontId="68"/>
  </si>
  <si>
    <t>：</t>
    <phoneticPr fontId="68"/>
  </si>
  <si>
    <t>～</t>
    <phoneticPr fontId="68"/>
  </si>
  <si>
    <t>（</t>
    <phoneticPr fontId="68"/>
  </si>
  <si>
    <t>）</t>
    <phoneticPr fontId="68"/>
  </si>
  <si>
    <t>b</t>
    <phoneticPr fontId="68"/>
  </si>
  <si>
    <t>c</t>
    <phoneticPr fontId="68"/>
  </si>
  <si>
    <t>d</t>
    <phoneticPr fontId="68"/>
  </si>
  <si>
    <t>e</t>
    <phoneticPr fontId="68"/>
  </si>
  <si>
    <t>f</t>
    <phoneticPr fontId="68"/>
  </si>
  <si>
    <t>g</t>
    <phoneticPr fontId="68"/>
  </si>
  <si>
    <t>h</t>
    <phoneticPr fontId="68"/>
  </si>
  <si>
    <t>i</t>
    <phoneticPr fontId="68"/>
  </si>
  <si>
    <t>j</t>
    <phoneticPr fontId="68"/>
  </si>
  <si>
    <t>k</t>
    <phoneticPr fontId="68"/>
  </si>
  <si>
    <t>l</t>
    <phoneticPr fontId="68"/>
  </si>
  <si>
    <t>m</t>
    <phoneticPr fontId="68"/>
  </si>
  <si>
    <t>n</t>
    <phoneticPr fontId="68"/>
  </si>
  <si>
    <t>o</t>
    <phoneticPr fontId="68"/>
  </si>
  <si>
    <t>p</t>
    <phoneticPr fontId="68"/>
  </si>
  <si>
    <t>q</t>
    <phoneticPr fontId="68"/>
  </si>
  <si>
    <t>r</t>
    <phoneticPr fontId="68"/>
  </si>
  <si>
    <t>-</t>
    <phoneticPr fontId="68"/>
  </si>
  <si>
    <t>s</t>
    <phoneticPr fontId="68"/>
  </si>
  <si>
    <t>t</t>
    <phoneticPr fontId="68"/>
  </si>
  <si>
    <t>u</t>
    <phoneticPr fontId="68"/>
  </si>
  <si>
    <t>v</t>
    <phoneticPr fontId="68"/>
  </si>
  <si>
    <t>w</t>
    <phoneticPr fontId="68"/>
  </si>
  <si>
    <t>x</t>
    <phoneticPr fontId="68"/>
  </si>
  <si>
    <t>y</t>
    <phoneticPr fontId="68"/>
  </si>
  <si>
    <t>z</t>
    <phoneticPr fontId="68"/>
  </si>
  <si>
    <t>aa</t>
    <phoneticPr fontId="68"/>
  </si>
  <si>
    <t>ab</t>
    <phoneticPr fontId="68"/>
  </si>
  <si>
    <t>ac</t>
    <phoneticPr fontId="68"/>
  </si>
  <si>
    <t>ad</t>
    <phoneticPr fontId="68"/>
  </si>
  <si>
    <t>ae</t>
    <phoneticPr fontId="68"/>
  </si>
  <si>
    <t>af</t>
    <phoneticPr fontId="68"/>
  </si>
  <si>
    <t>ag</t>
    <phoneticPr fontId="68"/>
  </si>
  <si>
    <t>-</t>
  </si>
  <si>
    <t>1日に2回勤務する場合</t>
    <rPh sb="1" eb="2">
      <t>ニチ</t>
    </rPh>
    <rPh sb="4" eb="5">
      <t>カイ</t>
    </rPh>
    <rPh sb="5" eb="7">
      <t>キンム</t>
    </rPh>
    <rPh sb="9" eb="11">
      <t>バアイ</t>
    </rPh>
    <phoneticPr fontId="68"/>
  </si>
  <si>
    <t>ah</t>
    <phoneticPr fontId="68"/>
  </si>
  <si>
    <t>1日に2回勤務する場合</t>
    <phoneticPr fontId="68"/>
  </si>
  <si>
    <t>ai</t>
    <phoneticPr fontId="68"/>
  </si>
  <si>
    <t>・職種ごとの勤務時間を「○：○○～○：○○」と表記することが困難な場合は、No18～33を活用し、勤務時間数のみを入力してください。</t>
    <rPh sb="45" eb="47">
      <t>カツヨウ</t>
    </rPh>
    <phoneticPr fontId="68"/>
  </si>
  <si>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68"/>
  </si>
  <si>
    <t>・シフト記号が足りない場合は、適宜、行を追加してください。</t>
    <rPh sb="4" eb="6">
      <t>キゴウ</t>
    </rPh>
    <rPh sb="7" eb="8">
      <t>タ</t>
    </rPh>
    <rPh sb="11" eb="13">
      <t>バアイ</t>
    </rPh>
    <rPh sb="15" eb="17">
      <t>テキギ</t>
    </rPh>
    <rPh sb="18" eb="19">
      <t>ギョウ</t>
    </rPh>
    <rPh sb="20" eb="22">
      <t>ツイカ</t>
    </rPh>
    <phoneticPr fontId="68"/>
  </si>
  <si>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68"/>
  </si>
  <si>
    <t>サービス種別（</t>
    <rPh sb="4" eb="6">
      <t>シュベツ</t>
    </rPh>
    <phoneticPr fontId="68"/>
  </si>
  <si>
    <t>看護小規模多機能型居宅介護</t>
    <rPh sb="0" eb="2">
      <t>カンゴ</t>
    </rPh>
    <rPh sb="2" eb="5">
      <t>ショウキボ</t>
    </rPh>
    <rPh sb="5" eb="8">
      <t>タキノウ</t>
    </rPh>
    <rPh sb="8" eb="9">
      <t>ガタ</t>
    </rPh>
    <rPh sb="9" eb="11">
      <t>キョタク</t>
    </rPh>
    <rPh sb="11" eb="13">
      <t>カイゴ</t>
    </rPh>
    <phoneticPr fontId="68"/>
  </si>
  <si>
    <t>令和</t>
    <rPh sb="0" eb="2">
      <t>レイワ</t>
    </rPh>
    <phoneticPr fontId="68"/>
  </si>
  <si>
    <t>(</t>
    <phoneticPr fontId="68"/>
  </si>
  <si>
    <t>)</t>
    <phoneticPr fontId="68"/>
  </si>
  <si>
    <t>年</t>
    <rPh sb="0" eb="1">
      <t>ネン</t>
    </rPh>
    <phoneticPr fontId="68"/>
  </si>
  <si>
    <t>月</t>
    <rPh sb="0" eb="1">
      <t>ゲツ</t>
    </rPh>
    <phoneticPr fontId="68"/>
  </si>
  <si>
    <t>事業所名（</t>
    <rPh sb="0" eb="3">
      <t>ジギョウショ</t>
    </rPh>
    <rPh sb="3" eb="4">
      <t>メイ</t>
    </rPh>
    <phoneticPr fontId="68"/>
  </si>
  <si>
    <t>○○サービス</t>
    <phoneticPr fontId="68"/>
  </si>
  <si>
    <t>(1)</t>
    <phoneticPr fontId="68"/>
  </si>
  <si>
    <t>(2)</t>
    <phoneticPr fontId="68"/>
  </si>
  <si>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68"/>
  </si>
  <si>
    <t>時間/週</t>
    <rPh sb="0" eb="2">
      <t>ジカン</t>
    </rPh>
    <rPh sb="3" eb="4">
      <t>シュウ</t>
    </rPh>
    <phoneticPr fontId="68"/>
  </si>
  <si>
    <t>時間/月</t>
    <rPh sb="0" eb="2">
      <t>ジカン</t>
    </rPh>
    <rPh sb="3" eb="4">
      <t>ツキ</t>
    </rPh>
    <phoneticPr fontId="68"/>
  </si>
  <si>
    <t>当月の日数</t>
    <rPh sb="0" eb="2">
      <t>トウゲツ</t>
    </rPh>
    <rPh sb="3" eb="5">
      <t>ニッスウ</t>
    </rPh>
    <phoneticPr fontId="68"/>
  </si>
  <si>
    <t>日</t>
    <rPh sb="0" eb="1">
      <t>ニチ</t>
    </rPh>
    <phoneticPr fontId="68"/>
  </si>
  <si>
    <t>(4) 利用者数（通いサービス）　</t>
    <rPh sb="4" eb="7">
      <t>リヨウシャ</t>
    </rPh>
    <rPh sb="7" eb="8">
      <t>スウ</t>
    </rPh>
    <rPh sb="9" eb="10">
      <t>カヨ</t>
    </rPh>
    <phoneticPr fontId="68"/>
  </si>
  <si>
    <t>（前年度の平均値または推定数）</t>
    <rPh sb="1" eb="4">
      <t>ゼンネンド</t>
    </rPh>
    <rPh sb="5" eb="8">
      <t>ヘイキンチ</t>
    </rPh>
    <rPh sb="11" eb="14">
      <t>スイテイスウ</t>
    </rPh>
    <phoneticPr fontId="68"/>
  </si>
  <si>
    <t>人</t>
    <rPh sb="0" eb="1">
      <t>ニン</t>
    </rPh>
    <phoneticPr fontId="68"/>
  </si>
  <si>
    <t>(5) 日中／夜間及び深夜の時間帯の区分</t>
    <rPh sb="4" eb="6">
      <t>ニッチュウ</t>
    </rPh>
    <rPh sb="7" eb="9">
      <t>ヤカン</t>
    </rPh>
    <rPh sb="9" eb="10">
      <t>オヨ</t>
    </rPh>
    <rPh sb="11" eb="13">
      <t>シンヤ</t>
    </rPh>
    <rPh sb="14" eb="17">
      <t>ジカンタイ</t>
    </rPh>
    <rPh sb="18" eb="20">
      <t>クブン</t>
    </rPh>
    <phoneticPr fontId="68"/>
  </si>
  <si>
    <t>利用者の生活時間帯（日中）</t>
    <rPh sb="0" eb="3">
      <t>リヨウシャ</t>
    </rPh>
    <rPh sb="4" eb="6">
      <t>セイカツ</t>
    </rPh>
    <rPh sb="6" eb="9">
      <t>ジカンタイ</t>
    </rPh>
    <rPh sb="10" eb="12">
      <t>ニッチュウ</t>
    </rPh>
    <phoneticPr fontId="68"/>
  </si>
  <si>
    <t>夜間及び深夜の時間帯</t>
    <rPh sb="0" eb="2">
      <t>ヤカン</t>
    </rPh>
    <rPh sb="2" eb="3">
      <t>オヨ</t>
    </rPh>
    <rPh sb="4" eb="6">
      <t>シンヤ</t>
    </rPh>
    <rPh sb="7" eb="10">
      <t>ジカンタイ</t>
    </rPh>
    <phoneticPr fontId="68"/>
  </si>
  <si>
    <t>(8) 資格</t>
    <rPh sb="4" eb="6">
      <t>シカク</t>
    </rPh>
    <phoneticPr fontId="68"/>
  </si>
  <si>
    <t>日中／夜間及び深夜
の区分</t>
    <rPh sb="0" eb="2">
      <t>ニッチュウ</t>
    </rPh>
    <rPh sb="3" eb="5">
      <t>ヤカン</t>
    </rPh>
    <rPh sb="5" eb="6">
      <t>オヨ</t>
    </rPh>
    <rPh sb="7" eb="9">
      <t>シンヤ</t>
    </rPh>
    <rPh sb="11" eb="13">
      <t>クブン</t>
    </rPh>
    <phoneticPr fontId="68"/>
  </si>
  <si>
    <t>(10)</t>
    <phoneticPr fontId="68"/>
  </si>
  <si>
    <t>（宿直   ･･･</t>
    <rPh sb="1" eb="3">
      <t>シュクチョク</t>
    </rPh>
    <phoneticPr fontId="68"/>
  </si>
  <si>
    <t>1週目</t>
    <rPh sb="1" eb="2">
      <t>シュウ</t>
    </rPh>
    <rPh sb="2" eb="3">
      <t>メ</t>
    </rPh>
    <phoneticPr fontId="68"/>
  </si>
  <si>
    <t>2週目</t>
    <rPh sb="1" eb="2">
      <t>シュウ</t>
    </rPh>
    <rPh sb="2" eb="3">
      <t>メ</t>
    </rPh>
    <phoneticPr fontId="68"/>
  </si>
  <si>
    <t>3週目</t>
    <rPh sb="1" eb="2">
      <t>シュウ</t>
    </rPh>
    <rPh sb="2" eb="3">
      <t>メ</t>
    </rPh>
    <phoneticPr fontId="68"/>
  </si>
  <si>
    <t>4週目</t>
    <rPh sb="1" eb="2">
      <t>シュウ</t>
    </rPh>
    <rPh sb="2" eb="3">
      <t>メ</t>
    </rPh>
    <phoneticPr fontId="68"/>
  </si>
  <si>
    <t>5週目</t>
    <rPh sb="1" eb="2">
      <t>シュウ</t>
    </rPh>
    <rPh sb="2" eb="3">
      <t>メ</t>
    </rPh>
    <phoneticPr fontId="68"/>
  </si>
  <si>
    <t>A</t>
  </si>
  <si>
    <t>認知症対応型サービス事業管理者研修修了</t>
    <rPh sb="0" eb="3">
      <t>ニンチショウ</t>
    </rPh>
    <rPh sb="3" eb="5">
      <t>タイオウ</t>
    </rPh>
    <rPh sb="5" eb="6">
      <t>ガタ</t>
    </rPh>
    <rPh sb="10" eb="12">
      <t>ジギョウ</t>
    </rPh>
    <rPh sb="12" eb="15">
      <t>カンリシャ</t>
    </rPh>
    <rPh sb="15" eb="17">
      <t>ケンシュウ</t>
    </rPh>
    <rPh sb="17" eb="19">
      <t>シュウリョウ</t>
    </rPh>
    <phoneticPr fontId="68"/>
  </si>
  <si>
    <t>厚労　太郎</t>
    <rPh sb="0" eb="2">
      <t>コウロウ</t>
    </rPh>
    <rPh sb="3" eb="5">
      <t>タロウ</t>
    </rPh>
    <phoneticPr fontId="68"/>
  </si>
  <si>
    <t>c</t>
  </si>
  <si>
    <t>日中の勤務時間数</t>
    <rPh sb="0" eb="2">
      <t>ニッチュウ</t>
    </rPh>
    <rPh sb="3" eb="5">
      <t>キンム</t>
    </rPh>
    <rPh sb="5" eb="8">
      <t>ジカンスウ</t>
    </rPh>
    <phoneticPr fontId="68"/>
  </si>
  <si>
    <t>○○　A男</t>
    <rPh sb="4" eb="5">
      <t>オトコ</t>
    </rPh>
    <phoneticPr fontId="68"/>
  </si>
  <si>
    <t>看護師</t>
    <rPh sb="0" eb="3">
      <t>カンゴシ</t>
    </rPh>
    <phoneticPr fontId="68"/>
  </si>
  <si>
    <t>○○　B子</t>
    <rPh sb="4" eb="5">
      <t>コ</t>
    </rPh>
    <phoneticPr fontId="68"/>
  </si>
  <si>
    <t>a</t>
  </si>
  <si>
    <t>○○　C太</t>
    <rPh sb="4" eb="5">
      <t>タ</t>
    </rPh>
    <phoneticPr fontId="68"/>
  </si>
  <si>
    <t>i</t>
  </si>
  <si>
    <t>j</t>
  </si>
  <si>
    <t>b</t>
  </si>
  <si>
    <t>○○　D美</t>
    <phoneticPr fontId="68"/>
  </si>
  <si>
    <t>○○　E夫</t>
    <phoneticPr fontId="68"/>
  </si>
  <si>
    <t>○○　F子</t>
    <phoneticPr fontId="68"/>
  </si>
  <si>
    <t>○○　G太</t>
    <phoneticPr fontId="68"/>
  </si>
  <si>
    <t>○○　H美</t>
    <phoneticPr fontId="68"/>
  </si>
  <si>
    <t>C</t>
  </si>
  <si>
    <t>介護福祉士</t>
    <rPh sb="0" eb="2">
      <t>カイゴ</t>
    </rPh>
    <rPh sb="2" eb="5">
      <t>フクシシ</t>
    </rPh>
    <phoneticPr fontId="68"/>
  </si>
  <si>
    <t>○○　J太郎</t>
    <rPh sb="4" eb="6">
      <t>タロウ</t>
    </rPh>
    <phoneticPr fontId="68"/>
  </si>
  <si>
    <t>○○　K子</t>
    <phoneticPr fontId="68"/>
  </si>
  <si>
    <t>f</t>
  </si>
  <si>
    <t>○○　L太</t>
    <phoneticPr fontId="68"/>
  </si>
  <si>
    <t>○○　M子</t>
    <phoneticPr fontId="68"/>
  </si>
  <si>
    <t>e</t>
  </si>
  <si>
    <t>○○　N男</t>
    <phoneticPr fontId="68"/>
  </si>
  <si>
    <t>h</t>
  </si>
  <si>
    <t>○○　P子</t>
    <rPh sb="4" eb="5">
      <t>コ</t>
    </rPh>
    <phoneticPr fontId="68"/>
  </si>
  <si>
    <t>g</t>
  </si>
  <si>
    <t>○○　R次郎</t>
    <rPh sb="4" eb="6">
      <t>ジロウ</t>
    </rPh>
    <phoneticPr fontId="68"/>
  </si>
  <si>
    <t>ag</t>
  </si>
  <si>
    <r>
      <t>(14) 宿直①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68"/>
  </si>
  <si>
    <r>
      <t>(14) 宿直②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68"/>
  </si>
  <si>
    <t>(15) 日ごとの通いサービスの実利用者数</t>
    <rPh sb="5" eb="6">
      <t>ヒ</t>
    </rPh>
    <rPh sb="9" eb="10">
      <t>カヨ</t>
    </rPh>
    <rPh sb="16" eb="17">
      <t>ジツ</t>
    </rPh>
    <rPh sb="17" eb="20">
      <t>リヨウシャ</t>
    </rPh>
    <rPh sb="20" eb="21">
      <t>スウ</t>
    </rPh>
    <phoneticPr fontId="68"/>
  </si>
  <si>
    <t>(16) 日ごとの宿泊サービスの実利用者数</t>
    <rPh sb="5" eb="6">
      <t>ヒ</t>
    </rPh>
    <rPh sb="9" eb="11">
      <t>シュクハク</t>
    </rPh>
    <rPh sb="16" eb="17">
      <t>ジツ</t>
    </rPh>
    <rPh sb="17" eb="20">
      <t>リヨウシャ</t>
    </rPh>
    <rPh sb="20" eb="21">
      <t>スウ</t>
    </rPh>
    <phoneticPr fontId="68"/>
  </si>
  <si>
    <t>(17) 介護従業者（看護職員を含む）の日中の勤務時間の合計</t>
    <rPh sb="5" eb="7">
      <t>カイゴ</t>
    </rPh>
    <rPh sb="7" eb="10">
      <t>ジュウギョウシャ</t>
    </rPh>
    <rPh sb="11" eb="13">
      <t>カンゴ</t>
    </rPh>
    <rPh sb="13" eb="15">
      <t>ショクイン</t>
    </rPh>
    <rPh sb="16" eb="17">
      <t>フク</t>
    </rPh>
    <rPh sb="20" eb="22">
      <t>ニッチュウ</t>
    </rPh>
    <rPh sb="23" eb="25">
      <t>キンム</t>
    </rPh>
    <rPh sb="25" eb="27">
      <t>ジカン</t>
    </rPh>
    <rPh sb="28" eb="30">
      <t>ゴウケイ</t>
    </rPh>
    <phoneticPr fontId="68"/>
  </si>
  <si>
    <t>(18) 看護職員の日中の勤務時間の合計</t>
    <rPh sb="5" eb="7">
      <t>カンゴ</t>
    </rPh>
    <rPh sb="7" eb="9">
      <t>ショクイン</t>
    </rPh>
    <rPh sb="10" eb="12">
      <t>ニッチュウ</t>
    </rPh>
    <rPh sb="13" eb="15">
      <t>キンム</t>
    </rPh>
    <rPh sb="15" eb="17">
      <t>ジカン</t>
    </rPh>
    <rPh sb="18" eb="20">
      <t>ゴウケイ</t>
    </rPh>
    <phoneticPr fontId="68"/>
  </si>
  <si>
    <t>(19) 介護従業者（看護職員を含む）の夜間・深夜の勤務時間の合計</t>
    <rPh sb="5" eb="7">
      <t>カイゴ</t>
    </rPh>
    <rPh sb="7" eb="10">
      <t>ジュウギョウシャ</t>
    </rPh>
    <rPh sb="11" eb="13">
      <t>カンゴ</t>
    </rPh>
    <rPh sb="13" eb="15">
      <t>ショクイン</t>
    </rPh>
    <rPh sb="16" eb="17">
      <t>フク</t>
    </rPh>
    <rPh sb="20" eb="22">
      <t>ヤカン</t>
    </rPh>
    <rPh sb="23" eb="25">
      <t>シンヤ</t>
    </rPh>
    <rPh sb="26" eb="28">
      <t>キンム</t>
    </rPh>
    <rPh sb="28" eb="30">
      <t>ジカン</t>
    </rPh>
    <rPh sb="31" eb="33">
      <t>ゴウケイ</t>
    </rPh>
    <phoneticPr fontId="68"/>
  </si>
  <si>
    <t>（夜勤）17:00～翌10:00勤務</t>
    <rPh sb="1" eb="3">
      <t>ヤキン</t>
    </rPh>
    <rPh sb="10" eb="11">
      <t>ヨク</t>
    </rPh>
    <rPh sb="16" eb="18">
      <t>キンム</t>
    </rPh>
    <phoneticPr fontId="68"/>
  </si>
  <si>
    <t>（夜勤）17:00～翌10:00勤務</t>
    <phoneticPr fontId="68"/>
  </si>
  <si>
    <t>利用者ごとのＡＤＬ値、栄養状態、口腔機能、認知症の状況その他の利用者の心身の状況等に係る基本的な情報を、ＬＩＦＥを用いて厚生労働省に提出している。</t>
    <rPh sb="0" eb="3">
      <t>リヨウシャ</t>
    </rPh>
    <rPh sb="9" eb="10">
      <t>チ</t>
    </rPh>
    <rPh sb="11" eb="13">
      <t>エイヨウ</t>
    </rPh>
    <rPh sb="13" eb="15">
      <t>ジョウタイ</t>
    </rPh>
    <rPh sb="16" eb="18">
      <t>コウクウ</t>
    </rPh>
    <rPh sb="18" eb="20">
      <t>キノウ</t>
    </rPh>
    <rPh sb="21" eb="24">
      <t>ニンチショウ</t>
    </rPh>
    <rPh sb="25" eb="27">
      <t>ジョウキョウ</t>
    </rPh>
    <rPh sb="29" eb="30">
      <t>ホカ</t>
    </rPh>
    <rPh sb="31" eb="34">
      <t>リヨウシャ</t>
    </rPh>
    <rPh sb="35" eb="37">
      <t>シンシン</t>
    </rPh>
    <rPh sb="38" eb="40">
      <t>ジョウキョウ</t>
    </rPh>
    <rPh sb="40" eb="41">
      <t>トウ</t>
    </rPh>
    <rPh sb="42" eb="43">
      <t>カカワ</t>
    </rPh>
    <rPh sb="44" eb="46">
      <t>キホン</t>
    </rPh>
    <rPh sb="46" eb="47">
      <t>テキ</t>
    </rPh>
    <rPh sb="48" eb="50">
      <t>ジョウホウ</t>
    </rPh>
    <rPh sb="57" eb="58">
      <t>モチ</t>
    </rPh>
    <rPh sb="60" eb="62">
      <t>コウセイ</t>
    </rPh>
    <rPh sb="62" eb="65">
      <t>ロウドウショウ</t>
    </rPh>
    <rPh sb="66" eb="68">
      <t>テイシュツ</t>
    </rPh>
    <phoneticPr fontId="2"/>
  </si>
  <si>
    <t>日常生活に支障を来すおそれのある症状又は行動が認められることから介護を必要とする認知症の者を対してサービスを提供している。</t>
    <rPh sb="44" eb="45">
      <t>モノ</t>
    </rPh>
    <rPh sb="46" eb="47">
      <t>タイ</t>
    </rPh>
    <rPh sb="54" eb="56">
      <t>テイキョウ</t>
    </rPh>
    <phoneticPr fontId="2"/>
  </si>
  <si>
    <t>日常生活に支障を来すおそれのある症状又は行動が認められることから介護を必要とする認知症の者を対してサービスを提供している。</t>
    <phoneticPr fontId="11"/>
  </si>
  <si>
    <t>要介護状態区分が要介護2である者であって、周囲の者による日常生活に対する注意を必要とする認知症の者を対してサービスを提供している。</t>
    <phoneticPr fontId="11"/>
  </si>
  <si>
    <t>「２」の届出に係る計画の期間中に実施する介護職員の処遇改善の内容(賃金改善に関するものを除く)及び当該介護職員の処遇改善に要する費用の見込額をすべての介護職員に周知している。</t>
    <phoneticPr fontId="6"/>
  </si>
  <si>
    <t>「１」の賃金改善に関する計画、当該計画に係る実施期間及び実施方法その他の当該事業所の職員の処遇改善の計画等を記載した介護職員等処遇改善計画書を作成し、全ての職員に周知し、市に届け出ている。</t>
    <phoneticPr fontId="6"/>
  </si>
  <si>
    <t>「10」の処遇改善の内容等について、インターネットの利用その他の適切な方法により公表していること。</t>
    <phoneticPr fontId="6"/>
  </si>
  <si>
    <t>【緊急時対応加算】</t>
    <rPh sb="1" eb="3">
      <t>キンキュウ</t>
    </rPh>
    <rPh sb="3" eb="4">
      <t>ジ</t>
    </rPh>
    <rPh sb="4" eb="6">
      <t>タイオウ</t>
    </rPh>
    <rPh sb="6" eb="8">
      <t>カサン</t>
    </rPh>
    <phoneticPr fontId="2"/>
  </si>
  <si>
    <t>利用者又はその家族等から電話等により看護に関する意見を求められた場合に常時対応できる体制をとっている。</t>
    <rPh sb="12" eb="14">
      <t>デンワ</t>
    </rPh>
    <rPh sb="14" eb="15">
      <t>トウ</t>
    </rPh>
    <rPh sb="18" eb="20">
      <t>カンゴ</t>
    </rPh>
    <rPh sb="21" eb="22">
      <t>カン</t>
    </rPh>
    <rPh sb="24" eb="26">
      <t>イケン</t>
    </rPh>
    <rPh sb="27" eb="28">
      <t>モト</t>
    </rPh>
    <rPh sb="32" eb="34">
      <t>バアイ</t>
    </rPh>
    <rPh sb="35" eb="37">
      <t>ジョウジ</t>
    </rPh>
    <rPh sb="37" eb="39">
      <t>タイオウ</t>
    </rPh>
    <rPh sb="42" eb="44">
      <t>タイセイ</t>
    </rPh>
    <phoneticPr fontId="2"/>
  </si>
  <si>
    <t>計画的にすることとなっていない訪問・宿泊を緊急時に必要に応して算定する旨を利用者に説明し、同意を得ている。</t>
    <rPh sb="0" eb="3">
      <t>ケイカクテキ</t>
    </rPh>
    <rPh sb="21" eb="24">
      <t>キンキュウジ</t>
    </rPh>
    <rPh sb="25" eb="27">
      <t>ヒツヨウ</t>
    </rPh>
    <rPh sb="28" eb="29">
      <t>オウ</t>
    </rPh>
    <rPh sb="31" eb="33">
      <t>サンテイ</t>
    </rPh>
    <rPh sb="35" eb="36">
      <t>ムネ</t>
    </rPh>
    <rPh sb="37" eb="40">
      <t>リヨウシャ</t>
    </rPh>
    <rPh sb="41" eb="43">
      <t>セツメイ</t>
    </rPh>
    <rPh sb="45" eb="47">
      <t>ドウイ</t>
    </rPh>
    <rPh sb="48" eb="49">
      <t>エ</t>
    </rPh>
    <phoneticPr fontId="2"/>
  </si>
  <si>
    <t>必要に応じて看護小規模多機能型居宅介護計画を見直すなど、指定看護小規模多機能型居宅介護の提供に当たって、「１」に規定する情報その他指定看護小規模多機能型居宅介護を適切かつ有効に提供するために必要な情報を活用していること。</t>
    <rPh sb="6" eb="8">
      <t>カンゴ</t>
    </rPh>
    <rPh sb="30" eb="32">
      <t>カンゴ</t>
    </rPh>
    <rPh sb="67" eb="69">
      <t>カンゴ</t>
    </rPh>
    <phoneticPr fontId="2"/>
  </si>
  <si>
    <t>当該指定看護小規模多機能型居宅介護事業所の小規模多機能型居宅介護従業者（保健師、看護師又は准看護師であるものを除く。）の総数のうち、介護福祉士の占める割合が100分の70以上である。</t>
    <rPh sb="4" eb="6">
      <t>カンゴ</t>
    </rPh>
    <rPh sb="36" eb="39">
      <t>ホケンシ</t>
    </rPh>
    <phoneticPr fontId="2"/>
  </si>
  <si>
    <t>当該指定看護小規模多機能型居宅介護事業所の小規模多機能型居宅介護従業者（保健師、看護師又は准看護師であるものを除く。）の総数のうち、勤続年数10年以上の介護福祉士の占める割合が100分の25以上である。</t>
    <rPh sb="4" eb="6">
      <t>カンゴ</t>
    </rPh>
    <rPh sb="36" eb="39">
      <t>ホケンシ</t>
    </rPh>
    <phoneticPr fontId="2"/>
  </si>
  <si>
    <t>当該指定看護小規模多機能型居宅介護事業所の小規模多機能型居宅介護従業者（保健師、看護師又は准看護師であるものを除く。）、介護福祉士の占める割合が100分の50以上であること。</t>
    <rPh sb="0" eb="2">
      <t>トウガイ</t>
    </rPh>
    <rPh sb="2" eb="4">
      <t>シテイ</t>
    </rPh>
    <rPh sb="4" eb="6">
      <t>カンゴ</t>
    </rPh>
    <rPh sb="6" eb="9">
      <t>ショウキボ</t>
    </rPh>
    <rPh sb="9" eb="13">
      <t>タキノウガタ</t>
    </rPh>
    <rPh sb="13" eb="15">
      <t>キョタク</t>
    </rPh>
    <rPh sb="15" eb="17">
      <t>カイゴ</t>
    </rPh>
    <rPh sb="17" eb="20">
      <t>ジギョウショ</t>
    </rPh>
    <rPh sb="21" eb="24">
      <t>ショウキボ</t>
    </rPh>
    <rPh sb="24" eb="28">
      <t>タキノウガタ</t>
    </rPh>
    <rPh sb="28" eb="30">
      <t>キョタク</t>
    </rPh>
    <rPh sb="30" eb="32">
      <t>カイゴ</t>
    </rPh>
    <rPh sb="32" eb="35">
      <t>ジュウギョウシャ</t>
    </rPh>
    <rPh sb="36" eb="38">
      <t>ホケン</t>
    </rPh>
    <rPh sb="38" eb="39">
      <t>シ</t>
    </rPh>
    <rPh sb="40" eb="43">
      <t>カンゴシ</t>
    </rPh>
    <rPh sb="43" eb="44">
      <t>マタ</t>
    </rPh>
    <rPh sb="45" eb="49">
      <t>ジュンカンゴシ</t>
    </rPh>
    <rPh sb="55" eb="56">
      <t>ノゾ</t>
    </rPh>
    <rPh sb="60" eb="62">
      <t>カイゴ</t>
    </rPh>
    <rPh sb="62" eb="65">
      <t>フクシシ</t>
    </rPh>
    <rPh sb="66" eb="67">
      <t>シ</t>
    </rPh>
    <rPh sb="69" eb="71">
      <t>ワリアイ</t>
    </rPh>
    <rPh sb="75" eb="76">
      <t>ブン</t>
    </rPh>
    <rPh sb="79" eb="81">
      <t>イジョウ</t>
    </rPh>
    <phoneticPr fontId="2"/>
  </si>
  <si>
    <t>当該指定看護小規模多機能型居宅介護事業所の小規模多機能型居宅介護従業者（保健師、看護師又は准看護師であるものを除く。）、介護福祉士の占める割合が100分の40以上であること。</t>
    <rPh sb="60" eb="62">
      <t>カイゴ</t>
    </rPh>
    <rPh sb="62" eb="65">
      <t>フクシシ</t>
    </rPh>
    <rPh sb="66" eb="67">
      <t>シ</t>
    </rPh>
    <rPh sb="69" eb="71">
      <t>ワリアイ</t>
    </rPh>
    <rPh sb="75" eb="76">
      <t>ブン</t>
    </rPh>
    <rPh sb="79" eb="81">
      <t>イジョウ</t>
    </rPh>
    <phoneticPr fontId="2"/>
  </si>
  <si>
    <t>当該指定小規模多機能型居宅介護事業所の看護小規模多機能型居宅介護従業者の総数のうち、常勤職員の占める割合が100分の60以上であること。</t>
    <rPh sb="0" eb="2">
      <t>トウガイ</t>
    </rPh>
    <rPh sb="2" eb="4">
      <t>シテイ</t>
    </rPh>
    <rPh sb="4" eb="7">
      <t>ショウキボ</t>
    </rPh>
    <rPh sb="7" eb="10">
      <t>タキノウ</t>
    </rPh>
    <rPh sb="10" eb="11">
      <t>ガタ</t>
    </rPh>
    <rPh sb="11" eb="13">
      <t>キョタク</t>
    </rPh>
    <rPh sb="13" eb="15">
      <t>カイゴ</t>
    </rPh>
    <rPh sb="15" eb="18">
      <t>ジギョウショ</t>
    </rPh>
    <rPh sb="19" eb="21">
      <t>カンゴ</t>
    </rPh>
    <rPh sb="21" eb="24">
      <t>ショウキボ</t>
    </rPh>
    <rPh sb="24" eb="27">
      <t>タキノウ</t>
    </rPh>
    <rPh sb="27" eb="28">
      <t>ガタ</t>
    </rPh>
    <rPh sb="28" eb="30">
      <t>キョタク</t>
    </rPh>
    <rPh sb="30" eb="32">
      <t>カイゴ</t>
    </rPh>
    <rPh sb="32" eb="35">
      <t>ジュウギョウシャ</t>
    </rPh>
    <rPh sb="36" eb="38">
      <t>ソウスウ</t>
    </rPh>
    <rPh sb="56" eb="57">
      <t>ブン</t>
    </rPh>
    <rPh sb="60" eb="62">
      <t>イジョウ</t>
    </rPh>
    <phoneticPr fontId="2"/>
  </si>
  <si>
    <t>指定看護小規模多機能型居宅介護事業所の全ての看護小規模多機能型居宅介護従業者に対し、看護小規模多機能型居宅介護従業者ごとに研修計画を作成し、研修（外部における研修を含む。）を実施又は実施を予定している。</t>
    <rPh sb="2" eb="4">
      <t>カンゴ</t>
    </rPh>
    <rPh sb="22" eb="24">
      <t>カンゴ</t>
    </rPh>
    <rPh sb="42" eb="44">
      <t>カンゴ</t>
    </rPh>
    <phoneticPr fontId="6"/>
  </si>
  <si>
    <t>利用者に関する情報若しくはサービス提供に当たっての留意事項の伝達又は看護小規模多機能型居宅介護従業者の技術指導を目的とした会議を定期的に開催している。</t>
    <rPh sb="34" eb="36">
      <t>カンゴ</t>
    </rPh>
    <phoneticPr fontId="6"/>
  </si>
  <si>
    <t>認知症介護に係る専門的な研修を修了している者を、１に挙げる対象者の数に対し以下の状況に合わせた員数以上を配置し、チームとして専門的な認知症ケアを実施している。</t>
    <rPh sb="26" eb="27">
      <t>ア</t>
    </rPh>
    <rPh sb="29" eb="32">
      <t>タイショウシャ</t>
    </rPh>
    <rPh sb="35" eb="36">
      <t>タイ</t>
    </rPh>
    <rPh sb="37" eb="39">
      <t>イカ</t>
    </rPh>
    <rPh sb="40" eb="42">
      <t>ジョウキョウ</t>
    </rPh>
    <rPh sb="43" eb="44">
      <t>ア</t>
    </rPh>
    <rPh sb="47" eb="49">
      <t>インスウ</t>
    </rPh>
    <rPh sb="49" eb="51">
      <t>イジョウ</t>
    </rPh>
    <phoneticPr fontId="2"/>
  </si>
  <si>
    <t>事業所の従業者が、利用開始時及び利用中６月ごとに利用者の口腔の健康状態について確認を行い、当該利用者の口腔の健康状態に関する情報を、当該利用者を担当する介護支援専門員に提供している。（「１」，「２」のどちらかを実施で可）</t>
    <rPh sb="28" eb="30">
      <t>コウクウ</t>
    </rPh>
    <rPh sb="31" eb="33">
      <t>ケンコウ</t>
    </rPh>
    <rPh sb="33" eb="35">
      <t>ジョウタイ</t>
    </rPh>
    <rPh sb="42" eb="43">
      <t>オコナ</t>
    </rPh>
    <rPh sb="45" eb="47">
      <t>トウガイ</t>
    </rPh>
    <rPh sb="47" eb="50">
      <t>リヨウシャ</t>
    </rPh>
    <rPh sb="51" eb="53">
      <t>コウクウ</t>
    </rPh>
    <rPh sb="54" eb="56">
      <t>ケンコウ</t>
    </rPh>
    <rPh sb="56" eb="58">
      <t>ジョウタイ</t>
    </rPh>
    <rPh sb="59" eb="60">
      <t>カン</t>
    </rPh>
    <rPh sb="62" eb="64">
      <t>ジョウホウ</t>
    </rPh>
    <rPh sb="66" eb="68">
      <t>トウガイ</t>
    </rPh>
    <rPh sb="68" eb="71">
      <t>リヨウシャ</t>
    </rPh>
    <rPh sb="72" eb="74">
      <t>タントウ</t>
    </rPh>
    <rPh sb="76" eb="78">
      <t>カイゴ</t>
    </rPh>
    <rPh sb="78" eb="80">
      <t>シエン</t>
    </rPh>
    <rPh sb="80" eb="83">
      <t>センモンイン</t>
    </rPh>
    <rPh sb="84" eb="86">
      <t>テイキョウ</t>
    </rPh>
    <rPh sb="105" eb="107">
      <t>ジッシ</t>
    </rPh>
    <rPh sb="108" eb="109">
      <t>カ</t>
    </rPh>
    <phoneticPr fontId="2"/>
  </si>
  <si>
    <t>事業所の従業者が、利用開始時及び利用中６月ごとに利用者の栄養状態について確認を行い、当該利用者の栄養状態に関する情報を、当該利用者を担当する介護支援専門員に提供している。（「１」，「２」のどちらかを実施で可）</t>
    <rPh sb="39" eb="40">
      <t>オコナ</t>
    </rPh>
    <rPh sb="42" eb="44">
      <t>トウガイ</t>
    </rPh>
    <rPh sb="44" eb="47">
      <t>リヨウシャ</t>
    </rPh>
    <rPh sb="48" eb="50">
      <t>エイヨウ</t>
    </rPh>
    <rPh sb="50" eb="52">
      <t>ジョウタイ</t>
    </rPh>
    <rPh sb="53" eb="54">
      <t>カン</t>
    </rPh>
    <rPh sb="56" eb="58">
      <t>ジョウホウ</t>
    </rPh>
    <rPh sb="60" eb="62">
      <t>トウガイ</t>
    </rPh>
    <rPh sb="62" eb="65">
      <t>リヨウシャ</t>
    </rPh>
    <rPh sb="66" eb="68">
      <t>タントウ</t>
    </rPh>
    <rPh sb="70" eb="72">
      <t>カイゴ</t>
    </rPh>
    <rPh sb="72" eb="74">
      <t>シエン</t>
    </rPh>
    <rPh sb="74" eb="77">
      <t>センモンイン</t>
    </rPh>
    <rPh sb="78" eb="80">
      <t>テイキョウ</t>
    </rPh>
    <phoneticPr fontId="2"/>
  </si>
  <si>
    <t>口腔機能向上加算（Ⅰ）の「１」から「５」までのいずれにも適合する。</t>
    <rPh sb="0" eb="2">
      <t>コウクウ</t>
    </rPh>
    <rPh sb="2" eb="4">
      <t>キノウ</t>
    </rPh>
    <rPh sb="4" eb="6">
      <t>コウジョウ</t>
    </rPh>
    <rPh sb="6" eb="8">
      <t>カサン</t>
    </rPh>
    <rPh sb="28" eb="30">
      <t>テキゴウ</t>
    </rPh>
    <phoneticPr fontId="2"/>
  </si>
  <si>
    <t>事業年度ごとに「１」、「３」及び「４」の取組に関する実績を厚生労働省に報告している。</t>
    <phoneticPr fontId="2"/>
  </si>
  <si>
    <t>利用者の安全並びに介護サービスの質の確保及び職員の負担軽減に資する方策を検討するための委員会において、次に掲げる事項について必要な検討を行い、及び当該事項の実施を定期的に確認している。</t>
    <phoneticPr fontId="11"/>
  </si>
  <si>
    <t>次に掲げる基準のいずれにも適合する</t>
    <phoneticPr fontId="11"/>
  </si>
  <si>
    <t>介護機器を活用している。</t>
    <phoneticPr fontId="11"/>
  </si>
  <si>
    <t>事業年度ごとに②及び１の取組に関する実績を厚生労働省に報告している。</t>
    <phoneticPr fontId="2"/>
  </si>
  <si>
    <t>当該指定地域密着型看護小規模多機能型居宅介護事業所が仮に介護職員等処遇改善加算（Ⅳ）を算定した場合に算定することが見込まれる額の１／２以上を基本給又は決まって毎月支払われる手当に充てるものである。</t>
    <rPh sb="0" eb="2">
      <t>トウガイ</t>
    </rPh>
    <rPh sb="2" eb="4">
      <t>シテイ</t>
    </rPh>
    <rPh sb="4" eb="6">
      <t>チイキ</t>
    </rPh>
    <rPh sb="6" eb="9">
      <t>ミッチャクガタ</t>
    </rPh>
    <rPh sb="9" eb="11">
      <t>カンゴ</t>
    </rPh>
    <rPh sb="11" eb="14">
      <t>ショウキボ</t>
    </rPh>
    <rPh sb="14" eb="18">
      <t>タキノウガタ</t>
    </rPh>
    <rPh sb="18" eb="20">
      <t>キョタク</t>
    </rPh>
    <rPh sb="20" eb="22">
      <t>カイゴ</t>
    </rPh>
    <rPh sb="22" eb="25">
      <t>ジギョウショ</t>
    </rPh>
    <rPh sb="26" eb="27">
      <t>カリ</t>
    </rPh>
    <rPh sb="28" eb="30">
      <t>カイゴ</t>
    </rPh>
    <rPh sb="30" eb="32">
      <t>ショクイン</t>
    </rPh>
    <rPh sb="32" eb="33">
      <t>トウ</t>
    </rPh>
    <rPh sb="33" eb="35">
      <t>ショグウ</t>
    </rPh>
    <rPh sb="35" eb="37">
      <t>カイゼン</t>
    </rPh>
    <rPh sb="37" eb="39">
      <t>カサン</t>
    </rPh>
    <rPh sb="43" eb="45">
      <t>サンテイ</t>
    </rPh>
    <rPh sb="47" eb="49">
      <t>バアイ</t>
    </rPh>
    <rPh sb="50" eb="52">
      <t>サンテイ</t>
    </rPh>
    <rPh sb="57" eb="59">
      <t>ミコ</t>
    </rPh>
    <rPh sb="62" eb="63">
      <t>ガク</t>
    </rPh>
    <rPh sb="67" eb="69">
      <t>イジョウ</t>
    </rPh>
    <rPh sb="70" eb="73">
      <t>キホンキュウ</t>
    </rPh>
    <rPh sb="73" eb="74">
      <t>マタ</t>
    </rPh>
    <rPh sb="75" eb="76">
      <t>キ</t>
    </rPh>
    <rPh sb="79" eb="81">
      <t>マイツキ</t>
    </rPh>
    <rPh sb="81" eb="83">
      <t>シハラ</t>
    </rPh>
    <rPh sb="86" eb="88">
      <t>テアテ</t>
    </rPh>
    <rPh sb="89" eb="90">
      <t>ア</t>
    </rPh>
    <phoneticPr fontId="6"/>
  </si>
  <si>
    <t>介護職員その他の職員の賃金改善について、次に掲げる基準のいずれにも適合し、かつ、賃金改善に要する費用の見込額が介護職員等処遇改善加算の算定見込額以上となる賃金改善に関する計画を策定し、当該計画に基づき適切な措置を講じている。</t>
    <phoneticPr fontId="6"/>
  </si>
  <si>
    <t>介護職員等処遇改善加算の算定額に相当する賃金改善を実施している。ただし、経営の悪化等により事業の継続が困難な場合、当該事業の継続を図るために当該事業所の職員の賃金水準を見直すことはやむを得ないが、その内容について市に届け出ている。</t>
    <rPh sb="110" eb="111">
      <t>デ</t>
    </rPh>
    <phoneticPr fontId="6"/>
  </si>
  <si>
    <t>事業年度ごとに当該事業所の職員の処遇改善に関する実績を市町村長に報告している。</t>
    <rPh sb="0" eb="2">
      <t>ジギョウ</t>
    </rPh>
    <rPh sb="2" eb="4">
      <t>ネンド</t>
    </rPh>
    <rPh sb="7" eb="9">
      <t>トウガイ</t>
    </rPh>
    <rPh sb="9" eb="12">
      <t>ジギョウショ</t>
    </rPh>
    <rPh sb="13" eb="15">
      <t>ショクイン</t>
    </rPh>
    <rPh sb="16" eb="18">
      <t>ショグウ</t>
    </rPh>
    <rPh sb="18" eb="20">
      <t>カイゼン</t>
    </rPh>
    <rPh sb="21" eb="22">
      <t>カン</t>
    </rPh>
    <rPh sb="24" eb="26">
      <t>ジッセキ</t>
    </rPh>
    <rPh sb="27" eb="30">
      <t>シチョウソン</t>
    </rPh>
    <rPh sb="30" eb="31">
      <t>チョウ</t>
    </rPh>
    <rPh sb="32" eb="34">
      <t>ホウコク</t>
    </rPh>
    <phoneticPr fontId="6"/>
  </si>
  <si>
    <t>算定日が属する月の前１２月間において、労働基準法、労働者災害補償保険法、最低賃金法、労働安全衛生法、雇用保険法その他の労働に関する法令に違反し、罰金以上の刑に処せられていない。</t>
    <rPh sb="0" eb="2">
      <t>サンテイ</t>
    </rPh>
    <rPh sb="2" eb="3">
      <t>ヒ</t>
    </rPh>
    <rPh sb="4" eb="5">
      <t>ゾク</t>
    </rPh>
    <rPh sb="7" eb="8">
      <t>ツキ</t>
    </rPh>
    <rPh sb="9" eb="10">
      <t>ゼン</t>
    </rPh>
    <rPh sb="12" eb="13">
      <t>ガツ</t>
    </rPh>
    <rPh sb="13" eb="14">
      <t>カン</t>
    </rPh>
    <rPh sb="19" eb="21">
      <t>ロウドウ</t>
    </rPh>
    <rPh sb="21" eb="24">
      <t>キジュンホウ</t>
    </rPh>
    <rPh sb="25" eb="28">
      <t>ロウドウシャ</t>
    </rPh>
    <rPh sb="28" eb="30">
      <t>サイガイ</t>
    </rPh>
    <rPh sb="30" eb="32">
      <t>ホショウ</t>
    </rPh>
    <rPh sb="32" eb="34">
      <t>ホケン</t>
    </rPh>
    <rPh sb="34" eb="35">
      <t>ホウ</t>
    </rPh>
    <rPh sb="36" eb="38">
      <t>サイテイ</t>
    </rPh>
    <rPh sb="38" eb="40">
      <t>チンギン</t>
    </rPh>
    <rPh sb="40" eb="41">
      <t>ホウ</t>
    </rPh>
    <rPh sb="42" eb="44">
      <t>ロウドウ</t>
    </rPh>
    <rPh sb="44" eb="46">
      <t>アンゼン</t>
    </rPh>
    <rPh sb="46" eb="49">
      <t>エイセイホウ</t>
    </rPh>
    <rPh sb="50" eb="52">
      <t>コヨウ</t>
    </rPh>
    <rPh sb="52" eb="55">
      <t>ホケンホウ</t>
    </rPh>
    <rPh sb="57" eb="58">
      <t>タ</t>
    </rPh>
    <rPh sb="59" eb="61">
      <t>ロウドウ</t>
    </rPh>
    <rPh sb="62" eb="63">
      <t>カン</t>
    </rPh>
    <rPh sb="65" eb="67">
      <t>ホウレイ</t>
    </rPh>
    <rPh sb="68" eb="70">
      <t>イハン</t>
    </rPh>
    <rPh sb="72" eb="74">
      <t>バッキン</t>
    </rPh>
    <rPh sb="74" eb="76">
      <t>イジョウ</t>
    </rPh>
    <rPh sb="77" eb="78">
      <t>ケイ</t>
    </rPh>
    <rPh sb="79" eb="80">
      <t>ショ</t>
    </rPh>
    <phoneticPr fontId="6"/>
  </si>
  <si>
    <t>地域密着型看護小規模多機能型居宅介護事業費におけるサービス提供体制強化加算（Ⅰ）又は（Ⅱ）のいずれかを届け出ている。</t>
    <rPh sb="18" eb="20">
      <t>ジギョウ</t>
    </rPh>
    <phoneticPr fontId="6"/>
  </si>
  <si>
    <t>（１）利用開始時と比較して、排尿排便の状態の少なくとも一方が改善するとともに、いずれも悪化していない。</t>
    <rPh sb="3" eb="8">
      <t>リヨウカイシジ</t>
    </rPh>
    <rPh sb="9" eb="11">
      <t>ヒカク</t>
    </rPh>
    <rPh sb="14" eb="16">
      <t>ハイニョウ</t>
    </rPh>
    <rPh sb="16" eb="18">
      <t>ハイベン</t>
    </rPh>
    <rPh sb="19" eb="21">
      <t>ジョウタイ</t>
    </rPh>
    <rPh sb="22" eb="23">
      <t>スク</t>
    </rPh>
    <rPh sb="27" eb="29">
      <t>イッポウ</t>
    </rPh>
    <rPh sb="30" eb="32">
      <t>カイゼン</t>
    </rPh>
    <rPh sb="43" eb="45">
      <t>アッカ</t>
    </rPh>
    <phoneticPr fontId="2"/>
  </si>
  <si>
    <t>（Ⅲ）「10」ア及びイのいずれにも適合している。</t>
    <phoneticPr fontId="2"/>
  </si>
  <si>
    <t>１の取組及び介護機器の活用による業務の効率化及びケアの質の確保並びに職員の負担軽減に関する実績がある。</t>
    <phoneticPr fontId="2"/>
  </si>
  <si>
    <t>介護機器を複数種類活用している。</t>
    <phoneticPr fontId="11"/>
  </si>
  <si>
    <t>１の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phoneticPr fontId="2"/>
  </si>
  <si>
    <t>当該指定地域密着型看護小規模多機能型居宅介護事業所において、経験・技能のある介護職員のうち１人は、賃金改善後の賃金の見込額が年額440万円以上である。ただし、介護職員等処遇改善加算の算定見込額が少額であることその他の理由により、当該賃金改善が困難である場合はこの限りでない。</t>
    <rPh sb="67" eb="68">
      <t>マン</t>
    </rPh>
    <phoneticPr fontId="6"/>
  </si>
  <si>
    <t>身体的拘束を行った場合には、「一時性」で決めた期間の終了前及び利用者の観察の状況に応じて、16同様に再検討を行っている。</t>
    <rPh sb="31" eb="34">
      <t>リヨウシャ</t>
    </rPh>
    <phoneticPr fontId="2"/>
  </si>
  <si>
    <t>身体的拘束が必要とされた利用者について、拘束を廃止し、生活の質を向上させるためのアセスメントの実施、サービス計画への位置づけ等が行われている。</t>
    <rPh sb="12" eb="14">
      <t>リヨウ</t>
    </rPh>
    <phoneticPr fontId="2"/>
  </si>
  <si>
    <t>身体的拘束を行った場合には、常に観察し、事業所で定めた様式を用いて、その「態様」及び「時間」、その際の「利用者の心身の状況」等を第三者でも把握できるよう詳細に記録している。</t>
    <rPh sb="20" eb="23">
      <t>ジギョウショ</t>
    </rPh>
    <rPh sb="52" eb="55">
      <t>リヨウシャ</t>
    </rPh>
    <phoneticPr fontId="2"/>
  </si>
  <si>
    <t>緊急やむを得ず身体的拘束を行う場合には、利用者や家族に対し、事業所で定めた様式を用いて「身体的拘束の内容」「目的」「理由」「拘束の時間」「時間帯」「期間」等を詳細に説明し、理解を得ている。</t>
    <rPh sb="20" eb="23">
      <t>リヨウシャ</t>
    </rPh>
    <rPh sb="30" eb="33">
      <t>ジギョウショ</t>
    </rPh>
    <phoneticPr fontId="2"/>
  </si>
  <si>
    <t>緊急やむを得ず身体的拘束を行う場合には、「切迫性」「非代替性」「一時性」の検討結果を事業所で定めた様式を用いて、各要件の検討結果を第三者でも把握できるよう詳細に記録している。</t>
    <rPh sb="42" eb="45">
      <t>ジギョウショ</t>
    </rPh>
    <phoneticPr fontId="2"/>
  </si>
  <si>
    <t>緊急やむを得ず身体的拘束を行う場合に備えて、利用者や家族に対して「身体的拘束の内容」「目的」「理由」「拘束の時間」「時間帯」「期間」等を説明するための様式、身体拘束を行った場合に、その「態様」及び「時間」その際の「利用者の心身の状況」等を記録するための様式を定めている。</t>
    <rPh sb="22" eb="25">
      <t>リヨウシャ</t>
    </rPh>
    <phoneticPr fontId="2"/>
  </si>
  <si>
    <t>【鎌倉市】 令和８年度　運営状況点検書</t>
    <rPh sb="1" eb="4">
      <t>カマクラシ</t>
    </rPh>
    <rPh sb="6" eb="8">
      <t>レイワ</t>
    </rPh>
    <rPh sb="9" eb="11">
      <t>ネンド</t>
    </rPh>
    <rPh sb="12" eb="14">
      <t>ウンエイ</t>
    </rPh>
    <rPh sb="14" eb="16">
      <t>ジョウキョウ</t>
    </rPh>
    <rPh sb="16" eb="18">
      <t>テンケン</t>
    </rPh>
    <rPh sb="18" eb="19">
      <t>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</si>
</sst>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
    <numFmt numFmtId="178" formatCode="h:mm;@"/>
  </numFmts>
  <fonts count="80">
    <font>
      <sz val="11"/>
      <name val="ＭＳ Ｐゴシック"/>
      <family val="3"/>
    </font>
    <font>
      <sz val="11"/>
      <name val="ＭＳ Ｐゴシック"/>
      <family val="3"/>
    </font>
    <font>
      <sz val="6"/>
      <name val="ＭＳ Ｐゴシック"/>
      <family val="3"/>
    </font>
    <font>
      <sz val="11"/>
      <name val="HG丸ｺﾞｼｯｸM-PRO"/>
      <family val="3"/>
    </font>
    <font>
      <sz val="12"/>
      <name val="HG丸ｺﾞｼｯｸM-PRO"/>
      <family val="3"/>
    </font>
    <font>
      <sz val="12"/>
      <name val="ＤＦ平成明朝体W7"/>
      <family val="3"/>
    </font>
    <font>
      <sz val="6"/>
      <name val="ＭＳ 明朝"/>
      <family val="1"/>
    </font>
    <font>
      <sz val="14"/>
      <name val="HG丸ｺﾞｼｯｸM-PRO"/>
      <family val="3"/>
    </font>
    <font>
      <sz val="18"/>
      <name val="HG丸ｺﾞｼｯｸM-PRO"/>
      <family val="3"/>
    </font>
    <font>
      <b/>
      <sz val="20"/>
      <name val="HG丸ｺﾞｼｯｸM-PRO"/>
      <family val="3"/>
    </font>
    <font>
      <b/>
      <sz val="16"/>
      <name val="HG丸ｺﾞｼｯｸM-PRO"/>
      <family val="3"/>
    </font>
    <font>
      <sz val="6"/>
      <name val="ＭＳ Ｐゴシック"/>
      <family val="3"/>
    </font>
    <font>
      <sz val="6"/>
      <name val="ＭＳ Ｐゴシック"/>
      <family val="3"/>
      <charset val="128"/>
    </font>
    <font>
      <sz val="16"/>
      <name val="HGSｺﾞｼｯｸM"/>
      <family val="3"/>
      <charset val="128"/>
    </font>
    <font>
      <b/>
      <sz val="16"/>
      <name val="HGSｺﾞｼｯｸM"/>
      <family val="3"/>
      <charset val="128"/>
    </font>
    <font>
      <sz val="6"/>
      <name val="ＭＳ Ｐゴシック"/>
      <family val="3"/>
      <charset val="128"/>
    </font>
    <font>
      <sz val="14"/>
      <name val="HGSｺﾞｼｯｸM"/>
      <family val="3"/>
      <charset val="128"/>
    </font>
    <font>
      <sz val="12"/>
      <name val="HGSｺﾞｼｯｸM"/>
      <family val="3"/>
      <charset val="128"/>
    </font>
    <font>
      <sz val="11"/>
      <name val="HGSｺﾞｼｯｸM"/>
      <family val="3"/>
      <charset val="128"/>
    </font>
    <font>
      <b/>
      <sz val="16"/>
      <name val="ＭＳ Ｐゴシック"/>
      <family val="3"/>
      <charset val="128"/>
    </font>
    <font>
      <sz val="10"/>
      <name val="HGSｺﾞｼｯｸM"/>
      <family val="3"/>
      <charset val="128"/>
    </font>
    <font>
      <b/>
      <sz val="14"/>
      <color indexed="10"/>
      <name val="HGSｺﾞｼｯｸM"/>
      <family val="3"/>
      <charset val="128"/>
    </font>
    <font>
      <sz val="11"/>
      <color indexed="8"/>
      <name val="ＭＳ Ｐゴシック"/>
      <family val="3"/>
    </font>
    <font>
      <b/>
      <u/>
      <sz val="11"/>
      <color indexed="8"/>
      <name val="ＭＳ Ｐゴシック"/>
      <family val="3"/>
    </font>
    <font>
      <sz val="9"/>
      <color indexed="8"/>
      <name val="ＭＳ Ｐゴシック"/>
      <family val="3"/>
    </font>
    <font>
      <b/>
      <sz val="9"/>
      <color indexed="8"/>
      <name val="ＭＳ Ｐゴシック"/>
      <family val="3"/>
    </font>
    <font>
      <u/>
      <sz val="11"/>
      <color indexed="8"/>
      <name val="ＭＳ Ｐゴシック"/>
      <family val="3"/>
    </font>
    <font>
      <sz val="10"/>
      <color indexed="8"/>
      <name val="ＭＳ Ｐゴシック"/>
      <family val="3"/>
      <charset val="128"/>
    </font>
    <font>
      <b/>
      <sz val="10"/>
      <name val="HG丸ｺﾞｼｯｸM-PRO"/>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6"/>
      <color theme="1"/>
      <name val="ＭＳ Ｐゴシック"/>
      <family val="3"/>
      <charset val="128"/>
      <scheme val="minor"/>
    </font>
    <font>
      <sz val="16"/>
      <name val="ＭＳ Ｐゴシック"/>
      <family val="3"/>
      <charset val="128"/>
      <scheme val="minor"/>
    </font>
    <font>
      <sz val="11"/>
      <color theme="1"/>
      <name val="ＭＳ Ｐゴシック"/>
      <family val="3"/>
      <charset val="128"/>
    </font>
    <font>
      <b/>
      <sz val="11"/>
      <color theme="1"/>
      <name val="ＭＳ Ｐゴシック"/>
      <family val="3"/>
      <charset val="128"/>
    </font>
    <font>
      <sz val="10"/>
      <color theme="1"/>
      <name val="ＭＳ Ｐゴシック"/>
      <family val="3"/>
      <charset val="128"/>
    </font>
    <font>
      <b/>
      <sz val="11"/>
      <color theme="1"/>
      <name val="HG丸ｺﾞｼｯｸM-PRO"/>
      <family val="3"/>
      <charset val="128"/>
    </font>
    <font>
      <b/>
      <sz val="14"/>
      <color theme="1"/>
      <name val="ＭＳ Ｐゴシック"/>
      <family val="3"/>
      <charset val="128"/>
    </font>
    <font>
      <sz val="10"/>
      <color theme="1"/>
      <name val="HG丸ｺﾞｼｯｸM-PRO"/>
      <family val="3"/>
      <charset val="128"/>
    </font>
    <font>
      <sz val="9"/>
      <color theme="1"/>
      <name val="ＭＳ Ｐゴシック"/>
      <family val="3"/>
      <charset val="128"/>
    </font>
    <font>
      <b/>
      <sz val="10"/>
      <color theme="1"/>
      <name val="ＭＳ Ｐゴシック"/>
      <family val="3"/>
      <charset val="128"/>
    </font>
    <font>
      <sz val="11"/>
      <color theme="1"/>
      <name val="HG丸ｺﾞｼｯｸM-PRO"/>
      <family val="3"/>
      <charset val="128"/>
    </font>
    <font>
      <sz val="9"/>
      <color theme="1"/>
      <name val="HG丸ｺﾞｼｯｸM-PRO"/>
      <family val="3"/>
      <charset val="128"/>
    </font>
    <font>
      <sz val="12"/>
      <color theme="1"/>
      <name val="ＭＳ Ｐゴシック"/>
      <family val="3"/>
      <charset val="128"/>
    </font>
    <font>
      <sz val="14"/>
      <color theme="1"/>
      <name val="ＭＳ Ｐゴシック"/>
      <family val="3"/>
      <charset val="128"/>
    </font>
    <font>
      <sz val="9"/>
      <color theme="1"/>
      <name val="ＭＳ ゴシック"/>
      <family val="3"/>
      <charset val="128"/>
    </font>
    <font>
      <sz val="8"/>
      <color theme="1"/>
      <name val="ＭＳ ゴシック"/>
      <family val="3"/>
      <charset val="128"/>
    </font>
    <font>
      <sz val="8"/>
      <color theme="1"/>
      <name val="ＭＳ Ｐゴシック"/>
      <family val="3"/>
      <charset val="128"/>
    </font>
    <font>
      <sz val="10.5"/>
      <color theme="1"/>
      <name val="ＭＳ Ｐゴシック"/>
      <family val="3"/>
      <charset val="128"/>
    </font>
    <font>
      <sz val="10"/>
      <color theme="1"/>
      <name val="ＭＳ ゴシック"/>
      <family val="3"/>
      <charset val="128"/>
    </font>
    <font>
      <b/>
      <sz val="12"/>
      <color theme="1"/>
      <name val="ＭＳ Ｐゴシック"/>
      <family val="3"/>
      <charset val="128"/>
    </font>
    <font>
      <b/>
      <sz val="9"/>
      <color theme="1"/>
      <name val="HG丸ｺﾞｼｯｸM-PRO"/>
      <family val="3"/>
      <charset val="128"/>
    </font>
    <font>
      <sz val="11"/>
      <color theme="1"/>
      <name val="ＭＳ ゴシック"/>
      <family val="3"/>
      <charset val="128"/>
    </font>
    <font>
      <sz val="6"/>
      <name val="ＭＳ Ｐゴシック"/>
      <family val="2"/>
      <charset val="128"/>
      <scheme val="minor"/>
    </font>
    <font>
      <b/>
      <sz val="14"/>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b/>
      <sz val="16"/>
      <color rgb="FFFF0000"/>
      <name val="ＭＳ Ｐゴシック"/>
      <family val="2"/>
      <charset val="128"/>
      <scheme val="minor"/>
    </font>
    <font>
      <sz val="16"/>
      <color rgb="FFFF0000"/>
      <name val="ＭＳ Ｐゴシック"/>
      <family val="3"/>
      <charset val="128"/>
      <scheme val="minor"/>
    </font>
    <font>
      <sz val="14"/>
      <color theme="1"/>
      <name val="ＭＳ Ｐゴシック"/>
      <family val="3"/>
      <charset val="128"/>
      <scheme val="minor"/>
    </font>
    <font>
      <b/>
      <sz val="14"/>
      <color rgb="FFFF0000"/>
      <name val="HGSｺﾞｼｯｸM"/>
      <family val="3"/>
      <charset val="128"/>
    </font>
    <font>
      <sz val="11"/>
      <color theme="1"/>
      <name val="ＭＳ Ｐゴシック"/>
      <family val="3"/>
    </font>
    <font>
      <sz val="14"/>
      <color theme="1"/>
      <name val="ＭＳ Ｐゴシック"/>
      <family val="3"/>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CCFF"/>
        <bgColor indexed="64"/>
      </patternFill>
    </fill>
    <fill>
      <patternFill patternType="solid">
        <fgColor theme="8" tint="0.79998168889431442"/>
        <bgColor indexed="64"/>
      </patternFill>
    </fill>
    <fill>
      <patternFill patternType="solid">
        <fgColor rgb="FFCCFFCC"/>
        <bgColor indexed="64"/>
      </patternFill>
    </fill>
    <fill>
      <patternFill patternType="solid">
        <fgColor rgb="FFFFFFCC"/>
        <bgColor indexed="64"/>
      </patternFill>
    </fill>
  </fills>
  <borders count="16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style="dashed">
        <color indexed="64"/>
      </right>
      <top/>
      <bottom style="dashed">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right/>
      <top/>
      <bottom style="dashed">
        <color indexed="64"/>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medium">
        <color indexed="64"/>
      </right>
      <top/>
      <bottom style="thin">
        <color indexed="64"/>
      </bottom>
      <diagonal/>
    </border>
    <border>
      <left style="thin">
        <color indexed="64"/>
      </left>
      <right/>
      <top/>
      <bottom style="dashDot">
        <color indexed="64"/>
      </bottom>
      <diagonal/>
    </border>
    <border>
      <left/>
      <right/>
      <top/>
      <bottom style="dashDot">
        <color indexed="64"/>
      </bottom>
      <diagonal/>
    </border>
    <border>
      <left/>
      <right style="medium">
        <color indexed="64"/>
      </right>
      <top/>
      <bottom style="dashDot">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double">
        <color indexed="64"/>
      </right>
      <top style="medium">
        <color indexed="64"/>
      </top>
      <bottom style="dotted">
        <color indexed="64"/>
      </bottom>
      <diagonal/>
    </border>
    <border>
      <left/>
      <right style="thin">
        <color indexed="64"/>
      </right>
      <top style="dotted">
        <color indexed="64"/>
      </top>
      <bottom style="thin">
        <color indexed="64"/>
      </bottom>
      <diagonal/>
    </border>
    <border>
      <left style="thin">
        <color indexed="64"/>
      </left>
      <right style="double">
        <color indexed="64"/>
      </right>
      <top style="dotted">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diagonal/>
    </border>
    <border>
      <left style="thin">
        <color indexed="64"/>
      </left>
      <right style="thin">
        <color indexed="64"/>
      </right>
      <top/>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top style="dotted">
        <color indexed="64"/>
      </top>
      <bottom style="dotted">
        <color indexed="64"/>
      </bottom>
      <diagonal/>
    </border>
    <border>
      <left style="dotted">
        <color indexed="64"/>
      </left>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medium">
        <color indexed="64"/>
      </top>
      <bottom/>
      <diagonal/>
    </border>
    <border>
      <left/>
      <right style="medium">
        <color indexed="64"/>
      </right>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style="medium">
        <color indexed="64"/>
      </left>
      <right/>
      <top style="thin">
        <color indexed="64"/>
      </top>
      <bottom style="thin">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style="medium">
        <color indexed="64"/>
      </left>
      <right/>
      <top style="thin">
        <color indexed="64"/>
      </top>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style="double">
        <color indexed="64"/>
      </left>
      <right/>
      <top style="medium">
        <color indexed="64"/>
      </top>
      <bottom/>
      <diagonal style="hair">
        <color indexed="64"/>
      </diagonal>
    </border>
    <border diagonalUp="1">
      <left/>
      <right/>
      <top style="medium">
        <color indexed="64"/>
      </top>
      <bottom/>
      <diagonal style="hair">
        <color indexed="64"/>
      </diagonal>
    </border>
    <border diagonalUp="1">
      <left style="double">
        <color indexed="64"/>
      </left>
      <right/>
      <top/>
      <bottom/>
      <diagonal style="hair">
        <color indexed="64"/>
      </diagonal>
    </border>
    <border diagonalUp="1">
      <left/>
      <right/>
      <top/>
      <bottom/>
      <diagonal style="hair">
        <color indexed="64"/>
      </diagonal>
    </border>
    <border diagonalUp="1">
      <left style="double">
        <color indexed="64"/>
      </left>
      <right/>
      <top/>
      <bottom style="thin">
        <color indexed="64"/>
      </bottom>
      <diagonal style="hair">
        <color indexed="64"/>
      </diagonal>
    </border>
    <border diagonalUp="1">
      <left/>
      <right/>
      <top/>
      <bottom style="thin">
        <color indexed="64"/>
      </bottom>
      <diagonal style="hair">
        <color indexed="64"/>
      </diagonal>
    </border>
    <border diagonalUp="1">
      <left style="medium">
        <color indexed="64"/>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left style="double">
        <color indexed="64"/>
      </left>
      <right/>
      <top style="thin">
        <color indexed="64"/>
      </top>
      <bottom style="thin">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style="medium">
        <color indexed="64"/>
      </right>
      <top/>
      <bottom style="medium">
        <color indexed="64"/>
      </bottom>
      <diagonal/>
    </border>
    <border>
      <left style="dotted">
        <color indexed="64"/>
      </left>
      <right/>
      <top style="thin">
        <color indexed="64"/>
      </top>
      <bottom style="dotted">
        <color indexed="64"/>
      </bottom>
      <diagonal/>
    </border>
    <border>
      <left style="dotted">
        <color indexed="64"/>
      </left>
      <right/>
      <top style="dotted">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double">
        <color indexed="64"/>
      </right>
      <top style="thin">
        <color indexed="64"/>
      </top>
      <bottom style="medium">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dotted">
        <color indexed="64"/>
      </bottom>
      <diagonal/>
    </border>
    <border>
      <left/>
      <right style="dotted">
        <color indexed="64"/>
      </right>
      <top style="dotted">
        <color indexed="64"/>
      </top>
      <bottom style="thin">
        <color indexed="64"/>
      </bottom>
      <diagonal/>
    </border>
    <border>
      <left style="dotted">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thin">
        <color indexed="64"/>
      </right>
      <top style="thin">
        <color indexed="64"/>
      </top>
      <bottom style="dotted">
        <color indexed="64"/>
      </bottom>
      <diagonal/>
    </border>
  </borders>
  <cellStyleXfs count="43">
    <xf numFmtId="0" fontId="0" fillId="0" borderId="0">
      <alignment vertical="center"/>
    </xf>
    <xf numFmtId="0" fontId="29" fillId="4" borderId="0" applyNumberFormat="0" applyBorder="0" applyAlignment="0" applyProtection="0">
      <alignment vertical="center"/>
    </xf>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1" fillId="0" borderId="0" applyNumberFormat="0" applyFill="0" applyBorder="0" applyAlignment="0" applyProtection="0">
      <alignment vertical="center"/>
    </xf>
    <xf numFmtId="0" fontId="32" fillId="28" borderId="151" applyNumberFormat="0" applyAlignment="0" applyProtection="0">
      <alignment vertical="center"/>
    </xf>
    <xf numFmtId="0" fontId="33" fillId="29" borderId="0" applyNumberFormat="0" applyBorder="0" applyAlignment="0" applyProtection="0">
      <alignment vertical="center"/>
    </xf>
    <xf numFmtId="0" fontId="1" fillId="3" borderId="152" applyNumberFormat="0" applyFont="0" applyAlignment="0" applyProtection="0">
      <alignment vertical="center"/>
    </xf>
    <xf numFmtId="0" fontId="34" fillId="0" borderId="153" applyNumberFormat="0" applyFill="0" applyAlignment="0" applyProtection="0">
      <alignment vertical="center"/>
    </xf>
    <xf numFmtId="0" fontId="35" fillId="30" borderId="0" applyNumberFormat="0" applyBorder="0" applyAlignment="0" applyProtection="0">
      <alignment vertical="center"/>
    </xf>
    <xf numFmtId="0" fontId="36" fillId="31" borderId="154" applyNumberFormat="0" applyAlignment="0" applyProtection="0">
      <alignment vertical="center"/>
    </xf>
    <xf numFmtId="0" fontId="37" fillId="0" borderId="0" applyNumberFormat="0" applyFill="0" applyBorder="0" applyAlignment="0" applyProtection="0">
      <alignment vertical="center"/>
    </xf>
    <xf numFmtId="38" fontId="1" fillId="0" borderId="0" applyFont="0" applyFill="0" applyBorder="0" applyAlignment="0" applyProtection="0">
      <alignment vertical="center"/>
    </xf>
    <xf numFmtId="0" fontId="38" fillId="0" borderId="155" applyNumberFormat="0" applyFill="0" applyAlignment="0" applyProtection="0">
      <alignment vertical="center"/>
    </xf>
    <xf numFmtId="0" fontId="39" fillId="0" borderId="156" applyNumberFormat="0" applyFill="0" applyAlignment="0" applyProtection="0">
      <alignment vertical="center"/>
    </xf>
    <xf numFmtId="0" fontId="40" fillId="0" borderId="157" applyNumberFormat="0" applyFill="0" applyAlignment="0" applyProtection="0">
      <alignment vertical="center"/>
    </xf>
    <xf numFmtId="0" fontId="40" fillId="0" borderId="0" applyNumberFormat="0" applyFill="0" applyBorder="0" applyAlignment="0" applyProtection="0">
      <alignment vertical="center"/>
    </xf>
    <xf numFmtId="0" fontId="41" fillId="0" borderId="158" applyNumberFormat="0" applyFill="0" applyAlignment="0" applyProtection="0">
      <alignment vertical="center"/>
    </xf>
    <xf numFmtId="0" fontId="42" fillId="31" borderId="159" applyNumberFormat="0" applyAlignment="0" applyProtection="0">
      <alignment vertical="center"/>
    </xf>
    <xf numFmtId="0" fontId="43" fillId="0" borderId="0" applyNumberFormat="0" applyFill="0" applyBorder="0" applyAlignment="0" applyProtection="0">
      <alignment vertical="center"/>
    </xf>
    <xf numFmtId="0" fontId="44" fillId="2" borderId="154" applyNumberFormat="0" applyAlignment="0" applyProtection="0">
      <alignment vertical="center"/>
    </xf>
    <xf numFmtId="0" fontId="45" fillId="32" borderId="0" applyNumberFormat="0" applyBorder="0" applyAlignment="0" applyProtection="0">
      <alignment vertical="center"/>
    </xf>
  </cellStyleXfs>
  <cellXfs count="1039">
    <xf numFmtId="0" fontId="0" fillId="0" borderId="0" xfId="0" applyAlignment="1">
      <alignment vertical="center"/>
    </xf>
    <xf numFmtId="0" fontId="3" fillId="0" borderId="0" xfId="0" applyFont="1" applyAlignment="1">
      <alignment vertical="center"/>
    </xf>
    <xf numFmtId="0" fontId="3" fillId="0" borderId="1" xfId="0" applyFont="1" applyBorder="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0" fontId="3" fillId="0" borderId="0" xfId="0" applyFont="1" applyBorder="1" applyAlignment="1">
      <alignment vertical="center"/>
    </xf>
    <xf numFmtId="0" fontId="3" fillId="0" borderId="4" xfId="0" applyFont="1" applyBorder="1" applyAlignment="1">
      <alignment vertical="center"/>
    </xf>
    <xf numFmtId="0" fontId="3" fillId="0" borderId="5"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3" fillId="0" borderId="0" xfId="0" applyFont="1" applyBorder="1" applyAlignment="1">
      <alignment horizontal="left" vertical="center"/>
    </xf>
    <xf numFmtId="0" fontId="3" fillId="0" borderId="11" xfId="0" applyFont="1" applyBorder="1" applyAlignment="1">
      <alignment vertical="center"/>
    </xf>
    <xf numFmtId="0" fontId="3" fillId="0" borderId="12" xfId="0" applyFont="1" applyBorder="1" applyAlignment="1">
      <alignment vertical="center"/>
    </xf>
    <xf numFmtId="0" fontId="3" fillId="0" borderId="0" xfId="0" applyFont="1" applyBorder="1" applyAlignment="1">
      <alignment horizontal="right" vertical="center"/>
    </xf>
    <xf numFmtId="0" fontId="3" fillId="0" borderId="2" xfId="0" applyFont="1" applyBorder="1" applyAlignment="1">
      <alignment horizontal="center" vertical="center"/>
    </xf>
    <xf numFmtId="0" fontId="3" fillId="0" borderId="1" xfId="0" applyFont="1" applyBorder="1" applyAlignment="1">
      <alignment horizontal="center"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15" xfId="0" applyFont="1" applyBorder="1" applyAlignment="1">
      <alignment vertical="center"/>
    </xf>
    <xf numFmtId="0" fontId="3" fillId="0" borderId="16" xfId="0" applyFont="1" applyBorder="1" applyAlignment="1">
      <alignment vertical="center"/>
    </xf>
    <xf numFmtId="0" fontId="3" fillId="0" borderId="17" xfId="0" applyFont="1" applyBorder="1" applyAlignment="1">
      <alignment vertical="center"/>
    </xf>
    <xf numFmtId="0" fontId="3" fillId="0" borderId="18" xfId="0" applyFont="1" applyBorder="1" applyAlignment="1">
      <alignment vertical="center"/>
    </xf>
    <xf numFmtId="0" fontId="3" fillId="0" borderId="19" xfId="0" applyFont="1" applyBorder="1" applyAlignment="1">
      <alignment vertical="center"/>
    </xf>
    <xf numFmtId="0" fontId="3" fillId="0" borderId="20" xfId="0" applyFont="1" applyBorder="1" applyAlignment="1">
      <alignment vertical="center"/>
    </xf>
    <xf numFmtId="0" fontId="5" fillId="0" borderId="0" xfId="0" applyFont="1" applyBorder="1" applyAlignment="1">
      <alignment horizontal="left" vertical="top"/>
    </xf>
    <xf numFmtId="0" fontId="3" fillId="0" borderId="21" xfId="0" applyFont="1" applyBorder="1" applyAlignment="1">
      <alignment vertical="center"/>
    </xf>
    <xf numFmtId="0" fontId="3" fillId="0" borderId="22" xfId="0" applyFont="1" applyBorder="1" applyAlignment="1">
      <alignment vertical="center"/>
    </xf>
    <xf numFmtId="0" fontId="3" fillId="0" borderId="23" xfId="0" applyFont="1" applyBorder="1" applyAlignment="1">
      <alignment horizontal="center" vertical="center"/>
    </xf>
    <xf numFmtId="0" fontId="3" fillId="0" borderId="7" xfId="0" applyFont="1" applyBorder="1" applyAlignment="1">
      <alignment horizontal="center" vertical="center"/>
    </xf>
    <xf numFmtId="0" fontId="3" fillId="0" borderId="24" xfId="0" applyFont="1" applyBorder="1" applyAlignment="1">
      <alignment vertical="center"/>
    </xf>
    <xf numFmtId="0" fontId="3" fillId="0" borderId="25" xfId="0" applyFont="1" applyBorder="1" applyAlignment="1">
      <alignment horizontal="left" vertical="center"/>
    </xf>
    <xf numFmtId="0" fontId="3" fillId="0" borderId="26" xfId="0" applyFont="1" applyBorder="1" applyAlignment="1">
      <alignment vertical="center"/>
    </xf>
    <xf numFmtId="0" fontId="3" fillId="0" borderId="25" xfId="0" applyFont="1" applyBorder="1" applyAlignment="1">
      <alignment vertical="center"/>
    </xf>
    <xf numFmtId="0" fontId="5" fillId="0" borderId="0" xfId="0" applyFont="1" applyBorder="1" applyAlignment="1">
      <alignment horizontal="left" vertical="top" wrapText="1"/>
    </xf>
    <xf numFmtId="0" fontId="7" fillId="0" borderId="0" xfId="0" applyFont="1" applyAlignment="1">
      <alignment horizontal="center" vertical="center"/>
    </xf>
    <xf numFmtId="0" fontId="10" fillId="0" borderId="0" xfId="0" applyFont="1" applyAlignment="1">
      <alignment horizontal="center" vertical="center"/>
    </xf>
    <xf numFmtId="0" fontId="3" fillId="0" borderId="27" xfId="0" applyFont="1" applyBorder="1" applyAlignment="1">
      <alignment horizontal="left" vertical="center"/>
    </xf>
    <xf numFmtId="0" fontId="3" fillId="0" borderId="28" xfId="0" applyFont="1" applyBorder="1" applyAlignment="1">
      <alignment vertical="center"/>
    </xf>
    <xf numFmtId="0" fontId="3" fillId="0" borderId="27" xfId="0" applyFont="1" applyBorder="1" applyAlignment="1">
      <alignment vertical="center"/>
    </xf>
    <xf numFmtId="0" fontId="8" fillId="0" borderId="0" xfId="0" applyFont="1" applyBorder="1" applyAlignment="1">
      <alignment horizontal="center" vertical="center"/>
    </xf>
    <xf numFmtId="0" fontId="8" fillId="0" borderId="26" xfId="0" applyFont="1" applyBorder="1" applyAlignment="1">
      <alignment horizontal="center" vertical="center"/>
    </xf>
    <xf numFmtId="0" fontId="13" fillId="0" borderId="0" xfId="0" applyFont="1">
      <alignment vertical="center"/>
    </xf>
    <xf numFmtId="0" fontId="13" fillId="0" borderId="0" xfId="0" applyFont="1" applyAlignment="1">
      <alignment horizontal="left" vertical="center"/>
    </xf>
    <xf numFmtId="0" fontId="14" fillId="0" borderId="0" xfId="0" applyFont="1" applyAlignment="1">
      <alignment horizontal="left" vertical="center"/>
    </xf>
    <xf numFmtId="0" fontId="14" fillId="0" borderId="0" xfId="0" applyFont="1" applyAlignment="1">
      <alignment horizontal="right" vertical="center"/>
    </xf>
    <xf numFmtId="0" fontId="14" fillId="0" borderId="0" xfId="0" applyFont="1">
      <alignment vertical="center"/>
    </xf>
    <xf numFmtId="0" fontId="14" fillId="0" borderId="0" xfId="0" applyFont="1" applyFill="1" applyAlignment="1">
      <alignment horizontal="right" vertical="center"/>
    </xf>
    <xf numFmtId="0" fontId="14" fillId="0" borderId="0" xfId="0" applyFont="1" applyFill="1" applyAlignment="1">
      <alignment vertical="center"/>
    </xf>
    <xf numFmtId="0" fontId="14" fillId="33" borderId="0" xfId="0" applyFont="1" applyFill="1" applyAlignment="1">
      <alignment vertical="center"/>
    </xf>
    <xf numFmtId="0" fontId="14" fillId="33" borderId="0" xfId="0" applyFont="1" applyFill="1">
      <alignment vertical="center"/>
    </xf>
    <xf numFmtId="0" fontId="14" fillId="33" borderId="0" xfId="0" applyFont="1" applyFill="1" applyAlignment="1">
      <alignment horizontal="center" vertical="center"/>
    </xf>
    <xf numFmtId="0" fontId="13" fillId="33" borderId="0" xfId="0" quotePrefix="1" applyFont="1" applyFill="1" applyBorder="1" applyAlignment="1">
      <alignment vertical="center"/>
    </xf>
    <xf numFmtId="0" fontId="14" fillId="0" borderId="0" xfId="0" applyFont="1" applyAlignment="1">
      <alignment horizontal="center" vertical="center"/>
    </xf>
    <xf numFmtId="0" fontId="13" fillId="0" borderId="0" xfId="0" applyFont="1" applyAlignment="1">
      <alignment horizontal="right" vertical="center"/>
    </xf>
    <xf numFmtId="0" fontId="13" fillId="0" borderId="0" xfId="0" applyFont="1" applyBorder="1" applyAlignment="1" applyProtection="1">
      <alignment horizontal="left" vertical="center"/>
    </xf>
    <xf numFmtId="0" fontId="13" fillId="0" borderId="0" xfId="0" applyFont="1" applyBorder="1" applyAlignment="1" applyProtection="1">
      <alignment vertical="center"/>
    </xf>
    <xf numFmtId="20" fontId="13" fillId="33" borderId="0" xfId="0" applyNumberFormat="1" applyFont="1" applyFill="1" applyBorder="1" applyAlignment="1" applyProtection="1">
      <alignment vertical="center"/>
    </xf>
    <xf numFmtId="0" fontId="13" fillId="33" borderId="0" xfId="0" applyFont="1" applyFill="1" applyBorder="1" applyAlignment="1" applyProtection="1">
      <alignment horizontal="center" vertical="center"/>
    </xf>
    <xf numFmtId="0" fontId="14" fillId="0" borderId="0" xfId="0" applyFont="1" applyProtection="1">
      <alignment vertical="center"/>
    </xf>
    <xf numFmtId="0" fontId="13" fillId="0" borderId="0" xfId="0" applyFont="1" applyProtection="1">
      <alignment vertical="center"/>
    </xf>
    <xf numFmtId="0" fontId="13" fillId="33" borderId="0" xfId="0" applyFont="1" applyFill="1" applyBorder="1" applyAlignment="1" applyProtection="1">
      <alignment vertical="center"/>
      <protection locked="0"/>
    </xf>
    <xf numFmtId="0" fontId="16" fillId="0" borderId="0" xfId="0" applyFont="1">
      <alignment vertical="center"/>
    </xf>
    <xf numFmtId="0" fontId="13" fillId="0" borderId="0" xfId="0" applyFont="1" applyBorder="1" applyAlignment="1" applyProtection="1">
      <alignment horizontal="center" vertical="center"/>
    </xf>
    <xf numFmtId="0" fontId="13" fillId="0" borderId="0" xfId="0" applyFont="1" applyAlignment="1" applyProtection="1">
      <alignment horizontal="right" vertical="center"/>
    </xf>
    <xf numFmtId="0" fontId="13" fillId="33" borderId="0" xfId="0" applyFont="1" applyFill="1" applyBorder="1" applyAlignment="1" applyProtection="1">
      <alignment horizontal="left" vertical="center"/>
    </xf>
    <xf numFmtId="20" fontId="13" fillId="0" borderId="0" xfId="0" applyNumberFormat="1" applyFont="1" applyBorder="1" applyAlignment="1" applyProtection="1">
      <alignment vertical="center"/>
    </xf>
    <xf numFmtId="0" fontId="13" fillId="0" borderId="0" xfId="0" applyFont="1" applyBorder="1" applyAlignment="1" applyProtection="1">
      <alignment horizontal="right" vertical="center"/>
    </xf>
    <xf numFmtId="176" fontId="13" fillId="0" borderId="0" xfId="0" applyNumberFormat="1" applyFont="1" applyBorder="1" applyAlignment="1" applyProtection="1">
      <alignment vertical="center"/>
    </xf>
    <xf numFmtId="0" fontId="13" fillId="33" borderId="0" xfId="0" applyFont="1" applyFill="1" applyBorder="1" applyAlignment="1" applyProtection="1">
      <alignment vertical="center"/>
    </xf>
    <xf numFmtId="0" fontId="16" fillId="0" borderId="0" xfId="0" applyFont="1" applyBorder="1" applyAlignment="1" applyProtection="1">
      <alignment horizontal="left" vertical="center"/>
    </xf>
    <xf numFmtId="0" fontId="13" fillId="33" borderId="0" xfId="0" applyFont="1" applyFill="1" applyBorder="1" applyProtection="1">
      <alignment vertical="center"/>
    </xf>
    <xf numFmtId="0" fontId="13" fillId="0" borderId="0" xfId="0" applyFont="1" applyBorder="1" applyProtection="1">
      <alignment vertical="center"/>
    </xf>
    <xf numFmtId="0" fontId="13" fillId="0" borderId="0" xfId="0" applyFont="1" applyAlignment="1" applyProtection="1">
      <alignment horizontal="center" vertical="center"/>
    </xf>
    <xf numFmtId="0" fontId="14" fillId="0" borderId="0" xfId="0" applyFont="1" applyBorder="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0" fontId="14" fillId="0" borderId="0" xfId="0" applyFont="1" applyBorder="1" applyAlignment="1" applyProtection="1">
      <alignment horizontal="center" vertical="center"/>
    </xf>
    <xf numFmtId="0" fontId="17" fillId="0" borderId="0" xfId="0" applyFont="1">
      <alignment vertical="center"/>
    </xf>
    <xf numFmtId="0" fontId="17" fillId="0" borderId="0" xfId="0" applyFont="1" applyProtection="1">
      <alignment vertical="center"/>
    </xf>
    <xf numFmtId="0" fontId="17" fillId="0" borderId="0" xfId="0" applyFont="1" applyAlignment="1" applyProtection="1">
      <alignment horizontal="left" vertical="center"/>
    </xf>
    <xf numFmtId="0" fontId="17" fillId="0" borderId="0" xfId="0" applyFont="1" applyAlignment="1">
      <alignment horizontal="left" vertical="center"/>
    </xf>
    <xf numFmtId="0" fontId="17" fillId="0" borderId="0" xfId="0" applyFont="1" applyAlignment="1">
      <alignment horizontal="right" vertical="center"/>
    </xf>
    <xf numFmtId="0" fontId="13" fillId="0" borderId="29" xfId="0" applyFont="1" applyBorder="1" applyAlignment="1">
      <alignment horizontal="center" vertical="center" wrapText="1"/>
    </xf>
    <xf numFmtId="0" fontId="17" fillId="0" borderId="29" xfId="0" applyFont="1" applyBorder="1" applyAlignment="1">
      <alignment horizontal="center" vertical="center" wrapText="1"/>
    </xf>
    <xf numFmtId="0" fontId="13" fillId="0" borderId="30" xfId="0" applyFont="1" applyBorder="1" applyAlignment="1">
      <alignment vertical="center"/>
    </xf>
    <xf numFmtId="0" fontId="13" fillId="0" borderId="31" xfId="0" applyFont="1" applyBorder="1" applyAlignment="1">
      <alignment vertical="center"/>
    </xf>
    <xf numFmtId="0" fontId="13" fillId="0" borderId="31" xfId="0" quotePrefix="1" applyFont="1" applyBorder="1" applyAlignment="1">
      <alignment vertical="center"/>
    </xf>
    <xf numFmtId="0" fontId="13" fillId="33" borderId="31" xfId="0" applyFont="1" applyFill="1" applyBorder="1" applyAlignment="1">
      <alignment vertical="center"/>
    </xf>
    <xf numFmtId="0" fontId="13" fillId="34" borderId="31" xfId="0" applyFont="1" applyFill="1" applyBorder="1" applyAlignment="1">
      <alignment vertical="center"/>
    </xf>
    <xf numFmtId="0" fontId="13" fillId="0" borderId="32" xfId="0" applyFont="1" applyBorder="1" applyAlignment="1">
      <alignment vertical="center"/>
    </xf>
    <xf numFmtId="0" fontId="13" fillId="0" borderId="33" xfId="0" applyFont="1" applyBorder="1" applyAlignment="1">
      <alignment horizontal="center" vertical="center" wrapText="1"/>
    </xf>
    <xf numFmtId="0" fontId="17" fillId="0" borderId="33" xfId="0" applyFont="1" applyBorder="1" applyAlignment="1">
      <alignment horizontal="center" vertical="center" wrapText="1"/>
    </xf>
    <xf numFmtId="0" fontId="16" fillId="0" borderId="10" xfId="0" applyFont="1" applyBorder="1" applyAlignment="1">
      <alignment horizontal="center" vertical="center"/>
    </xf>
    <xf numFmtId="0" fontId="16" fillId="0" borderId="34" xfId="0" applyFont="1" applyBorder="1" applyAlignment="1">
      <alignment horizontal="center" vertical="center"/>
    </xf>
    <xf numFmtId="0" fontId="16" fillId="0" borderId="35" xfId="0" applyFont="1" applyBorder="1" applyAlignment="1">
      <alignment horizontal="center" vertical="center"/>
    </xf>
    <xf numFmtId="0" fontId="16" fillId="0" borderId="36" xfId="0" applyFont="1" applyBorder="1" applyAlignment="1">
      <alignment horizontal="center" vertical="center"/>
    </xf>
    <xf numFmtId="0" fontId="16" fillId="0" borderId="36" xfId="0" applyFont="1" applyFill="1" applyBorder="1" applyAlignment="1">
      <alignment horizontal="center" vertical="center"/>
    </xf>
    <xf numFmtId="0" fontId="16" fillId="0" borderId="34" xfId="0" applyFont="1" applyFill="1" applyBorder="1" applyAlignment="1">
      <alignment horizontal="center" vertical="center"/>
    </xf>
    <xf numFmtId="0" fontId="16" fillId="0" borderId="35" xfId="0" applyFont="1" applyFill="1" applyBorder="1" applyAlignment="1">
      <alignment horizontal="center" vertical="center"/>
    </xf>
    <xf numFmtId="0" fontId="13" fillId="0" borderId="24" xfId="0" applyFont="1" applyBorder="1" applyAlignment="1">
      <alignment horizontal="center" vertical="center" wrapText="1"/>
    </xf>
    <xf numFmtId="0" fontId="17" fillId="0" borderId="24" xfId="0" applyFont="1" applyBorder="1" applyAlignment="1">
      <alignment horizontal="center" vertical="center" wrapText="1"/>
    </xf>
    <xf numFmtId="0" fontId="16" fillId="0" borderId="37" xfId="0" applyNumberFormat="1" applyFont="1" applyFill="1" applyBorder="1" applyAlignment="1">
      <alignment horizontal="center" vertical="center" wrapText="1"/>
    </xf>
    <xf numFmtId="0" fontId="16" fillId="0" borderId="38" xfId="0" applyNumberFormat="1" applyFont="1" applyFill="1" applyBorder="1" applyAlignment="1">
      <alignment horizontal="center" vertical="center" wrapText="1"/>
    </xf>
    <xf numFmtId="0" fontId="16" fillId="0" borderId="39" xfId="0" applyNumberFormat="1" applyFont="1" applyFill="1" applyBorder="1" applyAlignment="1">
      <alignment horizontal="center" vertical="center" wrapText="1"/>
    </xf>
    <xf numFmtId="0" fontId="16" fillId="0" borderId="40" xfId="0" applyNumberFormat="1" applyFont="1" applyFill="1" applyBorder="1" applyAlignment="1">
      <alignment horizontal="center" vertical="center" wrapText="1"/>
    </xf>
    <xf numFmtId="0" fontId="13" fillId="0" borderId="41" xfId="0" applyFont="1" applyBorder="1" applyAlignment="1">
      <alignment vertical="center"/>
    </xf>
    <xf numFmtId="0" fontId="13" fillId="35" borderId="29" xfId="0" applyFont="1" applyFill="1" applyBorder="1" applyAlignment="1" applyProtection="1">
      <alignment horizontal="center" vertical="center" shrinkToFit="1"/>
      <protection locked="0"/>
    </xf>
    <xf numFmtId="0" fontId="13" fillId="35" borderId="29" xfId="0" applyFont="1" applyFill="1" applyBorder="1" applyAlignment="1" applyProtection="1">
      <alignment horizontal="center" vertical="center" wrapText="1"/>
      <protection locked="0"/>
    </xf>
    <xf numFmtId="0" fontId="18" fillId="0" borderId="42" xfId="0" applyFont="1" applyBorder="1" applyAlignment="1">
      <alignment vertical="center"/>
    </xf>
    <xf numFmtId="0" fontId="18" fillId="0" borderId="27" xfId="0" applyFont="1" applyBorder="1" applyAlignment="1">
      <alignment vertical="center"/>
    </xf>
    <xf numFmtId="0" fontId="20" fillId="0" borderId="27" xfId="0" applyFont="1" applyBorder="1" applyAlignment="1">
      <alignment vertical="center"/>
    </xf>
    <xf numFmtId="0" fontId="20" fillId="0" borderId="43" xfId="0" applyFont="1" applyBorder="1" applyAlignment="1">
      <alignment vertical="center"/>
    </xf>
    <xf numFmtId="177" fontId="13" fillId="35" borderId="33" xfId="0" applyNumberFormat="1" applyFont="1" applyFill="1" applyBorder="1" applyAlignment="1" applyProtection="1">
      <alignment horizontal="center" vertical="center" shrinkToFit="1"/>
      <protection locked="0"/>
    </xf>
    <xf numFmtId="177" fontId="13" fillId="35" borderId="44" xfId="0" applyNumberFormat="1" applyFont="1" applyFill="1" applyBorder="1" applyAlignment="1" applyProtection="1">
      <alignment horizontal="center" vertical="center" shrinkToFit="1"/>
      <protection locked="0"/>
    </xf>
    <xf numFmtId="177" fontId="13" fillId="35" borderId="45" xfId="0" applyNumberFormat="1" applyFont="1" applyFill="1" applyBorder="1" applyAlignment="1" applyProtection="1">
      <alignment horizontal="center" vertical="center" shrinkToFit="1"/>
      <protection locked="0"/>
    </xf>
    <xf numFmtId="0" fontId="13" fillId="0" borderId="46" xfId="0" applyFont="1" applyBorder="1" applyAlignment="1">
      <alignment horizontal="center" vertical="center"/>
    </xf>
    <xf numFmtId="0" fontId="13" fillId="35" borderId="33" xfId="0" applyFont="1" applyFill="1" applyBorder="1" applyAlignment="1" applyProtection="1">
      <alignment horizontal="center" vertical="center" shrinkToFit="1"/>
      <protection locked="0"/>
    </xf>
    <xf numFmtId="0" fontId="13" fillId="35" borderId="33" xfId="0" applyFont="1" applyFill="1" applyBorder="1" applyAlignment="1" applyProtection="1">
      <alignment horizontal="center" vertical="center" wrapText="1"/>
      <protection locked="0"/>
    </xf>
    <xf numFmtId="0" fontId="18" fillId="0" borderId="47" xfId="0" applyFont="1" applyBorder="1" applyAlignment="1">
      <alignment vertical="center"/>
    </xf>
    <xf numFmtId="0" fontId="18" fillId="0" borderId="48" xfId="0" applyFont="1" applyBorder="1" applyAlignment="1">
      <alignment vertical="center"/>
    </xf>
    <xf numFmtId="0" fontId="20" fillId="0" borderId="48" xfId="0" applyFont="1" applyBorder="1" applyAlignment="1">
      <alignment vertical="center"/>
    </xf>
    <xf numFmtId="0" fontId="20" fillId="0" borderId="49" xfId="0" applyFont="1" applyBorder="1" applyAlignment="1">
      <alignment vertical="center"/>
    </xf>
    <xf numFmtId="177" fontId="13" fillId="0" borderId="50" xfId="0" applyNumberFormat="1" applyFont="1" applyBorder="1" applyAlignment="1">
      <alignment horizontal="center" vertical="center" shrinkToFit="1"/>
    </xf>
    <xf numFmtId="177" fontId="13" fillId="0" borderId="51" xfId="0" applyNumberFormat="1" applyFont="1" applyBorder="1" applyAlignment="1">
      <alignment horizontal="center" vertical="center" shrinkToFit="1"/>
    </xf>
    <xf numFmtId="177" fontId="13" fillId="0" borderId="52" xfId="0" applyNumberFormat="1" applyFont="1" applyBorder="1" applyAlignment="1">
      <alignment horizontal="center" vertical="center" shrinkToFit="1"/>
    </xf>
    <xf numFmtId="0" fontId="13" fillId="0" borderId="53" xfId="0" applyFont="1" applyBorder="1" applyAlignment="1">
      <alignment horizontal="center" vertical="center"/>
    </xf>
    <xf numFmtId="0" fontId="13" fillId="35" borderId="6" xfId="0" applyFont="1" applyFill="1" applyBorder="1" applyAlignment="1" applyProtection="1">
      <alignment horizontal="center" vertical="center" shrinkToFit="1"/>
      <protection locked="0"/>
    </xf>
    <xf numFmtId="0" fontId="13" fillId="35" borderId="6" xfId="0" applyFont="1" applyFill="1" applyBorder="1" applyAlignment="1" applyProtection="1">
      <alignment horizontal="center" vertical="center" wrapText="1"/>
      <protection locked="0"/>
    </xf>
    <xf numFmtId="0" fontId="18" fillId="0" borderId="54" xfId="0" applyFont="1" applyBorder="1" applyAlignment="1">
      <alignment vertical="center"/>
    </xf>
    <xf numFmtId="0" fontId="18" fillId="0" borderId="5" xfId="0" applyFont="1" applyBorder="1" applyAlignment="1">
      <alignment vertical="center"/>
    </xf>
    <xf numFmtId="0" fontId="20" fillId="0" borderId="55" xfId="0" applyFont="1" applyBorder="1" applyAlignment="1">
      <alignment vertical="center"/>
    </xf>
    <xf numFmtId="0" fontId="20" fillId="0" borderId="56" xfId="0" applyFont="1" applyBorder="1" applyAlignment="1">
      <alignment horizontal="center" vertical="center"/>
    </xf>
    <xf numFmtId="177" fontId="13" fillId="0" borderId="57" xfId="0" applyNumberFormat="1" applyFont="1" applyBorder="1" applyAlignment="1">
      <alignment horizontal="center" vertical="center" shrinkToFit="1"/>
    </xf>
    <xf numFmtId="177" fontId="13" fillId="0" borderId="58" xfId="0" applyNumberFormat="1" applyFont="1" applyBorder="1" applyAlignment="1">
      <alignment horizontal="center" vertical="center" shrinkToFit="1"/>
    </xf>
    <xf numFmtId="177" fontId="13" fillId="0" borderId="59" xfId="0" applyNumberFormat="1" applyFont="1" applyBorder="1" applyAlignment="1">
      <alignment horizontal="center" vertical="center" shrinkToFit="1"/>
    </xf>
    <xf numFmtId="0" fontId="13" fillId="0" borderId="60" xfId="0" applyFont="1" applyBorder="1" applyAlignment="1">
      <alignment vertical="center"/>
    </xf>
    <xf numFmtId="0" fontId="13" fillId="35" borderId="3" xfId="0" applyFont="1" applyFill="1" applyBorder="1" applyAlignment="1" applyProtection="1">
      <alignment horizontal="center" vertical="center" shrinkToFit="1"/>
      <protection locked="0"/>
    </xf>
    <xf numFmtId="0" fontId="13" fillId="35" borderId="3" xfId="0" applyFont="1" applyFill="1" applyBorder="1" applyAlignment="1" applyProtection="1">
      <alignment horizontal="center" vertical="center" wrapText="1"/>
      <protection locked="0"/>
    </xf>
    <xf numFmtId="0" fontId="18" fillId="0" borderId="1" xfId="0" applyFont="1" applyBorder="1" applyAlignment="1">
      <alignment vertical="center"/>
    </xf>
    <xf numFmtId="0" fontId="18" fillId="0" borderId="2" xfId="0" applyFont="1" applyBorder="1" applyAlignment="1">
      <alignment vertical="center"/>
    </xf>
    <xf numFmtId="0" fontId="20" fillId="0" borderId="2" xfId="0" applyFont="1" applyBorder="1" applyAlignment="1">
      <alignment vertical="center"/>
    </xf>
    <xf numFmtId="0" fontId="20" fillId="0" borderId="11" xfId="0" applyFont="1" applyBorder="1" applyAlignment="1">
      <alignment vertical="center"/>
    </xf>
    <xf numFmtId="177" fontId="13" fillId="35" borderId="61" xfId="0" applyNumberFormat="1" applyFont="1" applyFill="1" applyBorder="1" applyAlignment="1" applyProtection="1">
      <alignment horizontal="center" vertical="center" shrinkToFit="1"/>
      <protection locked="0"/>
    </xf>
    <xf numFmtId="177" fontId="13" fillId="35" borderId="62" xfId="0" applyNumberFormat="1" applyFont="1" applyFill="1" applyBorder="1" applyAlignment="1" applyProtection="1">
      <alignment horizontal="center" vertical="center" shrinkToFit="1"/>
      <protection locked="0"/>
    </xf>
    <xf numFmtId="177" fontId="13" fillId="35" borderId="63" xfId="0" applyNumberFormat="1" applyFont="1" applyFill="1" applyBorder="1" applyAlignment="1" applyProtection="1">
      <alignment horizontal="center" vertical="center" shrinkToFit="1"/>
      <protection locked="0"/>
    </xf>
    <xf numFmtId="0" fontId="18" fillId="0" borderId="0" xfId="0" applyFont="1" applyBorder="1" applyAlignment="1">
      <alignment vertical="center"/>
    </xf>
    <xf numFmtId="0" fontId="20" fillId="0" borderId="0" xfId="0" applyFont="1" applyBorder="1" applyAlignment="1">
      <alignment vertical="center"/>
    </xf>
    <xf numFmtId="0" fontId="20" fillId="0" borderId="26" xfId="0" applyFont="1" applyBorder="1" applyAlignment="1">
      <alignment horizontal="center" vertical="center"/>
    </xf>
    <xf numFmtId="0" fontId="18" fillId="0" borderId="55" xfId="0" applyFont="1" applyBorder="1" applyAlignment="1">
      <alignment vertical="center"/>
    </xf>
    <xf numFmtId="0" fontId="20" fillId="0" borderId="5" xfId="0" applyFont="1" applyBorder="1" applyAlignment="1">
      <alignment vertical="center"/>
    </xf>
    <xf numFmtId="0" fontId="20" fillId="0" borderId="64" xfId="0" applyFont="1" applyBorder="1" applyAlignment="1">
      <alignment horizontal="center" vertical="center"/>
    </xf>
    <xf numFmtId="0" fontId="20" fillId="0" borderId="26" xfId="0" applyFont="1" applyBorder="1" applyAlignment="1">
      <alignment vertical="center"/>
    </xf>
    <xf numFmtId="0" fontId="18" fillId="0" borderId="65" xfId="0" applyFont="1" applyBorder="1" applyAlignment="1">
      <alignment vertical="center"/>
    </xf>
    <xf numFmtId="0" fontId="18" fillId="0" borderId="66" xfId="0" applyFont="1" applyBorder="1" applyAlignment="1">
      <alignment vertical="center"/>
    </xf>
    <xf numFmtId="0" fontId="20" fillId="0" borderId="66" xfId="0" applyFont="1" applyBorder="1" applyAlignment="1">
      <alignment vertical="center"/>
    </xf>
    <xf numFmtId="0" fontId="20" fillId="0" borderId="67" xfId="0" applyFont="1" applyBorder="1" applyAlignment="1">
      <alignment horizontal="center" vertical="center"/>
    </xf>
    <xf numFmtId="0" fontId="18" fillId="0" borderId="68" xfId="0" applyFont="1" applyBorder="1" applyAlignment="1">
      <alignment vertical="center"/>
    </xf>
    <xf numFmtId="0" fontId="18" fillId="0" borderId="69" xfId="0" applyFont="1" applyBorder="1" applyAlignment="1">
      <alignment vertical="center"/>
    </xf>
    <xf numFmtId="0" fontId="20" fillId="0" borderId="69" xfId="0" applyFont="1" applyBorder="1" applyAlignment="1">
      <alignment vertical="center"/>
    </xf>
    <xf numFmtId="0" fontId="20" fillId="0" borderId="70" xfId="0" applyFont="1" applyBorder="1" applyAlignment="1">
      <alignment vertical="center"/>
    </xf>
    <xf numFmtId="177" fontId="16" fillId="36" borderId="71" xfId="0" applyNumberFormat="1" applyFont="1" applyFill="1" applyBorder="1" applyAlignment="1" applyProtection="1">
      <alignment horizontal="center" vertical="center" shrinkToFit="1"/>
      <protection locked="0"/>
    </xf>
    <xf numFmtId="177" fontId="16" fillId="36" borderId="72" xfId="0" applyNumberFormat="1" applyFont="1" applyFill="1" applyBorder="1" applyAlignment="1" applyProtection="1">
      <alignment horizontal="center" vertical="center" shrinkToFit="1"/>
      <protection locked="0"/>
    </xf>
    <xf numFmtId="177" fontId="16" fillId="36" borderId="73" xfId="0" applyNumberFormat="1" applyFont="1" applyFill="1" applyBorder="1" applyAlignment="1" applyProtection="1">
      <alignment horizontal="center" vertical="center" shrinkToFit="1"/>
      <protection locked="0"/>
    </xf>
    <xf numFmtId="177" fontId="16" fillId="36" borderId="74" xfId="0" applyNumberFormat="1" applyFont="1" applyFill="1" applyBorder="1" applyAlignment="1" applyProtection="1">
      <alignment horizontal="center" vertical="center" shrinkToFit="1"/>
      <protection locked="0"/>
    </xf>
    <xf numFmtId="177" fontId="16" fillId="36" borderId="75" xfId="0" applyNumberFormat="1" applyFont="1" applyFill="1" applyBorder="1" applyAlignment="1" applyProtection="1">
      <alignment horizontal="center" vertical="center" shrinkToFit="1"/>
      <protection locked="0"/>
    </xf>
    <xf numFmtId="177" fontId="16" fillId="36" borderId="76" xfId="0" applyNumberFormat="1" applyFont="1" applyFill="1" applyBorder="1" applyAlignment="1" applyProtection="1">
      <alignment horizontal="center" vertical="center" shrinkToFit="1"/>
      <protection locked="0"/>
    </xf>
    <xf numFmtId="177" fontId="16" fillId="36" borderId="58" xfId="0" applyNumberFormat="1" applyFont="1" applyFill="1" applyBorder="1" applyAlignment="1" applyProtection="1">
      <alignment horizontal="center" vertical="center" shrinkToFit="1"/>
      <protection locked="0"/>
    </xf>
    <xf numFmtId="177" fontId="16" fillId="36" borderId="59" xfId="0" applyNumberFormat="1" applyFont="1" applyFill="1" applyBorder="1" applyAlignment="1" applyProtection="1">
      <alignment horizontal="center" vertical="center" shrinkToFit="1"/>
      <protection locked="0"/>
    </xf>
    <xf numFmtId="177" fontId="16" fillId="36" borderId="57" xfId="0" applyNumberFormat="1" applyFont="1" applyFill="1" applyBorder="1" applyAlignment="1" applyProtection="1">
      <alignment horizontal="center" vertical="center" shrinkToFit="1"/>
      <protection locked="0"/>
    </xf>
    <xf numFmtId="177" fontId="16" fillId="36" borderId="77" xfId="0" applyNumberFormat="1" applyFont="1" applyFill="1" applyBorder="1" applyAlignment="1" applyProtection="1">
      <alignment horizontal="center" vertical="center" shrinkToFit="1"/>
      <protection locked="0"/>
    </xf>
    <xf numFmtId="177" fontId="16" fillId="36" borderId="35" xfId="0" applyNumberFormat="1" applyFont="1" applyFill="1" applyBorder="1" applyAlignment="1" applyProtection="1">
      <alignment horizontal="center" vertical="center" shrinkToFit="1"/>
      <protection locked="0"/>
    </xf>
    <xf numFmtId="177" fontId="16" fillId="36" borderId="36" xfId="0" applyNumberFormat="1" applyFont="1" applyFill="1" applyBorder="1" applyAlignment="1" applyProtection="1">
      <alignment horizontal="center" vertical="center" shrinkToFit="1"/>
      <protection locked="0"/>
    </xf>
    <xf numFmtId="177" fontId="16" fillId="0" borderId="35" xfId="0" applyNumberFormat="1" applyFont="1" applyBorder="1" applyAlignment="1">
      <alignment horizontal="center" vertical="center" shrinkToFit="1"/>
    </xf>
    <xf numFmtId="0" fontId="18" fillId="0" borderId="0" xfId="0" applyFont="1">
      <alignment vertical="center"/>
    </xf>
    <xf numFmtId="0" fontId="20" fillId="0" borderId="0" xfId="0" applyFont="1">
      <alignment vertical="center"/>
    </xf>
    <xf numFmtId="0" fontId="18" fillId="0" borderId="0" xfId="0" applyFont="1" applyBorder="1">
      <alignment vertical="center"/>
    </xf>
    <xf numFmtId="0" fontId="18" fillId="0" borderId="0" xfId="0" applyFont="1" applyAlignment="1">
      <alignment horizontal="right" vertical="center"/>
    </xf>
    <xf numFmtId="0" fontId="17" fillId="0" borderId="0" xfId="0" applyFont="1" applyFill="1">
      <alignment vertical="center"/>
    </xf>
    <xf numFmtId="0" fontId="17" fillId="0" borderId="0" xfId="0" applyFont="1" applyFill="1" applyAlignment="1">
      <alignment horizontal="left" vertical="center"/>
    </xf>
    <xf numFmtId="0" fontId="17" fillId="0" borderId="0" xfId="0" applyFont="1" applyFill="1" applyAlignment="1">
      <alignment horizontal="left" vertical="center" wrapText="1"/>
    </xf>
    <xf numFmtId="0" fontId="17" fillId="0" borderId="0" xfId="0" applyFont="1" applyAlignment="1">
      <alignment horizontal="left" vertical="center" wrapText="1"/>
    </xf>
    <xf numFmtId="0" fontId="17" fillId="0" borderId="0" xfId="0" applyFont="1" applyFill="1" applyAlignment="1">
      <alignment vertical="center" textRotation="90"/>
    </xf>
    <xf numFmtId="0" fontId="18" fillId="0" borderId="4" xfId="0" applyFont="1" applyBorder="1" applyAlignment="1">
      <alignment vertical="center"/>
    </xf>
    <xf numFmtId="177" fontId="16" fillId="0" borderId="36" xfId="0" applyNumberFormat="1" applyFont="1" applyBorder="1" applyAlignment="1">
      <alignment horizontal="center" vertical="center" shrinkToFit="1"/>
    </xf>
    <xf numFmtId="177" fontId="16" fillId="0" borderId="34" xfId="0" applyNumberFormat="1" applyFont="1" applyBorder="1" applyAlignment="1">
      <alignment horizontal="center" vertical="center" shrinkToFit="1"/>
    </xf>
    <xf numFmtId="177" fontId="16" fillId="0" borderId="40" xfId="0" applyNumberFormat="1" applyFont="1" applyBorder="1" applyAlignment="1">
      <alignment horizontal="center" vertical="center" shrinkToFit="1"/>
    </xf>
    <xf numFmtId="177" fontId="16" fillId="0" borderId="38" xfId="0" applyNumberFormat="1" applyFont="1" applyBorder="1" applyAlignment="1">
      <alignment horizontal="center" vertical="center" shrinkToFit="1"/>
    </xf>
    <xf numFmtId="177" fontId="16" fillId="0" borderId="39" xfId="0" applyNumberFormat="1" applyFont="1" applyBorder="1" applyAlignment="1">
      <alignment horizontal="center" vertical="center" shrinkToFit="1"/>
    </xf>
    <xf numFmtId="0" fontId="46" fillId="33" borderId="0" xfId="0" applyFont="1" applyFill="1">
      <alignment vertical="center"/>
    </xf>
    <xf numFmtId="0" fontId="13" fillId="33" borderId="0" xfId="0" applyFont="1" applyFill="1" applyBorder="1">
      <alignment vertical="center"/>
    </xf>
    <xf numFmtId="0" fontId="13" fillId="33" borderId="34" xfId="0" applyFont="1" applyFill="1" applyBorder="1" applyAlignment="1">
      <alignment horizontal="center" vertical="center"/>
    </xf>
    <xf numFmtId="0" fontId="13" fillId="33" borderId="34" xfId="0" applyFont="1" applyFill="1" applyBorder="1">
      <alignment vertical="center"/>
    </xf>
    <xf numFmtId="0" fontId="13" fillId="33" borderId="34" xfId="0" applyFont="1" applyFill="1" applyBorder="1" applyAlignment="1">
      <alignment vertical="center" shrinkToFit="1"/>
    </xf>
    <xf numFmtId="0" fontId="46" fillId="33" borderId="78" xfId="0" applyFont="1" applyFill="1" applyBorder="1" applyAlignment="1">
      <alignment horizontal="center" vertical="center"/>
    </xf>
    <xf numFmtId="0" fontId="47" fillId="33" borderId="79" xfId="0" applyFont="1" applyFill="1" applyBorder="1" applyAlignment="1">
      <alignment horizontal="center" vertical="center"/>
    </xf>
    <xf numFmtId="0" fontId="47" fillId="33" borderId="80" xfId="0" applyFont="1" applyFill="1" applyBorder="1" applyAlignment="1">
      <alignment horizontal="center" vertical="center"/>
    </xf>
    <xf numFmtId="0" fontId="47" fillId="33" borderId="81" xfId="0" applyFont="1" applyFill="1" applyBorder="1" applyAlignment="1">
      <alignment horizontal="center" vertical="center"/>
    </xf>
    <xf numFmtId="0" fontId="46" fillId="33" borderId="82" xfId="0" applyFont="1" applyFill="1" applyBorder="1" applyAlignment="1">
      <alignment vertical="center" shrinkToFit="1"/>
    </xf>
    <xf numFmtId="0" fontId="46" fillId="33" borderId="83" xfId="0" applyFont="1" applyFill="1" applyBorder="1" applyAlignment="1">
      <alignment vertical="center" shrinkToFit="1"/>
    </xf>
    <xf numFmtId="0" fontId="46" fillId="33" borderId="34" xfId="0" applyFont="1" applyFill="1" applyBorder="1" applyAlignment="1">
      <alignment vertical="center" shrinkToFit="1"/>
    </xf>
    <xf numFmtId="0" fontId="46" fillId="33" borderId="35" xfId="0" applyFont="1" applyFill="1" applyBorder="1" applyAlignment="1">
      <alignment vertical="center" shrinkToFit="1"/>
    </xf>
    <xf numFmtId="0" fontId="46" fillId="33" borderId="10" xfId="0" applyFont="1" applyFill="1" applyBorder="1" applyAlignment="1">
      <alignment vertical="center" shrinkToFit="1"/>
    </xf>
    <xf numFmtId="0" fontId="46" fillId="33" borderId="37" xfId="0" applyFont="1" applyFill="1" applyBorder="1">
      <alignment vertical="center"/>
    </xf>
    <xf numFmtId="0" fontId="46" fillId="33" borderId="38" xfId="0" applyFont="1" applyFill="1" applyBorder="1">
      <alignment vertical="center"/>
    </xf>
    <xf numFmtId="0" fontId="46" fillId="33" borderId="39" xfId="0" applyFont="1" applyFill="1" applyBorder="1">
      <alignment vertical="center"/>
    </xf>
    <xf numFmtId="0" fontId="48" fillId="0" borderId="0" xfId="0" applyFont="1" applyAlignment="1">
      <alignment vertical="center"/>
    </xf>
    <xf numFmtId="0" fontId="29" fillId="0" borderId="0" xfId="0" applyFont="1" applyAlignment="1">
      <alignment vertical="center"/>
    </xf>
    <xf numFmtId="0" fontId="48" fillId="0" borderId="0" xfId="0" applyFont="1" applyBorder="1" applyAlignment="1">
      <alignment vertical="center" wrapText="1"/>
    </xf>
    <xf numFmtId="0" fontId="48" fillId="0" borderId="0" xfId="0" applyFont="1" applyBorder="1" applyAlignment="1">
      <alignment horizontal="left" vertical="center" wrapText="1"/>
    </xf>
    <xf numFmtId="0" fontId="48" fillId="0" borderId="0" xfId="0" applyFont="1" applyBorder="1" applyAlignment="1">
      <alignment vertical="center"/>
    </xf>
    <xf numFmtId="0" fontId="49" fillId="0" borderId="0" xfId="0" applyFont="1" applyAlignment="1">
      <alignment vertical="center"/>
    </xf>
    <xf numFmtId="0" fontId="48" fillId="0" borderId="0" xfId="0" applyFont="1" applyAlignment="1">
      <alignment horizontal="left" vertical="center" wrapText="1"/>
    </xf>
    <xf numFmtId="0" fontId="48" fillId="0" borderId="0" xfId="0" applyFont="1" applyBorder="1" applyAlignment="1">
      <alignment horizontal="center" vertical="center" wrapText="1"/>
    </xf>
    <xf numFmtId="0" fontId="50" fillId="0" borderId="0" xfId="0" applyFont="1" applyAlignment="1">
      <alignment vertical="center"/>
    </xf>
    <xf numFmtId="0" fontId="48" fillId="0" borderId="8" xfId="0" applyFont="1" applyBorder="1" applyAlignment="1">
      <alignment vertical="center"/>
    </xf>
    <xf numFmtId="0" fontId="48" fillId="0" borderId="9" xfId="0" applyFont="1" applyBorder="1" applyAlignment="1">
      <alignment vertical="center"/>
    </xf>
    <xf numFmtId="0" fontId="48" fillId="0" borderId="10" xfId="0" applyFont="1" applyBorder="1" applyAlignment="1">
      <alignment vertical="center"/>
    </xf>
    <xf numFmtId="0" fontId="48" fillId="0" borderId="0" xfId="0" applyFont="1" applyBorder="1" applyAlignment="1">
      <alignment horizontal="center" vertical="center"/>
    </xf>
    <xf numFmtId="0" fontId="48" fillId="0" borderId="0" xfId="0" applyFont="1" applyBorder="1" applyAlignment="1">
      <alignment horizontal="left" vertical="center"/>
    </xf>
    <xf numFmtId="0" fontId="49" fillId="0" borderId="0" xfId="0" applyFont="1" applyBorder="1" applyAlignment="1">
      <alignment vertical="center"/>
    </xf>
    <xf numFmtId="0" fontId="48" fillId="0" borderId="1" xfId="0" applyFont="1" applyFill="1" applyBorder="1" applyAlignment="1">
      <alignment vertical="center"/>
    </xf>
    <xf numFmtId="0" fontId="48" fillId="0" borderId="3" xfId="0" applyFont="1" applyFill="1" applyBorder="1" applyAlignment="1">
      <alignment vertical="center"/>
    </xf>
    <xf numFmtId="0" fontId="48" fillId="0" borderId="84" xfId="0" applyFont="1" applyFill="1" applyBorder="1" applyAlignment="1">
      <alignment vertical="center"/>
    </xf>
    <xf numFmtId="0" fontId="48" fillId="0" borderId="33" xfId="0" applyFont="1" applyFill="1" applyBorder="1" applyAlignment="1">
      <alignment vertical="center"/>
    </xf>
    <xf numFmtId="0" fontId="48" fillId="0" borderId="0" xfId="0" applyFont="1" applyFill="1" applyBorder="1" applyAlignment="1">
      <alignment horizontal="center" vertical="center"/>
    </xf>
    <xf numFmtId="0" fontId="48" fillId="0" borderId="0" xfId="0" applyFont="1" applyFill="1" applyBorder="1" applyAlignment="1">
      <alignment vertical="center"/>
    </xf>
    <xf numFmtId="0" fontId="48" fillId="0" borderId="8" xfId="0" applyFont="1" applyFill="1" applyBorder="1" applyAlignment="1">
      <alignment horizontal="center" vertical="center"/>
    </xf>
    <xf numFmtId="0" fontId="48" fillId="0" borderId="10" xfId="0" applyFont="1" applyFill="1" applyBorder="1" applyAlignment="1">
      <alignment horizontal="center" vertical="center"/>
    </xf>
    <xf numFmtId="0" fontId="48" fillId="0" borderId="9" xfId="0" applyFont="1" applyBorder="1" applyAlignment="1">
      <alignment vertical="center" wrapText="1"/>
    </xf>
    <xf numFmtId="0" fontId="48" fillId="0" borderId="10" xfId="0" applyFont="1" applyBorder="1" applyAlignment="1">
      <alignment vertical="center" wrapText="1"/>
    </xf>
    <xf numFmtId="0" fontId="48" fillId="0" borderId="84" xfId="0" applyFont="1" applyBorder="1" applyAlignment="1">
      <alignment horizontal="left" vertical="center" wrapText="1"/>
    </xf>
    <xf numFmtId="0" fontId="48" fillId="0" borderId="33" xfId="0" applyFont="1" applyBorder="1" applyAlignment="1">
      <alignment horizontal="left" vertical="center" wrapText="1"/>
    </xf>
    <xf numFmtId="0" fontId="48" fillId="0" borderId="0" xfId="0" applyFont="1" applyBorder="1" applyAlignment="1">
      <alignment horizontal="right" vertical="center" wrapText="1"/>
    </xf>
    <xf numFmtId="0" fontId="48" fillId="0" borderId="33" xfId="0" applyFont="1" applyBorder="1" applyAlignment="1">
      <alignment vertical="center" wrapText="1"/>
    </xf>
    <xf numFmtId="0" fontId="48" fillId="0" borderId="84" xfId="0" applyFont="1" applyBorder="1" applyAlignment="1">
      <alignment vertical="center"/>
    </xf>
    <xf numFmtId="0" fontId="48" fillId="0" borderId="33" xfId="0" applyFont="1" applyBorder="1" applyAlignment="1">
      <alignment vertical="center"/>
    </xf>
    <xf numFmtId="0" fontId="48" fillId="0" borderId="0" xfId="0" applyFont="1" applyBorder="1" applyAlignment="1">
      <alignment horizontal="right" vertical="center"/>
    </xf>
    <xf numFmtId="0" fontId="48" fillId="0" borderId="4" xfId="0" applyFont="1" applyBorder="1" applyAlignment="1">
      <alignment vertical="center"/>
    </xf>
    <xf numFmtId="0" fontId="51" fillId="0" borderId="0" xfId="0" applyFont="1" applyAlignment="1">
      <alignment horizontal="left" vertical="top" wrapText="1"/>
    </xf>
    <xf numFmtId="0" fontId="52" fillId="0" borderId="0" xfId="0" applyFont="1" applyBorder="1" applyAlignment="1">
      <alignment horizontal="center" vertical="center"/>
    </xf>
    <xf numFmtId="0" fontId="52" fillId="0" borderId="0" xfId="0" applyFont="1" applyBorder="1" applyAlignment="1">
      <alignment horizontal="left" vertical="center"/>
    </xf>
    <xf numFmtId="0" fontId="48" fillId="0" borderId="0" xfId="0" applyFont="1" applyAlignment="1">
      <alignment vertical="center"/>
    </xf>
    <xf numFmtId="0" fontId="48" fillId="0" borderId="0" xfId="0" applyFont="1" applyBorder="1" applyAlignment="1">
      <alignment vertical="center"/>
    </xf>
    <xf numFmtId="0" fontId="48" fillId="0" borderId="0" xfId="0" applyFont="1">
      <alignment vertical="center"/>
    </xf>
    <xf numFmtId="0" fontId="48" fillId="0" borderId="85" xfId="0" applyFont="1" applyBorder="1">
      <alignment vertical="center"/>
    </xf>
    <xf numFmtId="0" fontId="50" fillId="0" borderId="84" xfId="0" applyFont="1" applyBorder="1">
      <alignment vertical="center"/>
    </xf>
    <xf numFmtId="0" fontId="48" fillId="0" borderId="0" xfId="0" applyFont="1" applyAlignment="1">
      <alignment horizontal="left" vertical="center" wrapText="1"/>
    </xf>
    <xf numFmtId="0" fontId="48" fillId="0" borderId="0" xfId="0" applyFont="1" applyAlignment="1">
      <alignment horizontal="center" vertical="center" wrapText="1"/>
    </xf>
    <xf numFmtId="0" fontId="48" fillId="0" borderId="33" xfId="0" applyFont="1" applyBorder="1" applyAlignment="1">
      <alignment horizontal="center" vertical="center" wrapText="1"/>
    </xf>
    <xf numFmtId="0" fontId="53" fillId="0" borderId="0" xfId="0" applyFont="1" applyBorder="1" applyAlignment="1">
      <alignment vertical="center"/>
    </xf>
    <xf numFmtId="0" fontId="50" fillId="0" borderId="0" xfId="0" applyFont="1" applyBorder="1" applyAlignment="1">
      <alignment vertical="center"/>
    </xf>
    <xf numFmtId="0" fontId="48" fillId="0" borderId="0" xfId="0" applyFont="1" applyBorder="1" applyAlignment="1">
      <alignment horizontal="center" vertical="center"/>
    </xf>
    <xf numFmtId="0" fontId="48" fillId="0" borderId="0" xfId="0" applyFont="1" applyBorder="1" applyAlignment="1">
      <alignment horizontal="center" vertical="center" wrapText="1"/>
    </xf>
    <xf numFmtId="0" fontId="49" fillId="0" borderId="0" xfId="0" applyFont="1" applyFill="1" applyBorder="1" applyAlignment="1">
      <alignment vertical="center"/>
    </xf>
    <xf numFmtId="0" fontId="54" fillId="0" borderId="0" xfId="0" applyFont="1" applyBorder="1" applyAlignment="1">
      <alignment horizontal="left" vertical="top" wrapText="1"/>
    </xf>
    <xf numFmtId="0" fontId="55" fillId="0" borderId="0" xfId="0" applyFont="1" applyBorder="1" applyAlignment="1">
      <alignment horizontal="left" vertical="center"/>
    </xf>
    <xf numFmtId="0" fontId="48" fillId="0" borderId="0" xfId="0" applyFont="1" applyFill="1" applyAlignment="1">
      <alignment vertical="center"/>
    </xf>
    <xf numFmtId="0" fontId="48" fillId="33" borderId="2" xfId="0" applyFont="1" applyFill="1" applyBorder="1" applyAlignment="1">
      <alignment horizontal="center" vertical="center"/>
    </xf>
    <xf numFmtId="0" fontId="48" fillId="33" borderId="3" xfId="0" applyFont="1" applyFill="1" applyBorder="1" applyAlignment="1">
      <alignment horizontal="center" vertical="center"/>
    </xf>
    <xf numFmtId="0" fontId="48" fillId="0" borderId="2" xfId="0" applyFont="1" applyFill="1" applyBorder="1" applyAlignment="1">
      <alignment horizontal="center" vertical="center"/>
    </xf>
    <xf numFmtId="0" fontId="48" fillId="0" borderId="3" xfId="0" applyFont="1" applyFill="1" applyBorder="1" applyAlignment="1">
      <alignment horizontal="center" vertical="center"/>
    </xf>
    <xf numFmtId="0" fontId="48" fillId="0" borderId="2" xfId="0" applyFont="1" applyFill="1" applyBorder="1" applyAlignment="1">
      <alignment vertical="center"/>
    </xf>
    <xf numFmtId="0" fontId="48" fillId="0" borderId="0" xfId="0" applyFont="1" applyFill="1" applyBorder="1" applyAlignment="1">
      <alignment horizontal="left" vertical="center" wrapText="1"/>
    </xf>
    <xf numFmtId="0" fontId="48" fillId="0" borderId="84" xfId="0" applyFont="1" applyFill="1" applyBorder="1" applyAlignment="1">
      <alignment vertical="center" wrapText="1"/>
    </xf>
    <xf numFmtId="0" fontId="48" fillId="0" borderId="0" xfId="0" applyFont="1" applyFill="1" applyBorder="1" applyAlignment="1">
      <alignment vertical="center" wrapText="1"/>
    </xf>
    <xf numFmtId="0" fontId="48" fillId="0" borderId="0" xfId="0" applyFont="1" applyFill="1" applyBorder="1" applyAlignment="1">
      <alignment horizontal="right" vertical="center" wrapText="1"/>
    </xf>
    <xf numFmtId="0" fontId="48" fillId="0" borderId="4" xfId="0" applyFont="1" applyFill="1" applyBorder="1" applyAlignment="1">
      <alignment vertical="center" wrapText="1"/>
    </xf>
    <xf numFmtId="0" fontId="48" fillId="0" borderId="5" xfId="0" applyFont="1" applyFill="1" applyBorder="1" applyAlignment="1">
      <alignment vertical="center" wrapText="1"/>
    </xf>
    <xf numFmtId="0" fontId="48" fillId="0" borderId="5" xfId="0" applyFont="1" applyFill="1" applyBorder="1" applyAlignment="1">
      <alignment horizontal="right" vertical="center" wrapText="1"/>
    </xf>
    <xf numFmtId="0" fontId="56" fillId="0" borderId="0" xfId="0" applyFont="1" applyFill="1" applyBorder="1" applyAlignment="1">
      <alignment horizontal="left" vertical="top" wrapText="1"/>
    </xf>
    <xf numFmtId="0" fontId="50" fillId="0" borderId="84" xfId="0" applyFont="1" applyFill="1" applyBorder="1" applyAlignment="1">
      <alignment horizontal="left" vertical="center"/>
    </xf>
    <xf numFmtId="0" fontId="48" fillId="0" borderId="0" xfId="0" applyFont="1" applyFill="1" applyBorder="1" applyAlignment="1">
      <alignment horizontal="left" vertical="center"/>
    </xf>
    <xf numFmtId="0" fontId="48" fillId="0" borderId="84" xfId="0" applyFont="1" applyFill="1" applyBorder="1" applyAlignment="1">
      <alignment horizontal="left" vertical="center"/>
    </xf>
    <xf numFmtId="0" fontId="48" fillId="0" borderId="1" xfId="0" applyFont="1" applyFill="1" applyBorder="1" applyAlignment="1">
      <alignment horizontal="left" vertical="center"/>
    </xf>
    <xf numFmtId="0" fontId="48" fillId="0" borderId="2" xfId="0" applyFont="1" applyFill="1" applyBorder="1" applyAlignment="1">
      <alignment horizontal="left" vertical="center"/>
    </xf>
    <xf numFmtId="0" fontId="48" fillId="0" borderId="3" xfId="0" applyFont="1" applyFill="1" applyBorder="1" applyAlignment="1">
      <alignment horizontal="left" vertical="center"/>
    </xf>
    <xf numFmtId="0" fontId="48" fillId="0" borderId="33" xfId="0" applyFont="1" applyFill="1" applyBorder="1" applyAlignment="1">
      <alignment horizontal="left" vertical="center"/>
    </xf>
    <xf numFmtId="0" fontId="48" fillId="0" borderId="4" xfId="0" applyFont="1" applyFill="1" applyBorder="1" applyAlignment="1">
      <alignment horizontal="left" vertical="center"/>
    </xf>
    <xf numFmtId="0" fontId="48" fillId="0" borderId="5" xfId="0" applyFont="1" applyFill="1" applyBorder="1" applyAlignment="1">
      <alignment horizontal="left" vertical="center"/>
    </xf>
    <xf numFmtId="0" fontId="48" fillId="0" borderId="6" xfId="0" applyFont="1" applyFill="1" applyBorder="1" applyAlignment="1">
      <alignment horizontal="left" vertical="center"/>
    </xf>
    <xf numFmtId="0" fontId="48" fillId="0" borderId="33" xfId="0" applyFont="1" applyFill="1" applyBorder="1" applyAlignment="1">
      <alignment horizontal="center" vertical="center"/>
    </xf>
    <xf numFmtId="0" fontId="48" fillId="0" borderId="84" xfId="0" applyFont="1" applyFill="1" applyBorder="1" applyAlignment="1">
      <alignment horizontal="center" vertical="center"/>
    </xf>
    <xf numFmtId="0" fontId="48" fillId="0" borderId="5" xfId="0" applyFont="1" applyFill="1" applyBorder="1" applyAlignment="1">
      <alignment horizontal="center" vertical="center"/>
    </xf>
    <xf numFmtId="0" fontId="48" fillId="0" borderId="6" xfId="0" applyFont="1" applyFill="1" applyBorder="1" applyAlignment="1">
      <alignment horizontal="center" vertical="center"/>
    </xf>
    <xf numFmtId="0" fontId="48" fillId="0" borderId="4" xfId="0" applyFont="1" applyFill="1" applyBorder="1" applyAlignment="1">
      <alignment horizontal="center" vertical="center"/>
    </xf>
    <xf numFmtId="0" fontId="48" fillId="0" borderId="5" xfId="0" applyFont="1" applyFill="1" applyBorder="1" applyAlignment="1">
      <alignment vertical="center"/>
    </xf>
    <xf numFmtId="0" fontId="48" fillId="0" borderId="6" xfId="0" applyFont="1" applyFill="1" applyBorder="1" applyAlignment="1">
      <alignment vertical="center"/>
    </xf>
    <xf numFmtId="0" fontId="48" fillId="0" borderId="0" xfId="0" applyFont="1" applyFill="1" applyBorder="1" applyAlignment="1">
      <alignment horizontal="center" vertical="center"/>
    </xf>
    <xf numFmtId="0" fontId="48" fillId="0" borderId="0" xfId="0" applyFont="1" applyFill="1" applyBorder="1" applyAlignment="1">
      <alignment horizontal="left" vertical="center" wrapText="1"/>
    </xf>
    <xf numFmtId="0" fontId="48" fillId="0" borderId="5" xfId="0" applyFont="1" applyBorder="1" applyAlignment="1">
      <alignment vertical="center"/>
    </xf>
    <xf numFmtId="0" fontId="48" fillId="0" borderId="6" xfId="0" applyFont="1" applyBorder="1" applyAlignment="1">
      <alignment vertical="center"/>
    </xf>
    <xf numFmtId="0" fontId="57" fillId="0" borderId="0" xfId="0" applyFont="1" applyFill="1" applyBorder="1" applyAlignment="1">
      <alignment horizontal="left" vertical="top" wrapText="1"/>
    </xf>
    <xf numFmtId="0" fontId="57" fillId="0" borderId="0" xfId="0" applyFont="1" applyFill="1" applyBorder="1" applyAlignment="1">
      <alignment horizontal="left" vertical="top"/>
    </xf>
    <xf numFmtId="0" fontId="48" fillId="0" borderId="84" xfId="0" applyFont="1" applyFill="1" applyBorder="1" applyAlignment="1">
      <alignment horizontal="left" vertical="center" wrapText="1"/>
    </xf>
    <xf numFmtId="0" fontId="58" fillId="0" borderId="0" xfId="0" applyFont="1" applyFill="1" applyBorder="1" applyAlignment="1">
      <alignment horizontal="center" vertical="center" wrapText="1"/>
    </xf>
    <xf numFmtId="0" fontId="48" fillId="0" borderId="4" xfId="0" applyFont="1" applyFill="1" applyBorder="1" applyAlignment="1">
      <alignment horizontal="left" vertical="center" wrapText="1"/>
    </xf>
    <xf numFmtId="0" fontId="58" fillId="0" borderId="5" xfId="0" applyFont="1" applyFill="1" applyBorder="1" applyAlignment="1">
      <alignment horizontal="center" vertical="center" wrapText="1"/>
    </xf>
    <xf numFmtId="0" fontId="48" fillId="0" borderId="5" xfId="0" applyFont="1" applyFill="1" applyBorder="1" applyAlignment="1">
      <alignment horizontal="left" vertical="center" wrapText="1"/>
    </xf>
    <xf numFmtId="0" fontId="48" fillId="0" borderId="0" xfId="0" applyFont="1" applyFill="1" applyBorder="1" applyAlignment="1">
      <alignment horizontal="center" vertical="center" wrapText="1"/>
    </xf>
    <xf numFmtId="0" fontId="49" fillId="33" borderId="0" xfId="0" applyFont="1" applyFill="1" applyBorder="1" applyAlignment="1">
      <alignment vertical="center"/>
    </xf>
    <xf numFmtId="0" fontId="48" fillId="33" borderId="0" xfId="0" applyFont="1" applyFill="1" applyBorder="1" applyAlignment="1">
      <alignment horizontal="center" vertical="center"/>
    </xf>
    <xf numFmtId="0" fontId="48" fillId="33" borderId="0" xfId="0" applyFont="1" applyFill="1" applyBorder="1" applyAlignment="1">
      <alignment horizontal="left" vertical="center" wrapText="1"/>
    </xf>
    <xf numFmtId="0" fontId="48" fillId="33" borderId="0" xfId="0" applyFont="1" applyFill="1" applyBorder="1" applyAlignment="1">
      <alignment vertical="center"/>
    </xf>
    <xf numFmtId="0" fontId="48" fillId="33" borderId="0" xfId="0" applyFont="1" applyFill="1" applyAlignment="1">
      <alignment vertical="center"/>
    </xf>
    <xf numFmtId="0" fontId="50" fillId="0" borderId="0" xfId="0" applyFont="1" applyBorder="1" applyAlignment="1">
      <alignment horizontal="center" vertical="center" textRotation="255"/>
    </xf>
    <xf numFmtId="0" fontId="48" fillId="0" borderId="5" xfId="0" applyFont="1" applyBorder="1" applyAlignment="1">
      <alignment horizontal="center" vertical="center"/>
    </xf>
    <xf numFmtId="0" fontId="48" fillId="0" borderId="5" xfId="0" applyFont="1" applyBorder="1" applyAlignment="1">
      <alignment horizontal="left" vertical="center" wrapText="1"/>
    </xf>
    <xf numFmtId="0" fontId="48" fillId="0" borderId="2" xfId="0" applyFont="1" applyBorder="1" applyAlignment="1">
      <alignment horizontal="center" vertical="center"/>
    </xf>
    <xf numFmtId="0" fontId="48" fillId="0" borderId="2" xfId="0" applyFont="1" applyBorder="1" applyAlignment="1">
      <alignment horizontal="left" vertical="center" wrapText="1"/>
    </xf>
    <xf numFmtId="0" fontId="48" fillId="0" borderId="2" xfId="0" applyFont="1" applyBorder="1" applyAlignment="1">
      <alignment horizontal="center" vertical="center" wrapText="1"/>
    </xf>
    <xf numFmtId="0" fontId="48" fillId="0" borderId="0" xfId="0" applyFont="1">
      <alignment vertical="center"/>
    </xf>
    <xf numFmtId="0" fontId="48" fillId="0" borderId="5" xfId="0" applyFont="1" applyBorder="1">
      <alignment vertical="center"/>
    </xf>
    <xf numFmtId="0" fontId="59" fillId="0" borderId="0" xfId="0" applyFont="1" applyAlignment="1">
      <alignment horizontal="center" vertical="center"/>
    </xf>
    <xf numFmtId="0" fontId="48" fillId="0" borderId="33" xfId="0" applyFont="1" applyBorder="1" applyAlignment="1">
      <alignment vertical="center"/>
    </xf>
    <xf numFmtId="0" fontId="48" fillId="0" borderId="0" xfId="0" applyFont="1" applyAlignment="1">
      <alignment horizontal="center" vertical="center"/>
    </xf>
    <xf numFmtId="0" fontId="48" fillId="0" borderId="0" xfId="0" applyFont="1" applyAlignment="1">
      <alignment horizontal="center" vertical="center" wrapText="1"/>
    </xf>
    <xf numFmtId="0" fontId="61" fillId="0" borderId="0" xfId="0" applyFont="1">
      <alignment vertical="center"/>
    </xf>
    <xf numFmtId="0" fontId="62" fillId="0" borderId="0" xfId="0" applyFont="1" applyBorder="1" applyAlignment="1">
      <alignment vertical="center" wrapText="1"/>
    </xf>
    <xf numFmtId="0" fontId="59" fillId="0" borderId="0" xfId="0" applyFont="1" applyFill="1" applyBorder="1" applyAlignment="1">
      <alignment horizontal="center" vertical="center"/>
    </xf>
    <xf numFmtId="0" fontId="48" fillId="0" borderId="1" xfId="0" applyFont="1" applyFill="1" applyBorder="1" applyAlignment="1">
      <alignment horizontal="right" vertical="center"/>
    </xf>
    <xf numFmtId="0" fontId="48" fillId="0" borderId="4" xfId="0" applyFont="1" applyFill="1" applyBorder="1" applyAlignment="1">
      <alignment horizontal="right" vertical="center"/>
    </xf>
    <xf numFmtId="0" fontId="48" fillId="0" borderId="2" xfId="0" applyFont="1" applyBorder="1" applyAlignment="1">
      <alignment horizontal="center" vertical="center" wrapText="1"/>
    </xf>
    <xf numFmtId="0" fontId="48" fillId="0" borderId="3" xfId="0" applyFont="1" applyBorder="1" applyAlignment="1">
      <alignment horizontal="center" vertical="center" wrapText="1"/>
    </xf>
    <xf numFmtId="0" fontId="48" fillId="0" borderId="0" xfId="0" applyNumberFormat="1" applyFont="1" applyAlignment="1">
      <alignment horizontal="center" vertical="center"/>
    </xf>
    <xf numFmtId="0" fontId="63" fillId="0" borderId="0" xfId="0" applyFont="1" applyAlignment="1"/>
    <xf numFmtId="0" fontId="48" fillId="0" borderId="0" xfId="0" applyFont="1" applyAlignment="1"/>
    <xf numFmtId="0" fontId="48" fillId="0" borderId="5" xfId="0" applyFont="1" applyBorder="1" applyAlignment="1"/>
    <xf numFmtId="0" fontId="48" fillId="0" borderId="90" xfId="0" applyNumberFormat="1" applyFont="1" applyBorder="1" applyAlignment="1">
      <alignment horizontal="center" vertical="center"/>
    </xf>
    <xf numFmtId="0" fontId="48" fillId="0" borderId="0" xfId="0" applyFont="1" applyAlignment="1"/>
    <xf numFmtId="0" fontId="48" fillId="0" borderId="5" xfId="0" applyFont="1" applyBorder="1" applyAlignment="1"/>
    <xf numFmtId="0" fontId="48" fillId="0" borderId="90" xfId="0" applyNumberFormat="1" applyFont="1" applyBorder="1" applyAlignment="1">
      <alignment horizontal="center" vertical="center"/>
    </xf>
    <xf numFmtId="0" fontId="48" fillId="0" borderId="0" xfId="0" applyFont="1" applyBorder="1" applyAlignment="1"/>
    <xf numFmtId="0" fontId="48" fillId="0" borderId="90" xfId="0" applyNumberFormat="1" applyFont="1" applyBorder="1" applyAlignment="1">
      <alignment horizontal="center" vertical="center" wrapText="1"/>
    </xf>
    <xf numFmtId="0" fontId="48" fillId="0" borderId="0" xfId="0" applyNumberFormat="1" applyFont="1" applyBorder="1" applyAlignment="1">
      <alignment horizontal="center" vertical="center"/>
    </xf>
    <xf numFmtId="0" fontId="48" fillId="0" borderId="0" xfId="0" applyNumberFormat="1" applyFont="1" applyBorder="1" applyAlignment="1">
      <alignment horizontal="center" vertical="center" wrapText="1"/>
    </xf>
    <xf numFmtId="0" fontId="48" fillId="0" borderId="0" xfId="0" applyNumberFormat="1" applyFont="1" applyBorder="1" applyAlignment="1">
      <alignment horizontal="left" vertical="center"/>
    </xf>
    <xf numFmtId="0" fontId="48" fillId="0" borderId="2" xfId="0" applyNumberFormat="1" applyFont="1" applyBorder="1" applyAlignment="1">
      <alignment horizontal="left" vertical="center"/>
    </xf>
    <xf numFmtId="0" fontId="48" fillId="0" borderId="2" xfId="0" applyNumberFormat="1" applyFont="1" applyBorder="1" applyAlignment="1">
      <alignment horizontal="center" vertical="center" wrapText="1"/>
    </xf>
    <xf numFmtId="0" fontId="48" fillId="0" borderId="5" xfId="0" applyFont="1" applyBorder="1" applyAlignment="1">
      <alignment horizontal="center" vertical="center" wrapText="1"/>
    </xf>
    <xf numFmtId="0" fontId="59" fillId="0" borderId="0" xfId="0" applyFont="1" applyAlignment="1">
      <alignment horizontal="center" vertical="center"/>
    </xf>
    <xf numFmtId="0" fontId="64" fillId="0" borderId="0" xfId="0" applyFont="1" applyBorder="1" applyAlignment="1">
      <alignment horizontal="left" vertical="center"/>
    </xf>
    <xf numFmtId="0" fontId="48" fillId="0" borderId="3" xfId="0" applyFont="1" applyBorder="1" applyAlignment="1">
      <alignment horizontal="center" vertical="center" wrapText="1"/>
    </xf>
    <xf numFmtId="0" fontId="48" fillId="0" borderId="0" xfId="0" applyFont="1" applyBorder="1" applyAlignment="1">
      <alignment horizontal="left" vertical="center"/>
    </xf>
    <xf numFmtId="0" fontId="50" fillId="0" borderId="0" xfId="0" applyFont="1" applyBorder="1" applyAlignment="1">
      <alignment horizontal="center" vertical="center"/>
    </xf>
    <xf numFmtId="0" fontId="63" fillId="0" borderId="0" xfId="0" applyFont="1" applyAlignment="1"/>
    <xf numFmtId="0" fontId="48" fillId="0" borderId="0" xfId="0" applyNumberFormat="1" applyFont="1" applyAlignment="1">
      <alignment horizontal="center" vertical="center"/>
    </xf>
    <xf numFmtId="0" fontId="50" fillId="0" borderId="0" xfId="0" applyFont="1" applyBorder="1" applyAlignment="1">
      <alignment horizontal="center" vertical="center"/>
    </xf>
    <xf numFmtId="0" fontId="48" fillId="0" borderId="0" xfId="0" applyFont="1" applyBorder="1" applyAlignment="1">
      <alignment horizontal="center" vertical="center" textRotation="255"/>
    </xf>
    <xf numFmtId="0" fontId="59" fillId="0" borderId="0" xfId="0" applyFont="1" applyFill="1" applyBorder="1" applyAlignment="1">
      <alignment vertical="center"/>
    </xf>
    <xf numFmtId="0" fontId="48" fillId="0" borderId="0" xfId="0" applyFont="1">
      <alignment vertical="center"/>
    </xf>
    <xf numFmtId="0" fontId="48" fillId="0" borderId="33" xfId="0" applyFont="1" applyBorder="1" applyAlignment="1">
      <alignment horizontal="center" vertical="center" wrapText="1"/>
    </xf>
    <xf numFmtId="0" fontId="48" fillId="0" borderId="0" xfId="0" applyFont="1" applyBorder="1" applyAlignment="1">
      <alignment horizontal="center" vertical="center"/>
    </xf>
    <xf numFmtId="0" fontId="48" fillId="0" borderId="0" xfId="0" applyFont="1" applyBorder="1" applyAlignment="1">
      <alignment horizontal="left" vertical="center" wrapText="1"/>
    </xf>
    <xf numFmtId="0" fontId="48" fillId="0" borderId="0" xfId="0" applyFont="1" applyBorder="1" applyAlignment="1">
      <alignment horizontal="center" vertical="center" wrapText="1"/>
    </xf>
    <xf numFmtId="0" fontId="48" fillId="0" borderId="0" xfId="0" applyFont="1" applyBorder="1" applyAlignment="1">
      <alignment vertical="center"/>
    </xf>
    <xf numFmtId="0" fontId="48" fillId="0" borderId="2" xfId="0" applyFont="1" applyBorder="1" applyAlignment="1">
      <alignment vertical="center"/>
    </xf>
    <xf numFmtId="0" fontId="48" fillId="0" borderId="0" xfId="0" applyFont="1" applyBorder="1" applyAlignment="1">
      <alignment horizontal="left" vertical="center"/>
    </xf>
    <xf numFmtId="0" fontId="13" fillId="35" borderId="29" xfId="0" applyFont="1" applyFill="1" applyBorder="1" applyAlignment="1" applyProtection="1">
      <alignment horizontal="center" vertical="center" shrinkToFit="1"/>
      <protection locked="0"/>
    </xf>
    <xf numFmtId="0" fontId="13" fillId="35" borderId="33" xfId="0" applyFont="1" applyFill="1" applyBorder="1" applyAlignment="1" applyProtection="1">
      <alignment horizontal="center" vertical="center" shrinkToFit="1"/>
      <protection locked="0"/>
    </xf>
    <xf numFmtId="0" fontId="13" fillId="35" borderId="6" xfId="0" applyFont="1" applyFill="1" applyBorder="1" applyAlignment="1" applyProtection="1">
      <alignment horizontal="center" vertical="center" shrinkToFit="1"/>
      <protection locked="0"/>
    </xf>
    <xf numFmtId="0" fontId="13" fillId="35" borderId="3" xfId="0" applyFont="1" applyFill="1" applyBorder="1" applyAlignment="1" applyProtection="1">
      <alignment horizontal="center" vertical="center" shrinkToFit="1"/>
      <protection locked="0"/>
    </xf>
    <xf numFmtId="0" fontId="48" fillId="0" borderId="0" xfId="0" applyFont="1" applyAlignment="1">
      <alignment horizontal="left" vertical="center"/>
    </xf>
    <xf numFmtId="0" fontId="49" fillId="33" borderId="0" xfId="0" applyFont="1" applyFill="1" applyAlignment="1">
      <alignment vertical="center"/>
    </xf>
    <xf numFmtId="0" fontId="48" fillId="0" borderId="0" xfId="0" applyFont="1" applyBorder="1" applyAlignment="1">
      <alignment horizontal="left" vertical="top" wrapText="1"/>
    </xf>
    <xf numFmtId="0" fontId="48" fillId="33" borderId="0" xfId="0" applyFont="1" applyFill="1" applyAlignment="1">
      <alignment horizontal="left" vertical="center"/>
    </xf>
    <xf numFmtId="0" fontId="0" fillId="33" borderId="0" xfId="0" applyFill="1">
      <alignment vertical="center"/>
    </xf>
    <xf numFmtId="0" fontId="17" fillId="33" borderId="0" xfId="0" applyFont="1" applyFill="1" applyAlignment="1">
      <alignment horizontal="left" vertical="center"/>
    </xf>
    <xf numFmtId="0" fontId="17" fillId="33" borderId="0" xfId="0" applyFont="1" applyFill="1">
      <alignment vertical="center"/>
    </xf>
    <xf numFmtId="0" fontId="69" fillId="33" borderId="0" xfId="0" applyFont="1" applyFill="1" applyAlignment="1">
      <alignment horizontal="left" vertical="center"/>
    </xf>
    <xf numFmtId="0" fontId="17" fillId="36" borderId="34" xfId="0" applyFont="1" applyFill="1" applyBorder="1" applyAlignment="1">
      <alignment horizontal="left" vertical="center"/>
    </xf>
    <xf numFmtId="0" fontId="17" fillId="35" borderId="34" xfId="0" applyFont="1" applyFill="1" applyBorder="1" applyAlignment="1">
      <alignment horizontal="left" vertical="center"/>
    </xf>
    <xf numFmtId="0" fontId="70" fillId="33" borderId="0" xfId="0" applyFont="1" applyFill="1" applyAlignment="1">
      <alignment horizontal="left" vertical="center"/>
    </xf>
    <xf numFmtId="0" fontId="17" fillId="33" borderId="0" xfId="0" applyFont="1" applyFill="1" applyAlignment="1">
      <alignment horizontal="center" vertical="center"/>
    </xf>
    <xf numFmtId="0" fontId="17" fillId="33" borderId="34" xfId="0" applyFont="1" applyFill="1" applyBorder="1" applyAlignment="1">
      <alignment horizontal="center" vertical="center"/>
    </xf>
    <xf numFmtId="0" fontId="17" fillId="33" borderId="34" xfId="0" applyFont="1" applyFill="1" applyBorder="1" applyAlignment="1">
      <alignment horizontal="left" vertical="center"/>
    </xf>
    <xf numFmtId="0" fontId="71" fillId="33" borderId="0" xfId="0" applyFont="1" applyFill="1">
      <alignment vertical="center"/>
    </xf>
    <xf numFmtId="0" fontId="71" fillId="33" borderId="0" xfId="0" applyFont="1" applyFill="1" applyAlignment="1">
      <alignment horizontal="left" vertical="center"/>
    </xf>
    <xf numFmtId="0" fontId="73" fillId="33" borderId="0" xfId="0" applyFont="1" applyFill="1">
      <alignment vertical="center"/>
    </xf>
    <xf numFmtId="0" fontId="71" fillId="33" borderId="0" xfId="0" applyFont="1" applyFill="1" applyAlignment="1">
      <alignment vertical="center" shrinkToFit="1"/>
    </xf>
    <xf numFmtId="0" fontId="17" fillId="33" borderId="0" xfId="0" applyFont="1" applyFill="1" applyAlignment="1">
      <alignment vertical="center" wrapText="1"/>
    </xf>
    <xf numFmtId="0" fontId="17" fillId="34" borderId="0" xfId="0" applyFont="1" applyFill="1" applyAlignment="1">
      <alignment vertical="center" wrapText="1"/>
    </xf>
    <xf numFmtId="0" fontId="16" fillId="33" borderId="0" xfId="0" applyFont="1" applyFill="1" applyAlignment="1"/>
    <xf numFmtId="0" fontId="16" fillId="33" borderId="0" xfId="0" applyFont="1" applyFill="1">
      <alignment vertical="center"/>
    </xf>
    <xf numFmtId="0" fontId="16" fillId="33" borderId="0" xfId="0" applyFont="1" applyFill="1" applyAlignment="1">
      <alignment vertical="center" wrapText="1"/>
    </xf>
    <xf numFmtId="0" fontId="16" fillId="33" borderId="0" xfId="0" applyFont="1" applyFill="1" applyAlignment="1">
      <alignment horizontal="justify" vertical="center" wrapText="1"/>
    </xf>
    <xf numFmtId="0" fontId="74" fillId="33" borderId="0" xfId="0" applyFont="1" applyFill="1" applyAlignment="1">
      <alignment horizontal="left" vertical="center"/>
    </xf>
    <xf numFmtId="0" fontId="46" fillId="33" borderId="0" xfId="0" applyFont="1" applyFill="1" applyAlignment="1">
      <alignment horizontal="center" vertical="center"/>
    </xf>
    <xf numFmtId="0" fontId="46" fillId="33" borderId="0" xfId="0" applyFont="1" applyFill="1" applyAlignment="1">
      <alignment horizontal="left" vertical="center"/>
    </xf>
    <xf numFmtId="0" fontId="75" fillId="33" borderId="0" xfId="0" applyFont="1" applyFill="1">
      <alignment vertical="center"/>
    </xf>
    <xf numFmtId="0" fontId="75" fillId="33" borderId="0" xfId="0" applyFont="1" applyFill="1" applyAlignment="1">
      <alignment horizontal="left" vertical="center"/>
    </xf>
    <xf numFmtId="0" fontId="76" fillId="33" borderId="109" xfId="0" applyFont="1" applyFill="1" applyBorder="1" applyAlignment="1">
      <alignment horizontal="center" vertical="center" shrinkToFit="1"/>
    </xf>
    <xf numFmtId="0" fontId="76" fillId="33" borderId="110" xfId="0" applyFont="1" applyFill="1" applyBorder="1" applyAlignment="1">
      <alignment horizontal="center" vertical="center"/>
    </xf>
    <xf numFmtId="0" fontId="46" fillId="33" borderId="0" xfId="0" applyFont="1" applyFill="1" applyAlignment="1" applyProtection="1">
      <alignment horizontal="center" vertical="center"/>
      <protection locked="0"/>
    </xf>
    <xf numFmtId="0" fontId="46" fillId="36" borderId="34" xfId="0" applyFont="1" applyFill="1" applyBorder="1" applyAlignment="1" applyProtection="1">
      <alignment horizontal="center" vertical="center"/>
      <protection locked="0"/>
    </xf>
    <xf numFmtId="0" fontId="46" fillId="36" borderId="0" xfId="0" applyFont="1" applyFill="1" applyAlignment="1" applyProtection="1">
      <alignment horizontal="center" vertical="center"/>
      <protection locked="0"/>
    </xf>
    <xf numFmtId="20" fontId="46" fillId="36" borderId="34" xfId="0" applyNumberFormat="1" applyFont="1" applyFill="1" applyBorder="1" applyAlignment="1" applyProtection="1">
      <alignment horizontal="center" vertical="center"/>
      <protection locked="0"/>
    </xf>
    <xf numFmtId="0" fontId="46" fillId="33" borderId="0" xfId="0" applyFont="1" applyFill="1" applyAlignment="1" applyProtection="1">
      <alignment horizontal="right" vertical="center"/>
      <protection locked="0"/>
    </xf>
    <xf numFmtId="0" fontId="46" fillId="33" borderId="0" xfId="0" applyFont="1" applyFill="1" applyProtection="1">
      <alignment vertical="center"/>
      <protection locked="0"/>
    </xf>
    <xf numFmtId="0" fontId="46" fillId="33" borderId="34" xfId="0" applyFont="1" applyFill="1" applyBorder="1" applyAlignment="1">
      <alignment horizontal="center" vertical="center"/>
    </xf>
    <xf numFmtId="178" fontId="46" fillId="33" borderId="34" xfId="0" applyNumberFormat="1" applyFont="1" applyFill="1" applyBorder="1" applyAlignment="1">
      <alignment horizontal="center" vertical="center"/>
    </xf>
    <xf numFmtId="0" fontId="46" fillId="33" borderId="0" xfId="0" applyFont="1" applyFill="1" applyAlignment="1">
      <alignment horizontal="right" vertical="center"/>
    </xf>
    <xf numFmtId="0" fontId="46" fillId="36" borderId="34" xfId="0" applyFont="1" applyFill="1" applyBorder="1" applyAlignment="1" applyProtection="1">
      <alignment horizontal="left" vertical="center"/>
      <protection locked="0"/>
    </xf>
    <xf numFmtId="20" fontId="46" fillId="33" borderId="34" xfId="0" applyNumberFormat="1" applyFont="1" applyFill="1" applyBorder="1" applyAlignment="1">
      <alignment horizontal="center" vertical="center"/>
    </xf>
    <xf numFmtId="20" fontId="46" fillId="33" borderId="34" xfId="0" applyNumberFormat="1" applyFont="1" applyFill="1" applyBorder="1" applyAlignment="1" applyProtection="1">
      <alignment horizontal="center" vertical="center"/>
      <protection locked="0"/>
    </xf>
    <xf numFmtId="0" fontId="46" fillId="33" borderId="34" xfId="0" applyFont="1" applyFill="1" applyBorder="1" applyAlignment="1" applyProtection="1">
      <alignment horizontal="center" vertical="center"/>
      <protection locked="0"/>
    </xf>
    <xf numFmtId="0" fontId="47" fillId="36" borderId="109" xfId="0" applyFont="1" applyFill="1" applyBorder="1" applyAlignment="1" applyProtection="1">
      <alignment horizontal="center" vertical="center"/>
      <protection locked="0"/>
    </xf>
    <xf numFmtId="0" fontId="47" fillId="36" borderId="85" xfId="0" applyFont="1" applyFill="1" applyBorder="1" applyAlignment="1" applyProtection="1">
      <alignment horizontal="center" vertical="center"/>
      <protection locked="0"/>
    </xf>
    <xf numFmtId="0" fontId="47" fillId="36" borderId="110" xfId="0" applyFont="1" applyFill="1" applyBorder="1" applyAlignment="1" applyProtection="1">
      <alignment horizontal="center" vertical="center"/>
      <protection locked="0"/>
    </xf>
    <xf numFmtId="0" fontId="13" fillId="33" borderId="0" xfId="0" quotePrefix="1" applyFont="1" applyFill="1">
      <alignment vertical="center"/>
    </xf>
    <xf numFmtId="20" fontId="13" fillId="33" borderId="0" xfId="0" applyNumberFormat="1" applyFont="1" applyFill="1">
      <alignment vertical="center"/>
    </xf>
    <xf numFmtId="0" fontId="13" fillId="33" borderId="0" xfId="0" applyFont="1" applyFill="1" applyAlignment="1">
      <alignment horizontal="center" vertical="center"/>
    </xf>
    <xf numFmtId="0" fontId="13" fillId="33" borderId="0" xfId="0" applyFont="1" applyFill="1" applyProtection="1">
      <alignment vertical="center"/>
      <protection locked="0"/>
    </xf>
    <xf numFmtId="0" fontId="13" fillId="0" borderId="0" xfId="0" applyFont="1" applyAlignment="1">
      <alignment horizontal="center" vertical="center"/>
    </xf>
    <xf numFmtId="0" fontId="13" fillId="33" borderId="0" xfId="0" applyFont="1" applyFill="1" applyAlignment="1">
      <alignment horizontal="left" vertical="center"/>
    </xf>
    <xf numFmtId="20" fontId="13" fillId="0" borderId="0" xfId="0" applyNumberFormat="1" applyFont="1">
      <alignment vertical="center"/>
    </xf>
    <xf numFmtId="176" fontId="13" fillId="0" borderId="0" xfId="0" applyNumberFormat="1" applyFont="1">
      <alignment vertical="center"/>
    </xf>
    <xf numFmtId="0" fontId="13" fillId="33" borderId="0" xfId="0" applyFont="1" applyFill="1">
      <alignment vertical="center"/>
    </xf>
    <xf numFmtId="0" fontId="16" fillId="0" borderId="0" xfId="0" applyFont="1" applyAlignment="1">
      <alignment horizontal="left" vertical="center"/>
    </xf>
    <xf numFmtId="0" fontId="13" fillId="0" borderId="30" xfId="0" applyFont="1" applyBorder="1">
      <alignment vertical="center"/>
    </xf>
    <xf numFmtId="0" fontId="13" fillId="0" borderId="31" xfId="0" applyFont="1" applyBorder="1">
      <alignment vertical="center"/>
    </xf>
    <xf numFmtId="0" fontId="13" fillId="0" borderId="31" xfId="0" quotePrefix="1" applyFont="1" applyBorder="1">
      <alignment vertical="center"/>
    </xf>
    <xf numFmtId="0" fontId="13" fillId="33" borderId="31" xfId="0" applyFont="1" applyFill="1" applyBorder="1">
      <alignment vertical="center"/>
    </xf>
    <xf numFmtId="0" fontId="13" fillId="34" borderId="31" xfId="0" applyFont="1" applyFill="1" applyBorder="1">
      <alignment vertical="center"/>
    </xf>
    <xf numFmtId="0" fontId="13" fillId="0" borderId="32" xfId="0" applyFont="1" applyBorder="1">
      <alignment vertical="center"/>
    </xf>
    <xf numFmtId="0" fontId="16" fillId="0" borderId="37" xfId="0" applyFont="1" applyBorder="1" applyAlignment="1">
      <alignment horizontal="center" vertical="center" wrapText="1"/>
    </xf>
    <xf numFmtId="0" fontId="16" fillId="0" borderId="38" xfId="0" applyFont="1" applyBorder="1" applyAlignment="1">
      <alignment horizontal="center" vertical="center" wrapText="1"/>
    </xf>
    <xf numFmtId="0" fontId="16" fillId="0" borderId="39" xfId="0" applyFont="1" applyBorder="1" applyAlignment="1">
      <alignment horizontal="center" vertical="center" wrapText="1"/>
    </xf>
    <xf numFmtId="0" fontId="16" fillId="0" borderId="40" xfId="0" applyFont="1" applyBorder="1" applyAlignment="1">
      <alignment horizontal="center" vertical="center" wrapText="1"/>
    </xf>
    <xf numFmtId="0" fontId="13" fillId="0" borderId="41" xfId="0" applyFont="1" applyBorder="1">
      <alignment vertical="center"/>
    </xf>
    <xf numFmtId="0" fontId="18" fillId="0" borderId="42" xfId="0" applyFont="1" applyBorder="1">
      <alignment vertical="center"/>
    </xf>
    <xf numFmtId="0" fontId="18" fillId="0" borderId="27" xfId="0" applyFont="1" applyBorder="1">
      <alignment vertical="center"/>
    </xf>
    <xf numFmtId="0" fontId="20" fillId="0" borderId="27" xfId="0" applyFont="1" applyBorder="1">
      <alignment vertical="center"/>
    </xf>
    <xf numFmtId="0" fontId="20" fillId="0" borderId="43" xfId="0" applyFont="1" applyBorder="1">
      <alignment vertical="center"/>
    </xf>
    <xf numFmtId="0" fontId="18" fillId="0" borderId="47" xfId="0" applyFont="1" applyBorder="1">
      <alignment vertical="center"/>
    </xf>
    <xf numFmtId="0" fontId="18" fillId="0" borderId="48" xfId="0" applyFont="1" applyBorder="1">
      <alignment vertical="center"/>
    </xf>
    <xf numFmtId="0" fontId="20" fillId="0" borderId="48" xfId="0" applyFont="1" applyBorder="1">
      <alignment vertical="center"/>
    </xf>
    <xf numFmtId="0" fontId="20" fillId="0" borderId="49" xfId="0" applyFont="1" applyBorder="1">
      <alignment vertical="center"/>
    </xf>
    <xf numFmtId="0" fontId="18" fillId="0" borderId="54" xfId="0" applyFont="1" applyBorder="1">
      <alignment vertical="center"/>
    </xf>
    <xf numFmtId="0" fontId="18" fillId="0" borderId="5" xfId="0" applyFont="1" applyBorder="1">
      <alignment vertical="center"/>
    </xf>
    <xf numFmtId="0" fontId="20" fillId="0" borderId="55" xfId="0" applyFont="1" applyBorder="1">
      <alignment vertical="center"/>
    </xf>
    <xf numFmtId="0" fontId="13" fillId="0" borderId="60" xfId="0" applyFont="1" applyBorder="1">
      <alignment vertical="center"/>
    </xf>
    <xf numFmtId="0" fontId="18" fillId="0" borderId="1" xfId="0" applyFont="1" applyBorder="1">
      <alignment vertical="center"/>
    </xf>
    <xf numFmtId="0" fontId="18" fillId="0" borderId="2" xfId="0" applyFont="1" applyBorder="1">
      <alignment vertical="center"/>
    </xf>
    <xf numFmtId="0" fontId="20" fillId="0" borderId="2" xfId="0" applyFont="1" applyBorder="1">
      <alignment vertical="center"/>
    </xf>
    <xf numFmtId="0" fontId="20" fillId="0" borderId="11" xfId="0" applyFont="1" applyBorder="1">
      <alignment vertical="center"/>
    </xf>
    <xf numFmtId="0" fontId="18" fillId="0" borderId="55" xfId="0" applyFont="1" applyBorder="1">
      <alignment vertical="center"/>
    </xf>
    <xf numFmtId="0" fontId="20" fillId="0" borderId="5" xfId="0" applyFont="1" applyBorder="1">
      <alignment vertical="center"/>
    </xf>
    <xf numFmtId="0" fontId="20" fillId="0" borderId="26" xfId="0" applyFont="1" applyBorder="1">
      <alignment vertical="center"/>
    </xf>
    <xf numFmtId="0" fontId="18" fillId="0" borderId="65" xfId="0" applyFont="1" applyBorder="1">
      <alignment vertical="center"/>
    </xf>
    <xf numFmtId="0" fontId="18" fillId="0" borderId="66" xfId="0" applyFont="1" applyBorder="1">
      <alignment vertical="center"/>
    </xf>
    <xf numFmtId="0" fontId="20" fillId="0" borderId="66" xfId="0" applyFont="1" applyBorder="1">
      <alignment vertical="center"/>
    </xf>
    <xf numFmtId="0" fontId="18" fillId="0" borderId="68" xfId="0" applyFont="1" applyBorder="1">
      <alignment vertical="center"/>
    </xf>
    <xf numFmtId="0" fontId="18" fillId="0" borderId="69" xfId="0" applyFont="1" applyBorder="1">
      <alignment vertical="center"/>
    </xf>
    <xf numFmtId="0" fontId="20" fillId="0" borderId="69" xfId="0" applyFont="1" applyBorder="1">
      <alignment vertical="center"/>
    </xf>
    <xf numFmtId="0" fontId="20" fillId="0" borderId="70" xfId="0" applyFont="1" applyBorder="1">
      <alignment vertical="center"/>
    </xf>
    <xf numFmtId="0" fontId="13" fillId="35" borderId="24" xfId="0" applyFont="1" applyFill="1" applyBorder="1" applyAlignment="1" applyProtection="1">
      <alignment horizontal="center" vertical="center" shrinkToFit="1"/>
      <protection locked="0"/>
    </xf>
    <xf numFmtId="0" fontId="18" fillId="0" borderId="23" xfId="0" applyFont="1" applyBorder="1">
      <alignment vertical="center"/>
    </xf>
    <xf numFmtId="0" fontId="18" fillId="0" borderId="7" xfId="0" applyFont="1" applyBorder="1">
      <alignment vertical="center"/>
    </xf>
    <xf numFmtId="0" fontId="20" fillId="0" borderId="7" xfId="0" applyFont="1" applyBorder="1">
      <alignment vertical="center"/>
    </xf>
    <xf numFmtId="0" fontId="20" fillId="0" borderId="94" xfId="0" applyFont="1" applyBorder="1" applyAlignment="1">
      <alignment horizontal="center" vertical="center"/>
    </xf>
    <xf numFmtId="177" fontId="16" fillId="0" borderId="76" xfId="0" applyNumberFormat="1" applyFont="1" applyBorder="1" applyAlignment="1">
      <alignment horizontal="center" vertical="center" shrinkToFit="1"/>
    </xf>
    <xf numFmtId="177" fontId="16" fillId="0" borderId="160" xfId="0" applyNumberFormat="1" applyFont="1" applyBorder="1" applyAlignment="1">
      <alignment horizontal="center" vertical="center" shrinkToFit="1"/>
    </xf>
    <xf numFmtId="0" fontId="17" fillId="0" borderId="0" xfId="0" applyFont="1" applyAlignment="1">
      <alignment vertical="center" textRotation="90"/>
    </xf>
    <xf numFmtId="0" fontId="78" fillId="0" borderId="0" xfId="0" applyFont="1">
      <alignment vertical="center"/>
    </xf>
    <xf numFmtId="0" fontId="79" fillId="0" borderId="0" xfId="0" applyFont="1" applyAlignment="1">
      <alignment horizontal="center" vertical="center"/>
    </xf>
    <xf numFmtId="0" fontId="13" fillId="35" borderId="29" xfId="0" applyFont="1" applyFill="1" applyBorder="1" applyAlignment="1" applyProtection="1">
      <alignment horizontal="center" vertical="center" wrapText="1"/>
      <protection locked="0"/>
    </xf>
    <xf numFmtId="0" fontId="13" fillId="35" borderId="33" xfId="0" applyFont="1" applyFill="1" applyBorder="1" applyAlignment="1" applyProtection="1">
      <alignment horizontal="center" vertical="center" wrapText="1"/>
      <protection locked="0"/>
    </xf>
    <xf numFmtId="0" fontId="13" fillId="35" borderId="6" xfId="0" applyFont="1" applyFill="1" applyBorder="1" applyAlignment="1" applyProtection="1">
      <alignment horizontal="center" vertical="center" wrapText="1"/>
      <protection locked="0"/>
    </xf>
    <xf numFmtId="0" fontId="13" fillId="0" borderId="29" xfId="0" applyFont="1" applyBorder="1" applyAlignment="1">
      <alignment horizontal="center" vertical="center" wrapText="1"/>
    </xf>
    <xf numFmtId="0" fontId="13" fillId="0" borderId="33" xfId="0" applyFont="1" applyBorder="1" applyAlignment="1">
      <alignment horizontal="center" vertical="center" wrapText="1"/>
    </xf>
    <xf numFmtId="0" fontId="13" fillId="0" borderId="24" xfId="0" applyFont="1" applyBorder="1" applyAlignment="1">
      <alignment horizontal="center" vertical="center" wrapText="1"/>
    </xf>
    <xf numFmtId="0" fontId="13" fillId="35" borderId="3" xfId="0" applyFont="1" applyFill="1" applyBorder="1" applyAlignment="1" applyProtection="1">
      <alignment horizontal="center" vertical="center" shrinkToFit="1"/>
      <protection locked="0"/>
    </xf>
    <xf numFmtId="0" fontId="13" fillId="35" borderId="33" xfId="0" applyFont="1" applyFill="1" applyBorder="1" applyAlignment="1" applyProtection="1">
      <alignment horizontal="center" vertical="center" shrinkToFit="1"/>
      <protection locked="0"/>
    </xf>
    <xf numFmtId="0" fontId="13" fillId="35" borderId="6" xfId="0" applyFont="1" applyFill="1" applyBorder="1" applyAlignment="1" applyProtection="1">
      <alignment horizontal="center" vertical="center" shrinkToFit="1"/>
      <protection locked="0"/>
    </xf>
    <xf numFmtId="0" fontId="13" fillId="35" borderId="3" xfId="0" applyFont="1" applyFill="1" applyBorder="1" applyAlignment="1" applyProtection="1">
      <alignment horizontal="center" vertical="center" wrapText="1"/>
      <protection locked="0"/>
    </xf>
    <xf numFmtId="0" fontId="13" fillId="35" borderId="29" xfId="0" applyFont="1" applyFill="1" applyBorder="1" applyAlignment="1" applyProtection="1">
      <alignment horizontal="center" vertical="center" shrinkToFit="1"/>
      <protection locked="0"/>
    </xf>
    <xf numFmtId="0" fontId="13" fillId="35" borderId="24" xfId="0" applyFont="1" applyFill="1" applyBorder="1" applyAlignment="1" applyProtection="1">
      <alignment horizontal="center" vertical="center" shrinkToFit="1"/>
      <protection locked="0"/>
    </xf>
    <xf numFmtId="0" fontId="13" fillId="35" borderId="24" xfId="0" applyFont="1" applyFill="1" applyBorder="1" applyAlignment="1" applyProtection="1">
      <alignment horizontal="center" vertical="center" wrapText="1"/>
      <protection locked="0"/>
    </xf>
    <xf numFmtId="0" fontId="14" fillId="0" borderId="0" xfId="0" applyFont="1" applyAlignment="1">
      <alignment horizontal="center" vertical="center"/>
    </xf>
    <xf numFmtId="0" fontId="48" fillId="0" borderId="161" xfId="0" applyFont="1" applyBorder="1" applyAlignment="1">
      <alignment horizontal="left" vertical="center" wrapText="1"/>
    </xf>
    <xf numFmtId="0" fontId="48" fillId="0" borderId="162" xfId="0" applyFont="1" applyBorder="1" applyAlignment="1">
      <alignment horizontal="left" vertical="center" wrapText="1"/>
    </xf>
    <xf numFmtId="0" fontId="48" fillId="0" borderId="163" xfId="0" applyFont="1" applyBorder="1" applyAlignment="1">
      <alignment horizontal="left" vertical="center" wrapText="1"/>
    </xf>
    <xf numFmtId="0" fontId="48" fillId="0" borderId="110" xfId="0" applyFont="1" applyBorder="1" applyAlignment="1">
      <alignment horizontal="center" vertical="center"/>
    </xf>
    <xf numFmtId="0" fontId="48" fillId="0" borderId="164" xfId="0" applyNumberFormat="1" applyFont="1" applyBorder="1" applyAlignment="1">
      <alignment horizontal="center" vertical="center"/>
    </xf>
    <xf numFmtId="0" fontId="48" fillId="0" borderId="164" xfId="0" applyNumberFormat="1" applyFont="1" applyBorder="1" applyAlignment="1">
      <alignment horizontal="center" vertical="center" wrapText="1"/>
    </xf>
    <xf numFmtId="0" fontId="48" fillId="0" borderId="62" xfId="0" applyFont="1" applyBorder="1" applyAlignment="1">
      <alignment horizontal="center" vertical="center"/>
    </xf>
    <xf numFmtId="0" fontId="48" fillId="0" borderId="51" xfId="0" applyFont="1" applyBorder="1" applyAlignment="1">
      <alignment horizontal="center" vertical="center"/>
    </xf>
    <xf numFmtId="0" fontId="48" fillId="0" borderId="58" xfId="0" applyFont="1" applyBorder="1" applyAlignment="1">
      <alignment horizontal="center" vertical="center"/>
    </xf>
    <xf numFmtId="0" fontId="48" fillId="0" borderId="109" xfId="0" applyFont="1" applyBorder="1" applyAlignment="1">
      <alignment horizontal="center" vertical="center"/>
    </xf>
    <xf numFmtId="0" fontId="48" fillId="0" borderId="85" xfId="0" applyFont="1" applyBorder="1" applyAlignment="1">
      <alignment horizontal="center" vertical="center"/>
    </xf>
    <xf numFmtId="0" fontId="3" fillId="0" borderId="93" xfId="0" applyFont="1" applyBorder="1" applyAlignment="1">
      <alignment horizontal="center" vertical="center"/>
    </xf>
    <xf numFmtId="0" fontId="9" fillId="0" borderId="0" xfId="0" applyFont="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0" fillId="0" borderId="0" xfId="0" applyFont="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84" xfId="0" applyFont="1" applyBorder="1" applyAlignment="1">
      <alignment horizontal="center" vertical="center"/>
    </xf>
    <xf numFmtId="0" fontId="4" fillId="0" borderId="0" xfId="0" applyFont="1" applyBorder="1" applyAlignment="1">
      <alignment horizontal="center" vertical="center"/>
    </xf>
    <xf numFmtId="0" fontId="4" fillId="0" borderId="3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3" fillId="0" borderId="84" xfId="0" applyFont="1" applyBorder="1" applyAlignment="1">
      <alignment horizontal="left" vertical="center"/>
    </xf>
    <xf numFmtId="0" fontId="3" fillId="0" borderId="0" xfId="0" applyFont="1" applyBorder="1" applyAlignment="1">
      <alignment horizontal="left" vertical="center"/>
    </xf>
    <xf numFmtId="0" fontId="3" fillId="0" borderId="26"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4" xfId="0" applyFont="1" applyBorder="1" applyAlignment="1">
      <alignment horizontal="lef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91" xfId="0" applyFont="1" applyBorder="1" applyAlignment="1">
      <alignment horizontal="left" vertical="center"/>
    </xf>
    <xf numFmtId="0" fontId="3" fillId="0" borderId="27" xfId="0" applyFont="1" applyBorder="1" applyAlignment="1">
      <alignment horizontal="left" vertical="center"/>
    </xf>
    <xf numFmtId="0" fontId="3" fillId="0" borderId="42" xfId="0" applyFont="1" applyBorder="1" applyAlignment="1">
      <alignment horizontal="left" vertical="center"/>
    </xf>
    <xf numFmtId="0" fontId="3" fillId="0" borderId="43" xfId="0" applyFont="1" applyBorder="1" applyAlignment="1">
      <alignment horizontal="left" vertical="center"/>
    </xf>
    <xf numFmtId="0" fontId="3" fillId="0" borderId="51" xfId="0" applyFont="1" applyBorder="1" applyAlignment="1">
      <alignment horizontal="left" vertical="center"/>
    </xf>
    <xf numFmtId="0" fontId="3" fillId="0" borderId="52" xfId="0" applyFont="1" applyBorder="1" applyAlignment="1">
      <alignment horizontal="left" vertical="center"/>
    </xf>
    <xf numFmtId="0" fontId="3" fillId="0" borderId="58" xfId="0" applyFont="1" applyBorder="1" applyAlignment="1">
      <alignment horizontal="left" vertical="center"/>
    </xf>
    <xf numFmtId="0" fontId="3" fillId="0" borderId="59" xfId="0" applyFont="1" applyBorder="1" applyAlignment="1">
      <alignment horizontal="left" vertical="center"/>
    </xf>
    <xf numFmtId="0" fontId="3" fillId="0" borderId="92" xfId="0" applyFont="1" applyBorder="1" applyAlignment="1">
      <alignment horizontal="left" vertical="center"/>
    </xf>
    <xf numFmtId="0" fontId="3" fillId="0" borderId="7" xfId="0" applyFont="1" applyBorder="1" applyAlignment="1">
      <alignment horizontal="left" vertical="center"/>
    </xf>
    <xf numFmtId="0" fontId="8" fillId="0" borderId="23" xfId="0" applyFont="1" applyBorder="1" applyAlignment="1">
      <alignment horizontal="center" vertical="center"/>
    </xf>
    <xf numFmtId="0" fontId="8" fillId="0" borderId="7" xfId="0" applyFont="1" applyBorder="1" applyAlignment="1">
      <alignment horizontal="center" vertical="center"/>
    </xf>
    <xf numFmtId="0" fontId="8" fillId="0" borderId="94" xfId="0" applyFont="1" applyBorder="1" applyAlignment="1">
      <alignment horizontal="center" vertical="center"/>
    </xf>
    <xf numFmtId="0" fontId="3" fillId="0" borderId="44" xfId="0" applyFont="1" applyBorder="1" applyAlignment="1">
      <alignment horizontal="center" vertical="center"/>
    </xf>
    <xf numFmtId="0" fontId="4" fillId="0" borderId="0" xfId="0" applyFont="1" applyBorder="1" applyAlignment="1">
      <alignment horizontal="left" vertical="top" wrapText="1"/>
    </xf>
    <xf numFmtId="0" fontId="4" fillId="0" borderId="28" xfId="0" applyFont="1" applyBorder="1" applyAlignment="1">
      <alignment horizontal="left" vertical="top" wrapText="1"/>
    </xf>
    <xf numFmtId="0" fontId="4" fillId="0" borderId="91"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25" xfId="0" applyFont="1" applyBorder="1" applyAlignment="1">
      <alignment horizontal="center" vertical="center" textRotation="255"/>
    </xf>
    <xf numFmtId="0" fontId="4" fillId="0" borderId="0" xfId="0" applyFont="1" applyBorder="1" applyAlignment="1">
      <alignment horizontal="center" vertical="center" textRotation="255"/>
    </xf>
    <xf numFmtId="0" fontId="4" fillId="0" borderId="92" xfId="0" applyFont="1" applyBorder="1" applyAlignment="1">
      <alignment horizontal="center" vertical="center" textRotation="255"/>
    </xf>
    <xf numFmtId="0" fontId="4" fillId="0" borderId="7" xfId="0" applyFont="1" applyBorder="1" applyAlignment="1">
      <alignment horizontal="center" vertical="center" textRotation="255"/>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37" xfId="0" applyFont="1" applyBorder="1" applyAlignment="1">
      <alignment horizontal="center" vertical="center"/>
    </xf>
    <xf numFmtId="0" fontId="3" fillId="0" borderId="9" xfId="0" applyFont="1" applyBorder="1" applyAlignment="1">
      <alignment horizontal="right" vertical="center"/>
    </xf>
    <xf numFmtId="0" fontId="3" fillId="0" borderId="14" xfId="0" applyFont="1" applyBorder="1" applyAlignment="1">
      <alignment horizontal="right" vertical="center"/>
    </xf>
    <xf numFmtId="0" fontId="4" fillId="0" borderId="51" xfId="0" applyFont="1" applyBorder="1" applyAlignment="1">
      <alignment horizontal="center" vertical="center"/>
    </xf>
    <xf numFmtId="0" fontId="4" fillId="0" borderId="58" xfId="0" applyFont="1" applyBorder="1" applyAlignment="1">
      <alignment horizontal="center" vertical="center"/>
    </xf>
    <xf numFmtId="0" fontId="3" fillId="0" borderId="62" xfId="0" applyFont="1" applyBorder="1" applyAlignment="1">
      <alignment horizontal="center" vertical="center"/>
    </xf>
    <xf numFmtId="0" fontId="3" fillId="0" borderId="62" xfId="0" applyFont="1" applyBorder="1" applyAlignment="1">
      <alignment horizontal="left" vertical="center"/>
    </xf>
    <xf numFmtId="0" fontId="3" fillId="0" borderId="63" xfId="0" applyFont="1" applyBorder="1" applyAlignment="1">
      <alignment horizontal="left" vertical="center"/>
    </xf>
    <xf numFmtId="0" fontId="48" fillId="0" borderId="34" xfId="0" applyFont="1" applyBorder="1" applyAlignment="1">
      <alignment horizontal="center" vertical="center" wrapText="1"/>
    </xf>
    <xf numFmtId="0" fontId="48" fillId="0" borderId="34" xfId="0" applyFont="1" applyBorder="1" applyAlignment="1">
      <alignment horizontal="left" vertical="center" wrapText="1"/>
    </xf>
    <xf numFmtId="0" fontId="48" fillId="0" borderId="104" xfId="0" applyFont="1" applyBorder="1">
      <alignment vertical="center"/>
    </xf>
    <xf numFmtId="0" fontId="48" fillId="0" borderId="105" xfId="0" applyFont="1" applyBorder="1">
      <alignment vertical="center"/>
    </xf>
    <xf numFmtId="0" fontId="48" fillId="0" borderId="106" xfId="0" applyFont="1" applyBorder="1">
      <alignment vertical="center"/>
    </xf>
    <xf numFmtId="0" fontId="48" fillId="0" borderId="108" xfId="0" applyFont="1" applyBorder="1" applyAlignment="1">
      <alignment horizontal="center" vertical="center" wrapText="1"/>
    </xf>
    <xf numFmtId="0" fontId="48" fillId="0" borderId="84" xfId="0" applyFont="1" applyBorder="1">
      <alignment vertical="center"/>
    </xf>
    <xf numFmtId="0" fontId="48" fillId="0" borderId="0" xfId="0" applyFont="1">
      <alignment vertical="center"/>
    </xf>
    <xf numFmtId="0" fontId="48" fillId="0" borderId="33" xfId="0" applyFont="1" applyBorder="1">
      <alignment vertical="center"/>
    </xf>
    <xf numFmtId="0" fontId="48" fillId="0" borderId="4" xfId="0" applyFont="1" applyBorder="1" applyAlignment="1">
      <alignment vertical="top"/>
    </xf>
    <xf numFmtId="0" fontId="48" fillId="0" borderId="5" xfId="0" applyFont="1" applyBorder="1" applyAlignment="1">
      <alignment vertical="top"/>
    </xf>
    <xf numFmtId="0" fontId="48" fillId="0" borderId="6" xfId="0" applyFont="1" applyBorder="1" applyAlignment="1">
      <alignment vertical="top"/>
    </xf>
    <xf numFmtId="0" fontId="48" fillId="0" borderId="1" xfId="0" applyFont="1" applyBorder="1" applyAlignment="1">
      <alignment horizontal="center" vertical="center" wrapText="1"/>
    </xf>
    <xf numFmtId="0" fontId="48" fillId="0" borderId="3" xfId="0" applyFont="1" applyBorder="1" applyAlignment="1">
      <alignment horizontal="center" vertical="center" wrapText="1"/>
    </xf>
    <xf numFmtId="0" fontId="48" fillId="0" borderId="84" xfId="0" applyFont="1" applyBorder="1" applyAlignment="1">
      <alignment horizontal="center" vertical="center" wrapText="1"/>
    </xf>
    <xf numFmtId="0" fontId="48" fillId="0" borderId="33" xfId="0" applyFont="1" applyBorder="1" applyAlignment="1">
      <alignment horizontal="center" vertical="center" wrapText="1"/>
    </xf>
    <xf numFmtId="0" fontId="48" fillId="0" borderId="4" xfId="0" applyFont="1" applyBorder="1" applyAlignment="1">
      <alignment horizontal="center" vertical="center" wrapText="1"/>
    </xf>
    <xf numFmtId="0" fontId="48" fillId="0" borderId="6" xfId="0" applyFont="1" applyBorder="1" applyAlignment="1">
      <alignment horizontal="center" vertical="center" wrapText="1"/>
    </xf>
    <xf numFmtId="0" fontId="48" fillId="0" borderId="1" xfId="0" applyFont="1" applyBorder="1" applyAlignment="1">
      <alignment vertical="center" wrapText="1"/>
    </xf>
    <xf numFmtId="0" fontId="48" fillId="0" borderId="2" xfId="0" applyFont="1" applyBorder="1" applyAlignment="1">
      <alignment vertical="center" wrapText="1"/>
    </xf>
    <xf numFmtId="0" fontId="48" fillId="0" borderId="3" xfId="0" applyFont="1" applyBorder="1" applyAlignment="1">
      <alignment vertical="center" wrapText="1"/>
    </xf>
    <xf numFmtId="0" fontId="48" fillId="0" borderId="104" xfId="0" applyFont="1" applyBorder="1" applyAlignment="1">
      <alignment vertical="center"/>
    </xf>
    <xf numFmtId="0" fontId="48" fillId="0" borderId="105" xfId="0" applyFont="1" applyBorder="1" applyAlignment="1">
      <alignment vertical="center"/>
    </xf>
    <xf numFmtId="0" fontId="48" fillId="0" borderId="104" xfId="0" applyFont="1" applyBorder="1" applyAlignment="1">
      <alignment horizontal="center" vertical="center" wrapText="1"/>
    </xf>
    <xf numFmtId="0" fontId="48" fillId="0" borderId="105" xfId="0" applyFont="1" applyBorder="1" applyAlignment="1">
      <alignment horizontal="center" vertical="center" wrapText="1"/>
    </xf>
    <xf numFmtId="0" fontId="48" fillId="0" borderId="106" xfId="0" applyFont="1" applyBorder="1" applyAlignment="1">
      <alignment horizontal="center" vertical="center" wrapText="1"/>
    </xf>
    <xf numFmtId="0" fontId="66" fillId="0" borderId="2" xfId="0" applyFont="1" applyBorder="1" applyAlignment="1">
      <alignment horizontal="left" vertical="top" wrapText="1"/>
    </xf>
    <xf numFmtId="0" fontId="48" fillId="0" borderId="2" xfId="0" applyFont="1" applyBorder="1" applyAlignment="1">
      <alignment horizontal="center" vertical="center" wrapText="1"/>
    </xf>
    <xf numFmtId="0" fontId="48" fillId="0" borderId="1" xfId="0" applyFont="1" applyBorder="1" applyAlignment="1">
      <alignment horizontal="left" vertical="center" wrapText="1"/>
    </xf>
    <xf numFmtId="0" fontId="48" fillId="0" borderId="2" xfId="0" applyFont="1" applyBorder="1" applyAlignment="1">
      <alignment horizontal="left" vertical="center" wrapText="1"/>
    </xf>
    <xf numFmtId="0" fontId="48" fillId="0" borderId="3" xfId="0" applyFont="1" applyBorder="1" applyAlignment="1">
      <alignment horizontal="left" vertical="center" wrapText="1"/>
    </xf>
    <xf numFmtId="0" fontId="48" fillId="0" borderId="98" xfId="0" applyFont="1" applyBorder="1" applyAlignment="1">
      <alignment horizontal="left" vertical="center"/>
    </xf>
    <xf numFmtId="0" fontId="48" fillId="0" borderId="99" xfId="0" applyFont="1" applyBorder="1" applyAlignment="1">
      <alignment horizontal="left" vertical="center"/>
    </xf>
    <xf numFmtId="0" fontId="48" fillId="0" borderId="100" xfId="0" applyFont="1" applyBorder="1" applyAlignment="1">
      <alignment horizontal="left" vertical="center"/>
    </xf>
    <xf numFmtId="0" fontId="48" fillId="0" borderId="107" xfId="0" applyFont="1" applyBorder="1" applyAlignment="1">
      <alignment horizontal="center" vertical="center" wrapText="1"/>
    </xf>
    <xf numFmtId="0" fontId="48" fillId="0" borderId="98" xfId="0" applyFont="1" applyBorder="1" applyAlignment="1">
      <alignment vertical="center"/>
    </xf>
    <xf numFmtId="0" fontId="48" fillId="0" borderId="99" xfId="0" applyFont="1" applyBorder="1" applyAlignment="1">
      <alignment vertical="center"/>
    </xf>
    <xf numFmtId="0" fontId="48" fillId="0" borderId="98" xfId="0" applyFont="1" applyBorder="1" applyAlignment="1">
      <alignment horizontal="center" vertical="center" wrapText="1"/>
    </xf>
    <xf numFmtId="0" fontId="48" fillId="0" borderId="99" xfId="0" applyFont="1" applyBorder="1" applyAlignment="1">
      <alignment horizontal="center" vertical="center" wrapText="1"/>
    </xf>
    <xf numFmtId="0" fontId="48" fillId="0" borderId="100" xfId="0" applyFont="1" applyBorder="1" applyAlignment="1">
      <alignment horizontal="center" vertical="center" wrapText="1"/>
    </xf>
    <xf numFmtId="0" fontId="48" fillId="0" borderId="101" xfId="0" applyFont="1" applyBorder="1" applyAlignment="1">
      <alignment vertical="center"/>
    </xf>
    <xf numFmtId="0" fontId="48" fillId="0" borderId="102" xfId="0" applyFont="1" applyBorder="1" applyAlignment="1">
      <alignment vertical="center"/>
    </xf>
    <xf numFmtId="0" fontId="48" fillId="0" borderId="101" xfId="0" applyFont="1" applyBorder="1" applyAlignment="1">
      <alignment horizontal="center" vertical="center" wrapText="1"/>
    </xf>
    <xf numFmtId="0" fontId="48" fillId="0" borderId="102" xfId="0" applyFont="1" applyBorder="1" applyAlignment="1">
      <alignment horizontal="center" vertical="center" wrapText="1"/>
    </xf>
    <xf numFmtId="0" fontId="48" fillId="0" borderId="103" xfId="0" applyFont="1" applyBorder="1" applyAlignment="1">
      <alignment horizontal="center" vertical="center" wrapText="1"/>
    </xf>
    <xf numFmtId="0" fontId="48" fillId="0" borderId="103" xfId="0" applyFont="1" applyBorder="1" applyAlignment="1">
      <alignment vertical="center"/>
    </xf>
    <xf numFmtId="0" fontId="52" fillId="0" borderId="0" xfId="0" applyFont="1" applyBorder="1" applyAlignment="1">
      <alignment horizontal="center" vertical="center"/>
    </xf>
    <xf numFmtId="0" fontId="52" fillId="0" borderId="0" xfId="0" applyFont="1" applyBorder="1" applyAlignment="1">
      <alignment horizontal="left" vertical="center"/>
    </xf>
    <xf numFmtId="0" fontId="48" fillId="0" borderId="5" xfId="0" applyFont="1" applyBorder="1" applyAlignment="1">
      <alignment horizontal="center" vertical="center" wrapText="1"/>
    </xf>
    <xf numFmtId="0" fontId="48" fillId="33" borderId="34" xfId="0" applyFont="1" applyFill="1" applyBorder="1" applyAlignment="1">
      <alignment horizontal="left" vertical="center" wrapText="1"/>
    </xf>
    <xf numFmtId="0" fontId="48" fillId="33" borderId="34" xfId="0" applyFont="1" applyFill="1" applyBorder="1" applyAlignment="1">
      <alignment horizontal="center" vertical="center" wrapText="1"/>
    </xf>
    <xf numFmtId="0" fontId="48" fillId="0" borderId="0" xfId="0" applyFont="1" applyBorder="1" applyAlignment="1">
      <alignment horizontal="center" vertical="center"/>
    </xf>
    <xf numFmtId="0" fontId="48" fillId="0" borderId="8" xfId="0" applyFont="1" applyBorder="1" applyAlignment="1">
      <alignment horizontal="center" vertical="center"/>
    </xf>
    <xf numFmtId="0" fontId="48" fillId="0" borderId="9" xfId="0" applyFont="1" applyBorder="1" applyAlignment="1">
      <alignment horizontal="center" vertical="center"/>
    </xf>
    <xf numFmtId="0" fontId="48" fillId="0" borderId="10" xfId="0" applyFont="1" applyBorder="1" applyAlignment="1">
      <alignment horizontal="center" vertical="center"/>
    </xf>
    <xf numFmtId="0" fontId="48" fillId="0" borderId="0" xfId="0" applyFont="1" applyBorder="1" applyAlignment="1">
      <alignment horizontal="left" vertical="center" wrapText="1"/>
    </xf>
    <xf numFmtId="0" fontId="48" fillId="0" borderId="33" xfId="0" applyFont="1" applyBorder="1" applyAlignment="1">
      <alignment horizontal="left" vertical="center" wrapText="1"/>
    </xf>
    <xf numFmtId="0" fontId="48" fillId="0" borderId="5" xfId="0" applyFont="1" applyBorder="1" applyAlignment="1">
      <alignment horizontal="left" vertical="center" wrapText="1"/>
    </xf>
    <xf numFmtId="0" fontId="48" fillId="0" borderId="6" xfId="0" applyFont="1" applyBorder="1" applyAlignment="1">
      <alignment horizontal="left" vertical="center" wrapText="1"/>
    </xf>
    <xf numFmtId="0" fontId="48" fillId="0" borderId="0" xfId="0" applyFont="1" applyBorder="1" applyAlignment="1">
      <alignment vertical="center"/>
    </xf>
    <xf numFmtId="0" fontId="48" fillId="0" borderId="0" xfId="0" applyFont="1" applyBorder="1" applyAlignment="1">
      <alignment horizontal="center" vertical="center" wrapText="1"/>
    </xf>
    <xf numFmtId="0" fontId="53" fillId="0" borderId="0" xfId="0" applyFont="1" applyBorder="1" applyAlignment="1">
      <alignment horizontal="left" vertical="center" wrapText="1"/>
    </xf>
    <xf numFmtId="0" fontId="48" fillId="0" borderId="0" xfId="0" applyFont="1" applyFill="1" applyBorder="1" applyAlignment="1">
      <alignment horizontal="center" vertical="center"/>
    </xf>
    <xf numFmtId="0" fontId="48" fillId="0" borderId="1" xfId="0" applyFont="1" applyBorder="1" applyAlignment="1">
      <alignment horizontal="center" vertical="center"/>
    </xf>
    <xf numFmtId="0" fontId="48" fillId="0" borderId="3" xfId="0" applyFont="1" applyBorder="1" applyAlignment="1">
      <alignment horizontal="center" vertical="center"/>
    </xf>
    <xf numFmtId="0" fontId="48" fillId="0" borderId="84" xfId="0" applyFont="1" applyBorder="1" applyAlignment="1">
      <alignment horizontal="center" vertical="center"/>
    </xf>
    <xf numFmtId="0" fontId="48" fillId="0" borderId="33" xfId="0" applyFont="1" applyBorder="1" applyAlignment="1">
      <alignment horizontal="center" vertical="center"/>
    </xf>
    <xf numFmtId="0" fontId="48" fillId="0" borderId="4" xfId="0" applyFont="1" applyBorder="1" applyAlignment="1">
      <alignment horizontal="center" vertical="center"/>
    </xf>
    <xf numFmtId="0" fontId="48" fillId="0" borderId="6" xfId="0" applyFont="1" applyBorder="1" applyAlignment="1">
      <alignment horizontal="center" vertical="center"/>
    </xf>
    <xf numFmtId="0" fontId="48" fillId="0" borderId="8" xfId="0" applyFont="1" applyBorder="1" applyAlignment="1">
      <alignment vertical="center" wrapText="1"/>
    </xf>
    <xf numFmtId="0" fontId="48" fillId="0" borderId="9" xfId="0" applyFont="1" applyBorder="1" applyAlignment="1">
      <alignment vertical="center" wrapText="1"/>
    </xf>
    <xf numFmtId="0" fontId="48" fillId="0" borderId="10" xfId="0" applyFont="1" applyBorder="1" applyAlignment="1">
      <alignment vertical="center" wrapText="1"/>
    </xf>
    <xf numFmtId="0" fontId="48" fillId="0" borderId="0" xfId="0" applyFont="1" applyAlignment="1">
      <alignment horizontal="left" vertical="center" wrapText="1"/>
    </xf>
    <xf numFmtId="0" fontId="48" fillId="0" borderId="34" xfId="0" applyFont="1" applyBorder="1" applyAlignment="1">
      <alignment horizontal="center" vertical="center"/>
    </xf>
    <xf numFmtId="0" fontId="48" fillId="0" borderId="34" xfId="0" applyFont="1" applyBorder="1" applyAlignment="1">
      <alignment horizontal="left" vertical="center"/>
    </xf>
    <xf numFmtId="0" fontId="48" fillId="0" borderId="8" xfId="0" applyFont="1" applyBorder="1" applyAlignment="1">
      <alignment horizontal="left" vertical="center" wrapText="1"/>
    </xf>
    <xf numFmtId="0" fontId="48" fillId="0" borderId="9" xfId="0" applyFont="1" applyBorder="1" applyAlignment="1">
      <alignment horizontal="left" vertical="center" wrapText="1"/>
    </xf>
    <xf numFmtId="0" fontId="48" fillId="0" borderId="10" xfId="0" applyFont="1" applyBorder="1" applyAlignment="1">
      <alignment horizontal="left" vertical="center" wrapText="1"/>
    </xf>
    <xf numFmtId="0" fontId="48" fillId="0" borderId="8" xfId="0" applyFont="1" applyBorder="1" applyAlignment="1">
      <alignment horizontal="left" vertical="center"/>
    </xf>
    <xf numFmtId="0" fontId="48" fillId="0" borderId="9" xfId="0" applyFont="1" applyBorder="1" applyAlignment="1">
      <alignment horizontal="left" vertical="center"/>
    </xf>
    <xf numFmtId="0" fontId="48" fillId="0" borderId="10" xfId="0" applyFont="1" applyBorder="1" applyAlignment="1">
      <alignment horizontal="left" vertical="center"/>
    </xf>
    <xf numFmtId="0" fontId="65" fillId="0" borderId="95" xfId="0" applyFont="1" applyBorder="1" applyAlignment="1">
      <alignment horizontal="center" vertical="center"/>
    </xf>
    <xf numFmtId="0" fontId="65" fillId="0" borderId="96" xfId="0" applyFont="1" applyBorder="1" applyAlignment="1">
      <alignment horizontal="center" vertical="center"/>
    </xf>
    <xf numFmtId="0" fontId="65" fillId="0" borderId="97" xfId="0" applyFont="1" applyBorder="1" applyAlignment="1">
      <alignment horizontal="center" vertical="center"/>
    </xf>
    <xf numFmtId="0" fontId="48" fillId="0" borderId="34" xfId="0" applyFont="1" applyBorder="1" applyAlignment="1">
      <alignment vertical="center" wrapText="1"/>
    </xf>
    <xf numFmtId="0" fontId="50" fillId="0" borderId="0" xfId="0" applyFont="1" applyAlignment="1">
      <alignment horizontal="left" vertical="center" wrapText="1"/>
    </xf>
    <xf numFmtId="0" fontId="48" fillId="0" borderId="84" xfId="0" applyFont="1" applyBorder="1" applyAlignment="1">
      <alignment horizontal="left" vertical="center" wrapText="1"/>
    </xf>
    <xf numFmtId="0" fontId="48" fillId="0" borderId="2" xfId="0" applyFont="1" applyFill="1" applyBorder="1" applyAlignment="1">
      <alignment horizontal="center" vertical="center"/>
    </xf>
    <xf numFmtId="0" fontId="48" fillId="0" borderId="8" xfId="0" applyFont="1" applyBorder="1" applyAlignment="1">
      <alignment horizontal="center" vertical="center" wrapText="1"/>
    </xf>
    <xf numFmtId="0" fontId="48" fillId="0" borderId="9" xfId="0" applyFont="1" applyBorder="1" applyAlignment="1">
      <alignment horizontal="center" vertical="center" wrapText="1"/>
    </xf>
    <xf numFmtId="0" fontId="48" fillId="0" borderId="2" xfId="0" applyFont="1" applyBorder="1" applyAlignment="1">
      <alignment vertical="center"/>
    </xf>
    <xf numFmtId="0" fontId="48" fillId="0" borderId="9" xfId="0" applyFont="1" applyFill="1" applyBorder="1" applyAlignment="1">
      <alignment horizontal="center" vertical="center"/>
    </xf>
    <xf numFmtId="0" fontId="48" fillId="33" borderId="8" xfId="0" applyFont="1" applyFill="1" applyBorder="1" applyAlignment="1">
      <alignment vertical="center" wrapText="1"/>
    </xf>
    <xf numFmtId="0" fontId="48" fillId="33" borderId="9" xfId="0" applyFont="1" applyFill="1" applyBorder="1" applyAlignment="1">
      <alignment vertical="center" wrapText="1"/>
    </xf>
    <xf numFmtId="0" fontId="48" fillId="33" borderId="10" xfId="0" applyFont="1" applyFill="1" applyBorder="1" applyAlignment="1">
      <alignment vertical="center" wrapText="1"/>
    </xf>
    <xf numFmtId="0" fontId="48" fillId="0" borderId="8" xfId="0" applyFont="1" applyBorder="1" applyAlignment="1">
      <alignment vertical="center"/>
    </xf>
    <xf numFmtId="0" fontId="48" fillId="0" borderId="9" xfId="0" applyFont="1" applyBorder="1" applyAlignment="1">
      <alignment vertical="center"/>
    </xf>
    <xf numFmtId="0" fontId="48" fillId="0" borderId="10" xfId="0" applyFont="1" applyBorder="1" applyAlignment="1">
      <alignment vertical="center"/>
    </xf>
    <xf numFmtId="0" fontId="48" fillId="0" borderId="4" xfId="0" applyFont="1" applyBorder="1" applyAlignment="1">
      <alignment horizontal="left" vertical="center" wrapText="1"/>
    </xf>
    <xf numFmtId="0" fontId="48" fillId="0" borderId="2" xfId="0" applyFont="1" applyBorder="1" applyAlignment="1">
      <alignment horizontal="center" vertical="center"/>
    </xf>
    <xf numFmtId="0" fontId="48" fillId="0" borderId="8" xfId="0" applyFont="1" applyBorder="1" applyAlignment="1">
      <alignment horizontal="right" vertical="center"/>
    </xf>
    <xf numFmtId="0" fontId="48" fillId="0" borderId="9" xfId="0" applyFont="1" applyBorder="1" applyAlignment="1">
      <alignment horizontal="right" vertical="center"/>
    </xf>
    <xf numFmtId="0" fontId="48" fillId="33" borderId="1" xfId="0" applyFont="1" applyFill="1" applyBorder="1" applyAlignment="1">
      <alignment horizontal="left" vertical="center" wrapText="1"/>
    </xf>
    <xf numFmtId="0" fontId="48" fillId="33" borderId="2" xfId="0" applyFont="1" applyFill="1" applyBorder="1" applyAlignment="1">
      <alignment horizontal="left" vertical="center" wrapText="1"/>
    </xf>
    <xf numFmtId="0" fontId="48" fillId="33" borderId="3" xfId="0" applyFont="1" applyFill="1" applyBorder="1" applyAlignment="1">
      <alignment horizontal="left" vertical="center" wrapText="1"/>
    </xf>
    <xf numFmtId="0" fontId="48" fillId="0" borderId="34" xfId="0" applyFont="1" applyBorder="1" applyAlignment="1">
      <alignment horizontal="left" vertical="top" wrapText="1"/>
    </xf>
    <xf numFmtId="0" fontId="49" fillId="0" borderId="0" xfId="0" applyFont="1" applyAlignment="1">
      <alignment vertical="center" wrapText="1"/>
    </xf>
    <xf numFmtId="0" fontId="0" fillId="0" borderId="0" xfId="0" applyAlignment="1">
      <alignment vertical="center"/>
    </xf>
    <xf numFmtId="0" fontId="48" fillId="33" borderId="8" xfId="0" applyFont="1" applyFill="1" applyBorder="1" applyAlignment="1">
      <alignment horizontal="left" vertical="center" wrapText="1"/>
    </xf>
    <xf numFmtId="0" fontId="48" fillId="33" borderId="9" xfId="0" applyFont="1" applyFill="1" applyBorder="1" applyAlignment="1">
      <alignment horizontal="left" vertical="center" wrapText="1"/>
    </xf>
    <xf numFmtId="0" fontId="48" fillId="33" borderId="1" xfId="0" applyFont="1" applyFill="1" applyBorder="1" applyAlignment="1">
      <alignment horizontal="left" vertical="top" wrapText="1"/>
    </xf>
    <xf numFmtId="0" fontId="48" fillId="33" borderId="2" xfId="0" applyFont="1" applyFill="1" applyBorder="1" applyAlignment="1">
      <alignment horizontal="left" vertical="top" wrapText="1"/>
    </xf>
    <xf numFmtId="0" fontId="48" fillId="33" borderId="3" xfId="0" applyFont="1" applyFill="1" applyBorder="1" applyAlignment="1">
      <alignment horizontal="left" vertical="top" wrapText="1"/>
    </xf>
    <xf numFmtId="0" fontId="48" fillId="0" borderId="10" xfId="0" applyFont="1" applyBorder="1" applyAlignment="1">
      <alignment horizontal="center" vertical="center" wrapText="1"/>
    </xf>
    <xf numFmtId="0" fontId="48" fillId="33" borderId="10" xfId="0" applyFont="1" applyFill="1" applyBorder="1" applyAlignment="1">
      <alignment horizontal="left" vertical="center" wrapText="1"/>
    </xf>
    <xf numFmtId="0" fontId="48" fillId="0" borderId="1" xfId="0" applyFont="1" applyFill="1" applyBorder="1" applyAlignment="1">
      <alignment horizontal="left" vertical="center" wrapText="1"/>
    </xf>
    <xf numFmtId="0" fontId="48" fillId="0" borderId="2" xfId="0" applyFont="1" applyFill="1" applyBorder="1" applyAlignment="1">
      <alignment horizontal="left" vertical="center" wrapText="1"/>
    </xf>
    <xf numFmtId="0" fontId="48" fillId="0" borderId="3" xfId="0" applyFont="1" applyFill="1" applyBorder="1" applyAlignment="1">
      <alignment horizontal="left" vertical="center" wrapText="1"/>
    </xf>
    <xf numFmtId="0" fontId="55" fillId="0" borderId="0" xfId="0" applyFont="1" applyFill="1" applyBorder="1" applyAlignment="1">
      <alignment horizontal="left" vertical="top" wrapText="1"/>
    </xf>
    <xf numFmtId="0" fontId="48" fillId="0" borderId="34" xfId="0" applyFont="1" applyFill="1" applyBorder="1" applyAlignment="1">
      <alignment horizontal="center" vertical="center"/>
    </xf>
    <xf numFmtId="0" fontId="48" fillId="0" borderId="1" xfId="0" applyFont="1" applyFill="1" applyBorder="1" applyAlignment="1">
      <alignment horizontal="center" vertical="center"/>
    </xf>
    <xf numFmtId="0" fontId="48" fillId="0" borderId="3" xfId="0" applyFont="1" applyFill="1" applyBorder="1" applyAlignment="1">
      <alignment horizontal="center" vertical="center"/>
    </xf>
    <xf numFmtId="0" fontId="48" fillId="0" borderId="84" xfId="0" applyFont="1" applyFill="1" applyBorder="1" applyAlignment="1">
      <alignment horizontal="center" vertical="center"/>
    </xf>
    <xf numFmtId="0" fontId="48" fillId="0" borderId="33" xfId="0" applyFont="1" applyFill="1" applyBorder="1" applyAlignment="1">
      <alignment horizontal="center" vertical="center"/>
    </xf>
    <xf numFmtId="0" fontId="48" fillId="0" borderId="4" xfId="0" applyFont="1" applyFill="1" applyBorder="1" applyAlignment="1">
      <alignment horizontal="center" vertical="center"/>
    </xf>
    <xf numFmtId="0" fontId="48" fillId="0" borderId="6" xfId="0" applyFont="1" applyFill="1" applyBorder="1" applyAlignment="1">
      <alignment horizontal="center" vertical="center"/>
    </xf>
    <xf numFmtId="0" fontId="48" fillId="0" borderId="1" xfId="0" applyFont="1" applyFill="1" applyBorder="1" applyAlignment="1">
      <alignment horizontal="left" vertical="center"/>
    </xf>
    <xf numFmtId="0" fontId="48" fillId="0" borderId="2" xfId="0" applyFont="1" applyFill="1" applyBorder="1" applyAlignment="1">
      <alignment horizontal="left" vertical="center"/>
    </xf>
    <xf numFmtId="0" fontId="48" fillId="0" borderId="3" xfId="0" applyFont="1" applyFill="1" applyBorder="1" applyAlignment="1">
      <alignment horizontal="left" vertical="center"/>
    </xf>
    <xf numFmtId="0" fontId="48" fillId="33" borderId="1" xfId="0" applyFont="1" applyFill="1" applyBorder="1" applyAlignment="1">
      <alignment horizontal="center" vertical="center"/>
    </xf>
    <xf numFmtId="0" fontId="48" fillId="33" borderId="3" xfId="0" applyFont="1" applyFill="1" applyBorder="1" applyAlignment="1">
      <alignment horizontal="center" vertical="center"/>
    </xf>
    <xf numFmtId="0" fontId="48" fillId="0" borderId="8" xfId="0" applyFont="1" applyFill="1" applyBorder="1" applyAlignment="1">
      <alignment horizontal="left" vertical="center" wrapText="1"/>
    </xf>
    <xf numFmtId="0" fontId="48" fillId="0" borderId="9" xfId="0" applyFont="1" applyFill="1" applyBorder="1" applyAlignment="1">
      <alignment horizontal="left" vertical="center" wrapText="1"/>
    </xf>
    <xf numFmtId="0" fontId="48" fillId="0" borderId="10" xfId="0" applyFont="1" applyFill="1" applyBorder="1" applyAlignment="1">
      <alignment horizontal="left" vertical="center" wrapText="1"/>
    </xf>
    <xf numFmtId="0" fontId="48" fillId="0" borderId="34" xfId="0" applyFont="1" applyFill="1" applyBorder="1" applyAlignment="1">
      <alignment horizontal="left" vertical="center" wrapText="1"/>
    </xf>
    <xf numFmtId="0" fontId="48" fillId="0" borderId="4" xfId="0" applyFont="1" applyFill="1" applyBorder="1" applyAlignment="1">
      <alignment horizontal="left" vertical="center"/>
    </xf>
    <xf numFmtId="0" fontId="48" fillId="0" borderId="5" xfId="0" applyFont="1" applyFill="1" applyBorder="1" applyAlignment="1">
      <alignment horizontal="left" vertical="center"/>
    </xf>
    <xf numFmtId="0" fontId="48" fillId="0" borderId="6" xfId="0" applyFont="1" applyFill="1" applyBorder="1" applyAlignment="1">
      <alignment horizontal="left" vertical="center"/>
    </xf>
    <xf numFmtId="0" fontId="48" fillId="0" borderId="0" xfId="0" applyFont="1" applyFill="1" applyBorder="1" applyAlignment="1">
      <alignment horizontal="left" vertical="center" wrapText="1"/>
    </xf>
    <xf numFmtId="0" fontId="48" fillId="0" borderId="33" xfId="0" applyFont="1" applyFill="1" applyBorder="1" applyAlignment="1">
      <alignment horizontal="left" vertical="center" wrapText="1"/>
    </xf>
    <xf numFmtId="0" fontId="48" fillId="0" borderId="0" xfId="0" applyFont="1" applyFill="1" applyBorder="1" applyAlignment="1">
      <alignment vertical="center" wrapText="1"/>
    </xf>
    <xf numFmtId="0" fontId="48" fillId="0" borderId="33" xfId="0" applyFont="1" applyFill="1" applyBorder="1" applyAlignment="1">
      <alignment vertical="center" wrapText="1"/>
    </xf>
    <xf numFmtId="0" fontId="48" fillId="0" borderId="5" xfId="0" applyFont="1" applyFill="1" applyBorder="1" applyAlignment="1">
      <alignment horizontal="left" vertical="center" wrapText="1"/>
    </xf>
    <xf numFmtId="0" fontId="48" fillId="0" borderId="6" xfId="0" applyFont="1" applyFill="1" applyBorder="1" applyAlignment="1">
      <alignment horizontal="left" vertical="center" wrapText="1"/>
    </xf>
    <xf numFmtId="0" fontId="28" fillId="0" borderId="0" xfId="0" applyFont="1" applyAlignment="1">
      <alignment horizontal="left" vertical="top" wrapText="1"/>
    </xf>
    <xf numFmtId="0" fontId="58" fillId="0" borderId="34" xfId="0" applyFont="1" applyFill="1" applyBorder="1" applyAlignment="1">
      <alignment vertical="center"/>
    </xf>
    <xf numFmtId="0" fontId="48" fillId="0" borderId="8" xfId="0" applyFont="1" applyFill="1" applyBorder="1" applyAlignment="1">
      <alignment horizontal="center" vertical="center"/>
    </xf>
    <xf numFmtId="0" fontId="48" fillId="0" borderId="10" xfId="0" applyFont="1" applyFill="1" applyBorder="1" applyAlignment="1">
      <alignment horizontal="center" vertical="center"/>
    </xf>
    <xf numFmtId="0" fontId="48" fillId="0" borderId="5" xfId="0" applyFont="1" applyFill="1" applyBorder="1" applyAlignment="1">
      <alignment horizontal="center" vertical="center" wrapText="1"/>
    </xf>
    <xf numFmtId="0" fontId="48" fillId="0" borderId="4" xfId="0" applyFont="1" applyFill="1" applyBorder="1" applyAlignment="1">
      <alignment vertical="center"/>
    </xf>
    <xf numFmtId="0" fontId="48" fillId="0" borderId="5" xfId="0" applyFont="1" applyFill="1" applyBorder="1" applyAlignment="1">
      <alignment vertical="center"/>
    </xf>
    <xf numFmtId="0" fontId="48" fillId="0" borderId="6" xfId="0" applyFont="1" applyFill="1" applyBorder="1" applyAlignment="1">
      <alignment vertical="center"/>
    </xf>
    <xf numFmtId="0" fontId="55" fillId="0" borderId="0" xfId="0" applyFont="1" applyFill="1" applyBorder="1" applyAlignment="1">
      <alignment horizontal="left" vertical="top"/>
    </xf>
    <xf numFmtId="0" fontId="48" fillId="0" borderId="0" xfId="0" applyFont="1" applyFill="1" applyBorder="1" applyAlignment="1">
      <alignment horizontal="center" vertical="center" wrapText="1"/>
    </xf>
    <xf numFmtId="0" fontId="48" fillId="0" borderId="0" xfId="0" applyFont="1" applyBorder="1" applyAlignment="1">
      <alignment horizontal="left" vertical="center"/>
    </xf>
    <xf numFmtId="0" fontId="48" fillId="0" borderId="5" xfId="0" applyFont="1" applyBorder="1" applyAlignment="1">
      <alignment horizontal="left" vertical="center"/>
    </xf>
    <xf numFmtId="0" fontId="48" fillId="0" borderId="5" xfId="0" applyFont="1" applyBorder="1" applyAlignment="1">
      <alignment horizontal="center" vertical="center"/>
    </xf>
    <xf numFmtId="0" fontId="48" fillId="0" borderId="109" xfId="0" applyFont="1" applyBorder="1" applyAlignment="1">
      <alignment vertical="center" wrapText="1"/>
    </xf>
    <xf numFmtId="0" fontId="48" fillId="0" borderId="4" xfId="0" applyFont="1" applyBorder="1" applyAlignment="1">
      <alignment vertical="center" wrapText="1"/>
    </xf>
    <xf numFmtId="0" fontId="48" fillId="0" borderId="5" xfId="0" applyFont="1" applyBorder="1" applyAlignment="1">
      <alignment vertical="center" wrapText="1"/>
    </xf>
    <xf numFmtId="0" fontId="48" fillId="0" borderId="6" xfId="0" applyFont="1" applyBorder="1" applyAlignment="1">
      <alignment vertical="center" wrapText="1"/>
    </xf>
    <xf numFmtId="0" fontId="50" fillId="0" borderId="1" xfId="0" applyFont="1" applyFill="1" applyBorder="1" applyAlignment="1">
      <alignment horizontal="left" vertical="center" wrapText="1"/>
    </xf>
    <xf numFmtId="0" fontId="50" fillId="0" borderId="2" xfId="0" applyFont="1" applyFill="1" applyBorder="1" applyAlignment="1">
      <alignment horizontal="left" vertical="center" wrapText="1"/>
    </xf>
    <xf numFmtId="0" fontId="48" fillId="0" borderId="5" xfId="0" applyFont="1" applyFill="1" applyBorder="1" applyAlignment="1">
      <alignment horizontal="center" vertical="center"/>
    </xf>
    <xf numFmtId="0" fontId="48" fillId="0" borderId="4" xfId="0" applyFont="1" applyFill="1" applyBorder="1" applyAlignment="1">
      <alignment vertical="center" wrapText="1"/>
    </xf>
    <xf numFmtId="0" fontId="48" fillId="0" borderId="5" xfId="0" applyFont="1" applyFill="1" applyBorder="1" applyAlignment="1">
      <alignment vertical="center" wrapText="1"/>
    </xf>
    <xf numFmtId="0" fontId="48" fillId="0" borderId="6" xfId="0" applyFont="1" applyFill="1" applyBorder="1" applyAlignment="1">
      <alignment vertical="center" wrapText="1"/>
    </xf>
    <xf numFmtId="0" fontId="51" fillId="0" borderId="0" xfId="0" applyFont="1" applyBorder="1" applyAlignment="1">
      <alignment horizontal="left" vertical="top" wrapText="1"/>
    </xf>
    <xf numFmtId="0" fontId="55" fillId="0" borderId="2" xfId="0" applyFont="1" applyBorder="1" applyAlignment="1">
      <alignment horizontal="left" vertical="center"/>
    </xf>
    <xf numFmtId="0" fontId="55" fillId="0" borderId="0" xfId="0" applyFont="1" applyBorder="1" applyAlignment="1">
      <alignment horizontal="left" vertical="center" wrapText="1"/>
    </xf>
    <xf numFmtId="0" fontId="22" fillId="0" borderId="1" xfId="0" applyFont="1" applyBorder="1" applyAlignment="1">
      <alignment horizontal="left" vertical="center"/>
    </xf>
    <xf numFmtId="0" fontId="48" fillId="0" borderId="2" xfId="0" applyFont="1" applyBorder="1" applyAlignment="1">
      <alignment horizontal="left" vertical="center"/>
    </xf>
    <xf numFmtId="0" fontId="48" fillId="0" borderId="3" xfId="0" applyFont="1" applyBorder="1" applyAlignment="1">
      <alignment horizontal="left" vertical="center"/>
    </xf>
    <xf numFmtId="0" fontId="48" fillId="0" borderId="4" xfId="0" applyFont="1" applyBorder="1" applyAlignment="1">
      <alignment horizontal="left" vertical="center"/>
    </xf>
    <xf numFmtId="0" fontId="48" fillId="0" borderId="6" xfId="0" applyFont="1" applyBorder="1" applyAlignment="1">
      <alignment horizontal="left" vertical="center"/>
    </xf>
    <xf numFmtId="0" fontId="50" fillId="0" borderId="8" xfId="0" applyFont="1" applyFill="1" applyBorder="1" applyAlignment="1">
      <alignment horizontal="center" vertical="center"/>
    </xf>
    <xf numFmtId="0" fontId="50" fillId="0" borderId="9" xfId="0" applyFont="1" applyFill="1" applyBorder="1" applyAlignment="1">
      <alignment horizontal="center" vertical="center"/>
    </xf>
    <xf numFmtId="0" fontId="50" fillId="0" borderId="10" xfId="0" applyFont="1" applyFill="1" applyBorder="1" applyAlignment="1">
      <alignment horizontal="center" vertical="center"/>
    </xf>
    <xf numFmtId="0" fontId="48" fillId="0" borderId="0" xfId="0" applyFont="1" applyFill="1" applyBorder="1" applyAlignment="1">
      <alignment vertical="center"/>
    </xf>
    <xf numFmtId="0" fontId="48" fillId="0" borderId="33" xfId="0" applyFont="1" applyFill="1" applyBorder="1" applyAlignment="1">
      <alignment vertical="center"/>
    </xf>
    <xf numFmtId="0" fontId="51" fillId="0" borderId="0" xfId="0" applyFont="1" applyFill="1" applyBorder="1" applyAlignment="1">
      <alignment horizontal="left" vertical="top" wrapText="1"/>
    </xf>
    <xf numFmtId="0" fontId="54" fillId="0" borderId="8" xfId="0" applyFont="1" applyFill="1" applyBorder="1" applyAlignment="1">
      <alignment horizontal="center" vertical="center"/>
    </xf>
    <xf numFmtId="0" fontId="54" fillId="0" borderId="9" xfId="0" applyFont="1" applyFill="1" applyBorder="1" applyAlignment="1">
      <alignment horizontal="center" vertical="center"/>
    </xf>
    <xf numFmtId="0" fontId="54" fillId="0" borderId="10" xfId="0" applyFont="1" applyFill="1" applyBorder="1" applyAlignment="1">
      <alignment horizontal="center" vertical="center"/>
    </xf>
    <xf numFmtId="0" fontId="48" fillId="0" borderId="4" xfId="0" applyFont="1" applyFill="1" applyBorder="1" applyAlignment="1">
      <alignment horizontal="center" vertical="center" wrapText="1"/>
    </xf>
    <xf numFmtId="0" fontId="48" fillId="0" borderId="6" xfId="0" applyFont="1" applyFill="1" applyBorder="1" applyAlignment="1">
      <alignment horizontal="center" vertical="center" wrapText="1"/>
    </xf>
    <xf numFmtId="0" fontId="65" fillId="0" borderId="0" xfId="0" applyFont="1" applyBorder="1" applyAlignment="1">
      <alignment horizontal="center" vertical="center"/>
    </xf>
    <xf numFmtId="0" fontId="55" fillId="0" borderId="0" xfId="0" applyFont="1" applyBorder="1" applyAlignment="1">
      <alignment horizontal="left" vertical="top" wrapText="1"/>
    </xf>
    <xf numFmtId="0" fontId="48" fillId="33" borderId="84" xfId="0" applyFont="1" applyFill="1" applyBorder="1" applyAlignment="1">
      <alignment horizontal="left" vertical="center" wrapText="1"/>
    </xf>
    <xf numFmtId="0" fontId="48" fillId="33" borderId="0" xfId="0" applyFont="1" applyFill="1" applyBorder="1" applyAlignment="1">
      <alignment horizontal="left" vertical="center" wrapText="1"/>
    </xf>
    <xf numFmtId="0" fontId="48" fillId="33" borderId="33" xfId="0" applyFont="1" applyFill="1" applyBorder="1" applyAlignment="1">
      <alignment horizontal="left" vertical="center" wrapText="1"/>
    </xf>
    <xf numFmtId="0" fontId="48" fillId="33" borderId="1" xfId="0" applyFont="1" applyFill="1" applyBorder="1" applyAlignment="1">
      <alignment vertical="center" wrapText="1"/>
    </xf>
    <xf numFmtId="0" fontId="48" fillId="33" borderId="2" xfId="0" applyFont="1" applyFill="1" applyBorder="1" applyAlignment="1">
      <alignment vertical="center" wrapText="1"/>
    </xf>
    <xf numFmtId="0" fontId="48" fillId="33" borderId="3" xfId="0" applyFont="1" applyFill="1" applyBorder="1" applyAlignment="1">
      <alignment vertical="center" wrapText="1"/>
    </xf>
    <xf numFmtId="0" fontId="48" fillId="33" borderId="4" xfId="0" applyFont="1" applyFill="1" applyBorder="1" applyAlignment="1">
      <alignment vertical="center" wrapText="1"/>
    </xf>
    <xf numFmtId="0" fontId="48" fillId="33" borderId="5" xfId="0" applyFont="1" applyFill="1" applyBorder="1" applyAlignment="1">
      <alignment vertical="center" wrapText="1"/>
    </xf>
    <xf numFmtId="0" fontId="48" fillId="33" borderId="6" xfId="0" applyFont="1" applyFill="1" applyBorder="1" applyAlignment="1">
      <alignment vertical="center" wrapText="1"/>
    </xf>
    <xf numFmtId="0" fontId="48" fillId="0" borderId="1" xfId="0" applyFont="1" applyFill="1" applyBorder="1" applyAlignment="1">
      <alignment horizontal="center" vertical="center" textRotation="255"/>
    </xf>
    <xf numFmtId="0" fontId="48" fillId="0" borderId="3" xfId="0" applyFont="1" applyFill="1" applyBorder="1" applyAlignment="1">
      <alignment horizontal="center" vertical="center" textRotation="255"/>
    </xf>
    <xf numFmtId="0" fontId="48" fillId="0" borderId="84" xfId="0" applyFont="1" applyFill="1" applyBorder="1" applyAlignment="1">
      <alignment horizontal="center" vertical="center" textRotation="255"/>
    </xf>
    <xf numFmtId="0" fontId="48" fillId="0" borderId="33" xfId="0" applyFont="1" applyFill="1" applyBorder="1" applyAlignment="1">
      <alignment horizontal="center" vertical="center" textRotation="255"/>
    </xf>
    <xf numFmtId="0" fontId="48" fillId="0" borderId="4" xfId="0" applyFont="1" applyFill="1" applyBorder="1" applyAlignment="1">
      <alignment horizontal="center" vertical="center" textRotation="255"/>
    </xf>
    <xf numFmtId="0" fontId="48" fillId="0" borderId="6" xfId="0" applyFont="1" applyFill="1" applyBorder="1" applyAlignment="1">
      <alignment horizontal="center" vertical="center" textRotation="255"/>
    </xf>
    <xf numFmtId="0" fontId="48" fillId="0" borderId="1" xfId="0" applyFont="1" applyBorder="1" applyAlignment="1">
      <alignment vertical="center"/>
    </xf>
    <xf numFmtId="0" fontId="48" fillId="0" borderId="3" xfId="0" applyFont="1" applyBorder="1" applyAlignment="1">
      <alignment vertical="center"/>
    </xf>
    <xf numFmtId="0" fontId="48" fillId="33" borderId="34" xfId="0" applyFont="1" applyFill="1" applyBorder="1" applyAlignment="1">
      <alignment horizontal="center" vertical="center"/>
    </xf>
    <xf numFmtId="0" fontId="53" fillId="0" borderId="0" xfId="0" applyFont="1" applyFill="1" applyBorder="1" applyAlignment="1">
      <alignment horizontal="left" vertical="top" wrapText="1"/>
    </xf>
    <xf numFmtId="0" fontId="48" fillId="0" borderId="34" xfId="0" applyFont="1" applyBorder="1" applyAlignment="1">
      <alignment vertical="center"/>
    </xf>
    <xf numFmtId="0" fontId="49" fillId="0" borderId="0" xfId="0" applyFont="1" applyAlignment="1">
      <alignment horizontal="left" vertical="top" wrapText="1"/>
    </xf>
    <xf numFmtId="0" fontId="60" fillId="0" borderId="34" xfId="0" applyFont="1" applyBorder="1" applyAlignment="1">
      <alignment horizontal="left" vertical="center" wrapText="1"/>
    </xf>
    <xf numFmtId="0" fontId="64" fillId="0" borderId="34" xfId="0" applyFont="1" applyBorder="1" applyAlignment="1">
      <alignment horizontal="left" vertical="center"/>
    </xf>
    <xf numFmtId="0" fontId="67" fillId="0" borderId="34" xfId="0" applyFont="1" applyBorder="1" applyAlignment="1">
      <alignment horizontal="left" vertical="center" wrapText="1"/>
    </xf>
    <xf numFmtId="0" fontId="67" fillId="0" borderId="62" xfId="0" applyFont="1" applyBorder="1" applyAlignment="1">
      <alignment horizontal="left" vertical="center" wrapText="1"/>
    </xf>
    <xf numFmtId="0" fontId="64" fillId="0" borderId="51" xfId="0" applyFont="1" applyBorder="1" applyAlignment="1">
      <alignment horizontal="left" vertical="center"/>
    </xf>
    <xf numFmtId="0" fontId="64" fillId="0" borderId="58" xfId="0" applyFont="1" applyBorder="1" applyAlignment="1">
      <alignment horizontal="left" vertical="center"/>
    </xf>
    <xf numFmtId="0" fontId="48" fillId="0" borderId="58" xfId="0" applyFont="1" applyBorder="1" applyAlignment="1">
      <alignment horizontal="center" vertical="center" wrapText="1"/>
    </xf>
    <xf numFmtId="0" fontId="60" fillId="0" borderId="68" xfId="0" applyFont="1" applyBorder="1" applyAlignment="1">
      <alignment horizontal="left" vertical="center" wrapText="1"/>
    </xf>
    <xf numFmtId="0" fontId="60" fillId="0" borderId="69" xfId="0" applyFont="1" applyBorder="1" applyAlignment="1">
      <alignment horizontal="left" vertical="center" wrapText="1"/>
    </xf>
    <xf numFmtId="0" fontId="64" fillId="0" borderId="47" xfId="0" applyFont="1" applyBorder="1" applyAlignment="1">
      <alignment horizontal="left" vertical="center"/>
    </xf>
    <xf numFmtId="0" fontId="64" fillId="0" borderId="48" xfId="0" applyFont="1" applyBorder="1" applyAlignment="1">
      <alignment horizontal="left" vertical="center"/>
    </xf>
    <xf numFmtId="0" fontId="48" fillId="0" borderId="110" xfId="0" applyFont="1" applyBorder="1" applyAlignment="1">
      <alignment horizontal="left" vertical="center" wrapText="1"/>
    </xf>
    <xf numFmtId="0" fontId="48" fillId="0" borderId="110" xfId="0" applyFont="1" applyBorder="1" applyAlignment="1">
      <alignment horizontal="center" vertical="center" wrapText="1"/>
    </xf>
    <xf numFmtId="0" fontId="48" fillId="0" borderId="58" xfId="0" applyFont="1" applyBorder="1" applyAlignment="1">
      <alignment horizontal="left" vertical="center" wrapText="1"/>
    </xf>
    <xf numFmtId="0" fontId="64" fillId="0" borderId="65" xfId="0" applyFont="1" applyBorder="1" applyAlignment="1">
      <alignment horizontal="left" vertical="center"/>
    </xf>
    <xf numFmtId="0" fontId="64" fillId="0" borderId="66" xfId="0" applyFont="1" applyBorder="1" applyAlignment="1">
      <alignment horizontal="left" vertical="center"/>
    </xf>
    <xf numFmtId="0" fontId="48" fillId="0" borderId="51" xfId="0" applyFont="1" applyBorder="1" applyAlignment="1">
      <alignment horizontal="center" vertical="center" wrapText="1"/>
    </xf>
    <xf numFmtId="0" fontId="48" fillId="0" borderId="62" xfId="0" applyFont="1" applyBorder="1" applyAlignment="1">
      <alignment horizontal="center" vertical="center" wrapText="1"/>
    </xf>
    <xf numFmtId="0" fontId="60" fillId="0" borderId="8" xfId="0" applyFont="1" applyBorder="1" applyAlignment="1">
      <alignment horizontal="center" vertical="center" wrapText="1"/>
    </xf>
    <xf numFmtId="0" fontId="60" fillId="0" borderId="9" xfId="0" applyFont="1" applyBorder="1" applyAlignment="1">
      <alignment horizontal="center" vertical="center" wrapText="1"/>
    </xf>
    <xf numFmtId="0" fontId="60" fillId="0" borderId="10" xfId="0" applyFont="1" applyBorder="1" applyAlignment="1">
      <alignment horizontal="center" vertical="center" wrapText="1"/>
    </xf>
    <xf numFmtId="0" fontId="48" fillId="0" borderId="34" xfId="0" applyNumberFormat="1" applyFont="1" applyBorder="1" applyAlignment="1">
      <alignment horizontal="center" vertical="center"/>
    </xf>
    <xf numFmtId="0" fontId="48" fillId="0" borderId="165" xfId="0" applyNumberFormat="1" applyFont="1" applyBorder="1" applyAlignment="1">
      <alignment horizontal="left" vertical="center" wrapText="1"/>
    </xf>
    <xf numFmtId="0" fontId="48" fillId="0" borderId="166" xfId="0" applyNumberFormat="1" applyFont="1" applyBorder="1" applyAlignment="1">
      <alignment horizontal="left" vertical="center" wrapText="1"/>
    </xf>
    <xf numFmtId="0" fontId="48" fillId="0" borderId="5" xfId="0" applyNumberFormat="1" applyFont="1" applyBorder="1" applyAlignment="1">
      <alignment horizontal="left" vertical="center" wrapText="1"/>
    </xf>
    <xf numFmtId="0" fontId="48" fillId="0" borderId="6" xfId="0" applyNumberFormat="1" applyFont="1" applyBorder="1" applyAlignment="1">
      <alignment horizontal="left" vertical="center" wrapText="1"/>
    </xf>
    <xf numFmtId="0" fontId="48" fillId="0" borderId="62" xfId="0" applyFont="1" applyBorder="1" applyAlignment="1">
      <alignment horizontal="left" vertical="center" wrapText="1"/>
    </xf>
    <xf numFmtId="0" fontId="48" fillId="0" borderId="68" xfId="0" applyFont="1" applyBorder="1" applyAlignment="1">
      <alignment horizontal="center" vertical="center" wrapText="1"/>
    </xf>
    <xf numFmtId="0" fontId="48" fillId="0" borderId="69" xfId="0" applyFont="1" applyBorder="1" applyAlignment="1">
      <alignment horizontal="center" vertical="center" wrapText="1"/>
    </xf>
    <xf numFmtId="0" fontId="48" fillId="0" borderId="167" xfId="0" applyFont="1" applyBorder="1" applyAlignment="1">
      <alignment horizontal="center" vertical="center" wrapText="1"/>
    </xf>
    <xf numFmtId="0" fontId="48" fillId="0" borderId="34" xfId="0" applyFont="1" applyFill="1" applyBorder="1" applyAlignment="1">
      <alignment vertical="center" wrapText="1"/>
    </xf>
    <xf numFmtId="0" fontId="48" fillId="0" borderId="34" xfId="0" applyFont="1" applyFill="1" applyBorder="1" applyAlignment="1">
      <alignment horizontal="center" vertical="center" wrapText="1"/>
    </xf>
    <xf numFmtId="0" fontId="50" fillId="0" borderId="4" xfId="0" applyFont="1" applyFill="1" applyBorder="1" applyAlignment="1">
      <alignment vertical="top"/>
    </xf>
    <xf numFmtId="0" fontId="50" fillId="0" borderId="5" xfId="0" applyFont="1" applyFill="1" applyBorder="1" applyAlignment="1">
      <alignment vertical="top"/>
    </xf>
    <xf numFmtId="0" fontId="50" fillId="0" borderId="6" xfId="0" applyFont="1" applyFill="1" applyBorder="1" applyAlignment="1">
      <alignment vertical="top"/>
    </xf>
    <xf numFmtId="0" fontId="50" fillId="0" borderId="8" xfId="0" applyFont="1" applyFill="1" applyBorder="1" applyAlignment="1">
      <alignment horizontal="left" vertical="top" wrapText="1"/>
    </xf>
    <xf numFmtId="0" fontId="50" fillId="0" borderId="9" xfId="0" applyFont="1" applyFill="1" applyBorder="1" applyAlignment="1">
      <alignment horizontal="left" vertical="top"/>
    </xf>
    <xf numFmtId="0" fontId="50" fillId="0" borderId="10" xfId="0" applyFont="1" applyFill="1" applyBorder="1" applyAlignment="1">
      <alignment horizontal="left" vertical="top"/>
    </xf>
    <xf numFmtId="0" fontId="48" fillId="33" borderId="34" xfId="0" applyFont="1" applyFill="1" applyBorder="1" applyAlignment="1">
      <alignment vertical="center" wrapText="1"/>
    </xf>
    <xf numFmtId="0" fontId="48" fillId="0" borderId="110" xfId="0" applyFont="1" applyBorder="1" applyAlignment="1">
      <alignment horizontal="center" vertical="center"/>
    </xf>
    <xf numFmtId="0" fontId="78" fillId="0" borderId="8" xfId="0" applyFont="1" applyBorder="1" applyAlignment="1">
      <alignment horizontal="center" vertical="center"/>
    </xf>
    <xf numFmtId="0" fontId="78" fillId="0" borderId="10" xfId="0" applyFont="1" applyBorder="1" applyAlignment="1">
      <alignment horizontal="center" vertical="center"/>
    </xf>
    <xf numFmtId="0" fontId="78" fillId="33" borderId="8" xfId="0" applyFont="1" applyFill="1" applyBorder="1" applyAlignment="1">
      <alignment horizontal="left" vertical="center" wrapText="1"/>
    </xf>
    <xf numFmtId="0" fontId="78" fillId="33" borderId="9" xfId="0" applyFont="1" applyFill="1" applyBorder="1" applyAlignment="1">
      <alignment horizontal="left" vertical="center" wrapText="1"/>
    </xf>
    <xf numFmtId="0" fontId="78" fillId="33" borderId="10" xfId="0" applyFont="1" applyFill="1" applyBorder="1" applyAlignment="1">
      <alignment horizontal="left" vertical="center" wrapText="1"/>
    </xf>
    <xf numFmtId="0" fontId="51" fillId="0" borderId="2" xfId="0" applyFont="1" applyBorder="1" applyAlignment="1">
      <alignment horizontal="left" vertical="top" wrapText="1"/>
    </xf>
    <xf numFmtId="0" fontId="64" fillId="0" borderId="34" xfId="0" applyFont="1" applyBorder="1" applyAlignment="1">
      <alignment horizontal="left" vertical="center" wrapText="1"/>
    </xf>
    <xf numFmtId="0" fontId="50" fillId="33" borderId="4" xfId="0" applyFont="1" applyFill="1" applyBorder="1" applyAlignment="1">
      <alignment vertical="top"/>
    </xf>
    <xf numFmtId="0" fontId="50" fillId="33" borderId="5" xfId="0" applyFont="1" applyFill="1" applyBorder="1" applyAlignment="1">
      <alignment vertical="top"/>
    </xf>
    <xf numFmtId="0" fontId="50" fillId="33" borderId="6" xfId="0" applyFont="1" applyFill="1" applyBorder="1" applyAlignment="1">
      <alignment vertical="top"/>
    </xf>
    <xf numFmtId="0" fontId="48" fillId="0" borderId="34" xfId="0" applyFont="1" applyBorder="1" applyAlignment="1">
      <alignment vertical="top" wrapText="1"/>
    </xf>
    <xf numFmtId="0" fontId="60" fillId="0" borderId="8" xfId="0" applyFont="1" applyBorder="1" applyAlignment="1">
      <alignment horizontal="left" vertical="center" wrapText="1"/>
    </xf>
    <xf numFmtId="0" fontId="60" fillId="0" borderId="9" xfId="0" applyFont="1" applyBorder="1" applyAlignment="1">
      <alignment horizontal="left" vertical="center" wrapText="1"/>
    </xf>
    <xf numFmtId="0" fontId="60" fillId="0" borderId="10" xfId="0" applyFont="1" applyBorder="1" applyAlignment="1">
      <alignment horizontal="left" vertical="center" wrapText="1"/>
    </xf>
    <xf numFmtId="0" fontId="50" fillId="0" borderId="104" xfId="0" applyFont="1" applyBorder="1" applyAlignment="1">
      <alignment horizontal="left" vertical="center"/>
    </xf>
    <xf numFmtId="0" fontId="50" fillId="0" borderId="105" xfId="0" applyFont="1" applyBorder="1" applyAlignment="1">
      <alignment horizontal="left" vertical="center"/>
    </xf>
    <xf numFmtId="0" fontId="50" fillId="0" borderId="106" xfId="0" applyFont="1" applyBorder="1" applyAlignment="1">
      <alignment horizontal="left" vertical="center"/>
    </xf>
    <xf numFmtId="0" fontId="52" fillId="0" borderId="0" xfId="0" applyFont="1" applyAlignment="1">
      <alignment horizontal="center" vertical="center"/>
    </xf>
    <xf numFmtId="0" fontId="52" fillId="0" borderId="0" xfId="0" applyFont="1" applyAlignment="1">
      <alignment horizontal="left" vertical="center"/>
    </xf>
    <xf numFmtId="0" fontId="48" fillId="0" borderId="1" xfId="0" applyFont="1" applyBorder="1" applyAlignment="1">
      <alignment vertical="top"/>
    </xf>
    <xf numFmtId="0" fontId="48" fillId="0" borderId="2" xfId="0" applyFont="1" applyBorder="1" applyAlignment="1">
      <alignment vertical="top"/>
    </xf>
    <xf numFmtId="0" fontId="48" fillId="0" borderId="3" xfId="0" applyFont="1" applyBorder="1" applyAlignment="1">
      <alignment vertical="top"/>
    </xf>
    <xf numFmtId="0" fontId="48" fillId="0" borderId="84" xfId="0" applyFont="1" applyBorder="1" applyAlignment="1">
      <alignment vertical="top"/>
    </xf>
    <xf numFmtId="0" fontId="48" fillId="0" borderId="0" xfId="0" applyFont="1" applyBorder="1" applyAlignment="1">
      <alignment vertical="top"/>
    </xf>
    <xf numFmtId="0" fontId="48" fillId="0" borderId="33" xfId="0" applyFont="1" applyBorder="1" applyAlignment="1">
      <alignment vertical="top"/>
    </xf>
    <xf numFmtId="0" fontId="48" fillId="33" borderId="84" xfId="0" applyFont="1" applyFill="1" applyBorder="1" applyAlignment="1">
      <alignment horizontal="center" vertical="center"/>
    </xf>
    <xf numFmtId="0" fontId="48" fillId="33" borderId="33" xfId="0" applyFont="1" applyFill="1" applyBorder="1" applyAlignment="1">
      <alignment horizontal="center" vertical="center"/>
    </xf>
    <xf numFmtId="0" fontId="48" fillId="33" borderId="4" xfId="0" applyFont="1" applyFill="1" applyBorder="1" applyAlignment="1">
      <alignment horizontal="center" vertical="center"/>
    </xf>
    <xf numFmtId="0" fontId="48" fillId="33" borderId="6" xfId="0" applyFont="1" applyFill="1" applyBorder="1" applyAlignment="1">
      <alignment horizontal="center" vertical="center"/>
    </xf>
    <xf numFmtId="0" fontId="50" fillId="0" borderId="104" xfId="0" applyFont="1" applyBorder="1" applyAlignment="1">
      <alignment horizontal="left" vertical="center" wrapText="1"/>
    </xf>
    <xf numFmtId="0" fontId="50" fillId="0" borderId="105" xfId="0" applyFont="1" applyBorder="1" applyAlignment="1">
      <alignment horizontal="left" vertical="center" wrapText="1"/>
    </xf>
    <xf numFmtId="0" fontId="50" fillId="0" borderId="106" xfId="0" applyFont="1" applyBorder="1" applyAlignment="1">
      <alignment horizontal="left" vertical="center" wrapText="1"/>
    </xf>
    <xf numFmtId="0" fontId="48" fillId="0" borderId="109" xfId="0" applyFont="1" applyBorder="1" applyAlignment="1">
      <alignment horizontal="left" vertical="center" wrapText="1"/>
    </xf>
    <xf numFmtId="0" fontId="51" fillId="0" borderId="0" xfId="0" applyFont="1" applyAlignment="1">
      <alignment horizontal="left" vertical="top" wrapText="1"/>
    </xf>
    <xf numFmtId="0" fontId="64" fillId="0" borderId="84" xfId="0" applyFont="1" applyBorder="1" applyAlignment="1">
      <alignment horizontal="left" vertical="center" wrapText="1"/>
    </xf>
    <xf numFmtId="0" fontId="64" fillId="0" borderId="0" xfId="0" applyFont="1" applyAlignment="1">
      <alignment horizontal="left" vertical="center" wrapText="1"/>
    </xf>
    <xf numFmtId="0" fontId="64" fillId="0" borderId="33" xfId="0" applyFont="1" applyBorder="1" applyAlignment="1">
      <alignment horizontal="left" vertical="center" wrapText="1"/>
    </xf>
    <xf numFmtId="0" fontId="78" fillId="0" borderId="34" xfId="0" applyFont="1" applyBorder="1" applyAlignment="1">
      <alignment horizontal="center" vertical="center"/>
    </xf>
    <xf numFmtId="0" fontId="78" fillId="0" borderId="34" xfId="0" applyFont="1" applyBorder="1" applyAlignment="1">
      <alignment horizontal="left" vertical="center" wrapText="1"/>
    </xf>
    <xf numFmtId="0" fontId="78" fillId="0" borderId="34" xfId="0" applyFont="1" applyBorder="1" applyAlignment="1">
      <alignment horizontal="center" vertical="center" wrapText="1"/>
    </xf>
    <xf numFmtId="0" fontId="48" fillId="0" borderId="8" xfId="0" applyNumberFormat="1" applyFont="1" applyBorder="1" applyAlignment="1">
      <alignment horizontal="left" vertical="center" wrapText="1"/>
    </xf>
    <xf numFmtId="0" fontId="48" fillId="0" borderId="9" xfId="0" applyNumberFormat="1" applyFont="1" applyBorder="1" applyAlignment="1">
      <alignment horizontal="left" vertical="center" wrapText="1"/>
    </xf>
    <xf numFmtId="0" fontId="48" fillId="0" borderId="10" xfId="0" applyNumberFormat="1" applyFont="1" applyBorder="1" applyAlignment="1">
      <alignment horizontal="left" vertical="center" wrapText="1"/>
    </xf>
    <xf numFmtId="0" fontId="48" fillId="0" borderId="8" xfId="0" applyNumberFormat="1" applyFont="1" applyBorder="1" applyAlignment="1">
      <alignment horizontal="left" vertical="center"/>
    </xf>
    <xf numFmtId="0" fontId="48" fillId="0" borderId="9" xfId="0" applyNumberFormat="1" applyFont="1" applyBorder="1" applyAlignment="1">
      <alignment horizontal="left" vertical="center"/>
    </xf>
    <xf numFmtId="0" fontId="48" fillId="0" borderId="10" xfId="0" applyNumberFormat="1" applyFont="1" applyBorder="1" applyAlignment="1">
      <alignment horizontal="left" vertical="center"/>
    </xf>
    <xf numFmtId="0" fontId="48" fillId="0" borderId="5" xfId="0" applyNumberFormat="1" applyFont="1" applyBorder="1" applyAlignment="1">
      <alignment horizontal="left" vertical="center"/>
    </xf>
    <xf numFmtId="0" fontId="48" fillId="0" borderId="6" xfId="0" applyNumberFormat="1" applyFont="1" applyBorder="1" applyAlignment="1">
      <alignment horizontal="left" vertical="center"/>
    </xf>
    <xf numFmtId="0" fontId="48" fillId="0" borderId="86" xfId="0" applyFont="1" applyBorder="1" applyAlignment="1">
      <alignment horizontal="left" vertical="center" wrapText="1"/>
    </xf>
    <xf numFmtId="0" fontId="48" fillId="0" borderId="149" xfId="0" applyFont="1" applyBorder="1" applyAlignment="1">
      <alignment horizontal="left" vertical="center" wrapText="1"/>
    </xf>
    <xf numFmtId="0" fontId="48" fillId="0" borderId="87" xfId="0" applyFont="1" applyBorder="1" applyAlignment="1">
      <alignment horizontal="left" vertical="center" wrapText="1"/>
    </xf>
    <xf numFmtId="0" fontId="48" fillId="0" borderId="89" xfId="0" applyFont="1" applyBorder="1" applyAlignment="1">
      <alignment horizontal="left" vertical="center" wrapText="1"/>
    </xf>
    <xf numFmtId="0" fontId="48" fillId="0" borderId="88" xfId="0" applyFont="1" applyBorder="1" applyAlignment="1">
      <alignment horizontal="left" vertical="center" wrapText="1"/>
    </xf>
    <xf numFmtId="0" fontId="48" fillId="0" borderId="150" xfId="0" applyFont="1" applyBorder="1" applyAlignment="1">
      <alignment horizontal="left" vertical="center" wrapText="1"/>
    </xf>
    <xf numFmtId="0" fontId="61" fillId="0" borderId="8" xfId="0" applyFont="1" applyBorder="1" applyAlignment="1">
      <alignment horizontal="center" vertical="center"/>
    </xf>
    <xf numFmtId="0" fontId="61" fillId="0" borderId="9" xfId="0" applyFont="1" applyBorder="1" applyAlignment="1">
      <alignment horizontal="center" vertical="center"/>
    </xf>
    <xf numFmtId="0" fontId="61" fillId="0" borderId="10" xfId="0" applyFont="1" applyBorder="1" applyAlignment="1">
      <alignment horizontal="center" vertical="center"/>
    </xf>
    <xf numFmtId="0" fontId="61" fillId="0" borderId="8" xfId="0" applyFont="1" applyBorder="1" applyAlignment="1">
      <alignment horizontal="left" vertical="center"/>
    </xf>
    <xf numFmtId="0" fontId="61" fillId="0" borderId="9" xfId="0" applyFont="1" applyBorder="1" applyAlignment="1">
      <alignment horizontal="left" vertical="center"/>
    </xf>
    <xf numFmtId="0" fontId="50" fillId="0" borderId="8" xfId="0" applyFont="1" applyBorder="1" applyAlignment="1">
      <alignment horizontal="left" vertical="center" wrapText="1"/>
    </xf>
    <xf numFmtId="0" fontId="50" fillId="0" borderId="9" xfId="0" applyFont="1" applyBorder="1" applyAlignment="1">
      <alignment horizontal="left" vertical="center" wrapText="1"/>
    </xf>
    <xf numFmtId="0" fontId="50" fillId="0" borderId="10" xfId="0" applyFont="1" applyBorder="1" applyAlignment="1">
      <alignment horizontal="left" vertical="center" wrapText="1"/>
    </xf>
    <xf numFmtId="0" fontId="64" fillId="0" borderId="8" xfId="0" applyFont="1" applyBorder="1" applyAlignment="1">
      <alignment horizontal="left" vertical="center" wrapText="1"/>
    </xf>
    <xf numFmtId="0" fontId="64" fillId="0" borderId="9" xfId="0" applyFont="1" applyBorder="1" applyAlignment="1">
      <alignment horizontal="left" vertical="center" wrapText="1"/>
    </xf>
    <xf numFmtId="0" fontId="64" fillId="0" borderId="10" xfId="0" applyFont="1" applyBorder="1" applyAlignment="1">
      <alignment horizontal="left" vertical="center" wrapText="1"/>
    </xf>
    <xf numFmtId="177" fontId="16" fillId="0" borderId="131" xfId="0" applyNumberFormat="1" applyFont="1" applyBorder="1" applyAlignment="1">
      <alignment horizontal="center" vertical="center" shrinkToFit="1"/>
    </xf>
    <xf numFmtId="177" fontId="16" fillId="0" borderId="132" xfId="0" applyNumberFormat="1" applyFont="1" applyBorder="1" applyAlignment="1">
      <alignment horizontal="center" vertical="center" shrinkToFit="1"/>
    </xf>
    <xf numFmtId="177" fontId="16" fillId="0" borderId="133" xfId="0" applyNumberFormat="1" applyFont="1" applyBorder="1" applyAlignment="1">
      <alignment horizontal="center" vertical="center" shrinkToFit="1"/>
    </xf>
    <xf numFmtId="177" fontId="16" fillId="0" borderId="134" xfId="0" applyNumberFormat="1" applyFont="1" applyBorder="1" applyAlignment="1">
      <alignment horizontal="center" vertical="center" shrinkToFit="1"/>
    </xf>
    <xf numFmtId="177" fontId="16" fillId="0" borderId="135" xfId="0" applyNumberFormat="1" applyFont="1" applyBorder="1" applyAlignment="1">
      <alignment horizontal="center" vertical="center" shrinkToFit="1"/>
    </xf>
    <xf numFmtId="177" fontId="16" fillId="0" borderId="136" xfId="0" applyNumberFormat="1" applyFont="1" applyBorder="1" applyAlignment="1">
      <alignment horizontal="center" vertical="center" shrinkToFit="1"/>
    </xf>
    <xf numFmtId="0" fontId="17" fillId="0" borderId="137" xfId="0" applyFont="1" applyBorder="1" applyAlignment="1">
      <alignment horizontal="center" vertical="center" wrapText="1"/>
    </xf>
    <xf numFmtId="0" fontId="17" fillId="0" borderId="132" xfId="0" applyFont="1" applyBorder="1" applyAlignment="1">
      <alignment horizontal="center" vertical="center" wrapText="1"/>
    </xf>
    <xf numFmtId="0" fontId="17" fillId="0" borderId="138" xfId="0" applyFont="1" applyBorder="1" applyAlignment="1">
      <alignment horizontal="center" vertical="center" wrapText="1"/>
    </xf>
    <xf numFmtId="0" fontId="17" fillId="0" borderId="139" xfId="0" applyFont="1" applyBorder="1" applyAlignment="1">
      <alignment horizontal="center" vertical="center" wrapText="1"/>
    </xf>
    <xf numFmtId="0" fontId="17" fillId="0" borderId="134" xfId="0" applyFont="1" applyBorder="1" applyAlignment="1">
      <alignment horizontal="center" vertical="center" wrapText="1"/>
    </xf>
    <xf numFmtId="0" fontId="17" fillId="0" borderId="140" xfId="0" applyFont="1" applyBorder="1" applyAlignment="1">
      <alignment horizontal="center" vertical="center" wrapText="1"/>
    </xf>
    <xf numFmtId="0" fontId="17" fillId="0" borderId="141" xfId="0" applyFont="1" applyBorder="1" applyAlignment="1">
      <alignment horizontal="center" vertical="center" wrapText="1"/>
    </xf>
    <xf numFmtId="0" fontId="17" fillId="0" borderId="142" xfId="0" applyFont="1" applyBorder="1" applyAlignment="1">
      <alignment horizontal="center" vertical="center" wrapText="1"/>
    </xf>
    <xf numFmtId="0" fontId="17" fillId="0" borderId="143" xfId="0" applyFont="1" applyBorder="1" applyAlignment="1">
      <alignment horizontal="center" vertical="center" wrapText="1"/>
    </xf>
    <xf numFmtId="0" fontId="16" fillId="0" borderId="74" xfId="0" applyFont="1" applyBorder="1" applyAlignment="1">
      <alignment horizontal="center" vertical="center"/>
    </xf>
    <xf numFmtId="0" fontId="16" fillId="0" borderId="72" xfId="0" applyFont="1" applyBorder="1" applyAlignment="1">
      <alignment horizontal="center" vertical="center"/>
    </xf>
    <xf numFmtId="0" fontId="16" fillId="0" borderId="73" xfId="0" applyFont="1" applyBorder="1" applyAlignment="1">
      <alignment horizontal="center" vertical="center"/>
    </xf>
    <xf numFmtId="0" fontId="16" fillId="0" borderId="57" xfId="0" applyFont="1" applyBorder="1" applyAlignment="1">
      <alignment horizontal="center" vertical="center"/>
    </xf>
    <xf numFmtId="0" fontId="16" fillId="0" borderId="58" xfId="0" applyFont="1" applyBorder="1" applyAlignment="1">
      <alignment horizontal="center" vertical="center"/>
    </xf>
    <xf numFmtId="0" fontId="16" fillId="0" borderId="59" xfId="0" applyFont="1" applyBorder="1" applyAlignment="1">
      <alignment horizontal="center" vertical="center"/>
    </xf>
    <xf numFmtId="177" fontId="16" fillId="0" borderId="144" xfId="33" applyNumberFormat="1" applyFont="1" applyBorder="1" applyAlignment="1">
      <alignment horizontal="right" vertical="center" shrinkToFit="1"/>
    </xf>
    <xf numFmtId="177" fontId="16" fillId="0" borderId="12" xfId="33" applyNumberFormat="1" applyFont="1" applyBorder="1" applyAlignment="1">
      <alignment horizontal="right" vertical="center" shrinkToFit="1"/>
    </xf>
    <xf numFmtId="177" fontId="16" fillId="0" borderId="118" xfId="33" applyNumberFormat="1" applyFont="1" applyBorder="1" applyAlignment="1">
      <alignment horizontal="right" vertical="center" shrinkToFit="1"/>
    </xf>
    <xf numFmtId="177" fontId="16" fillId="0" borderId="94" xfId="33" applyNumberFormat="1" applyFont="1" applyBorder="1" applyAlignment="1">
      <alignment horizontal="right" vertical="center" shrinkToFit="1"/>
    </xf>
    <xf numFmtId="0" fontId="16" fillId="0" borderId="145" xfId="0" applyFont="1" applyBorder="1" applyAlignment="1">
      <alignment horizontal="center" vertical="center"/>
    </xf>
    <xf numFmtId="0" fontId="16" fillId="0" borderId="146" xfId="0" applyFont="1" applyBorder="1" applyAlignment="1">
      <alignment horizontal="center" vertical="center"/>
    </xf>
    <xf numFmtId="0" fontId="16" fillId="0" borderId="147" xfId="0" applyFont="1" applyBorder="1" applyAlignment="1">
      <alignment horizontal="center" vertical="center"/>
    </xf>
    <xf numFmtId="0" fontId="13" fillId="36" borderId="127" xfId="0" applyFont="1" applyFill="1" applyBorder="1" applyAlignment="1" applyProtection="1">
      <alignment horizontal="left" vertical="center" wrapText="1"/>
      <protection locked="0"/>
    </xf>
    <xf numFmtId="0" fontId="13" fillId="36" borderId="2" xfId="0" applyFont="1" applyFill="1" applyBorder="1" applyAlignment="1" applyProtection="1">
      <alignment horizontal="left" vertical="center" wrapText="1"/>
      <protection locked="0"/>
    </xf>
    <xf numFmtId="0" fontId="13" fillId="36" borderId="11" xfId="0" applyFont="1" applyFill="1" applyBorder="1" applyAlignment="1" applyProtection="1">
      <alignment horizontal="left" vertical="center" wrapText="1"/>
      <protection locked="0"/>
    </xf>
    <xf numFmtId="0" fontId="13" fillId="36" borderId="25" xfId="0" applyFont="1" applyFill="1" applyBorder="1" applyAlignment="1" applyProtection="1">
      <alignment horizontal="left" vertical="center" wrapText="1"/>
      <protection locked="0"/>
    </xf>
    <xf numFmtId="0" fontId="13" fillId="36" borderId="0" xfId="0" applyFont="1" applyFill="1" applyAlignment="1" applyProtection="1">
      <alignment horizontal="left" vertical="center" wrapText="1"/>
      <protection locked="0"/>
    </xf>
    <xf numFmtId="0" fontId="13" fillId="36" borderId="26" xfId="0" applyFont="1" applyFill="1" applyBorder="1" applyAlignment="1" applyProtection="1">
      <alignment horizontal="left" vertical="center" wrapText="1"/>
      <protection locked="0"/>
    </xf>
    <xf numFmtId="0" fontId="13" fillId="36" borderId="111" xfId="0" applyFont="1" applyFill="1" applyBorder="1" applyAlignment="1" applyProtection="1">
      <alignment horizontal="left" vertical="center" wrapText="1"/>
      <protection locked="0"/>
    </xf>
    <xf numFmtId="0" fontId="13" fillId="36" borderId="5" xfId="0" applyFont="1" applyFill="1" applyBorder="1" applyAlignment="1" applyProtection="1">
      <alignment horizontal="left" vertical="center" wrapText="1"/>
      <protection locked="0"/>
    </xf>
    <xf numFmtId="0" fontId="13" fillId="36" borderId="64" xfId="0" applyFont="1" applyFill="1" applyBorder="1" applyAlignment="1" applyProtection="1">
      <alignment horizontal="left" vertical="center" wrapText="1"/>
      <protection locked="0"/>
    </xf>
    <xf numFmtId="177" fontId="13" fillId="0" borderId="123" xfId="0" applyNumberFormat="1" applyFont="1" applyBorder="1" applyAlignment="1">
      <alignment horizontal="center" vertical="center" wrapText="1"/>
    </xf>
    <xf numFmtId="177" fontId="13" fillId="0" borderId="49" xfId="0" applyNumberFormat="1" applyFont="1" applyBorder="1" applyAlignment="1">
      <alignment horizontal="center" vertical="center" wrapText="1"/>
    </xf>
    <xf numFmtId="177" fontId="13" fillId="0" borderId="124" xfId="0" applyNumberFormat="1" applyFont="1" applyBorder="1" applyAlignment="1">
      <alignment horizontal="center" vertical="center" wrapText="1"/>
    </xf>
    <xf numFmtId="177" fontId="13" fillId="0" borderId="125" xfId="0" applyNumberFormat="1" applyFont="1" applyBorder="1" applyAlignment="1">
      <alignment horizontal="center" vertical="center" wrapText="1"/>
    </xf>
    <xf numFmtId="177" fontId="13" fillId="0" borderId="67" xfId="0" applyNumberFormat="1" applyFont="1" applyBorder="1" applyAlignment="1">
      <alignment horizontal="center" vertical="center" wrapText="1"/>
    </xf>
    <xf numFmtId="177" fontId="13" fillId="0" borderId="126" xfId="0" applyNumberFormat="1" applyFont="1" applyBorder="1" applyAlignment="1">
      <alignment horizontal="center" vertical="center" wrapText="1"/>
    </xf>
    <xf numFmtId="177" fontId="13" fillId="0" borderId="130" xfId="0" applyNumberFormat="1" applyFont="1" applyBorder="1" applyAlignment="1">
      <alignment horizontal="center" vertical="center" wrapText="1"/>
    </xf>
    <xf numFmtId="177" fontId="13" fillId="0" borderId="129" xfId="0" applyNumberFormat="1" applyFont="1" applyBorder="1" applyAlignment="1">
      <alignment horizontal="center" vertical="center" wrapText="1"/>
    </xf>
    <xf numFmtId="0" fontId="13" fillId="35" borderId="127" xfId="0" applyFont="1" applyFill="1" applyBorder="1" applyAlignment="1" applyProtection="1">
      <alignment horizontal="center" vertical="center" shrinkToFit="1"/>
      <protection locked="0"/>
    </xf>
    <xf numFmtId="0" fontId="13" fillId="35" borderId="2" xfId="0" applyFont="1" applyFill="1" applyBorder="1" applyAlignment="1" applyProtection="1">
      <alignment horizontal="center" vertical="center" shrinkToFit="1"/>
      <protection locked="0"/>
    </xf>
    <xf numFmtId="0" fontId="13" fillId="35" borderId="3" xfId="0" applyFont="1" applyFill="1" applyBorder="1" applyAlignment="1" applyProtection="1">
      <alignment horizontal="center" vertical="center" shrinkToFit="1"/>
      <protection locked="0"/>
    </xf>
    <xf numFmtId="0" fontId="13" fillId="35" borderId="25" xfId="0" applyFont="1" applyFill="1" applyBorder="1" applyAlignment="1" applyProtection="1">
      <alignment horizontal="center" vertical="center" shrinkToFit="1"/>
      <protection locked="0"/>
    </xf>
    <xf numFmtId="0" fontId="13" fillId="35" borderId="0" xfId="0" applyFont="1" applyFill="1" applyAlignment="1" applyProtection="1">
      <alignment horizontal="center" vertical="center" shrinkToFit="1"/>
      <protection locked="0"/>
    </xf>
    <xf numFmtId="0" fontId="13" fillId="35" borderId="33" xfId="0" applyFont="1" applyFill="1" applyBorder="1" applyAlignment="1" applyProtection="1">
      <alignment horizontal="center" vertical="center" shrinkToFit="1"/>
      <protection locked="0"/>
    </xf>
    <xf numFmtId="0" fontId="13" fillId="35" borderId="92" xfId="0" applyFont="1" applyFill="1" applyBorder="1" applyAlignment="1" applyProtection="1">
      <alignment horizontal="center" vertical="center" shrinkToFit="1"/>
      <protection locked="0"/>
    </xf>
    <xf numFmtId="0" fontId="13" fillId="35" borderId="7" xfId="0" applyFont="1" applyFill="1" applyBorder="1" applyAlignment="1" applyProtection="1">
      <alignment horizontal="center" vertical="center" shrinkToFit="1"/>
      <protection locked="0"/>
    </xf>
    <xf numFmtId="0" fontId="13" fillId="35" borderId="24" xfId="0" applyFont="1" applyFill="1" applyBorder="1" applyAlignment="1" applyProtection="1">
      <alignment horizontal="center" vertical="center" shrinkToFit="1"/>
      <protection locked="0"/>
    </xf>
    <xf numFmtId="0" fontId="13" fillId="35" borderId="85" xfId="0" applyFont="1" applyFill="1" applyBorder="1" applyAlignment="1" applyProtection="1">
      <alignment horizontal="center" vertical="center" wrapText="1"/>
      <protection locked="0"/>
    </xf>
    <xf numFmtId="0" fontId="13" fillId="37" borderId="85" xfId="0" applyFont="1" applyFill="1" applyBorder="1" applyAlignment="1" applyProtection="1">
      <alignment horizontal="center" vertical="center" wrapText="1"/>
      <protection locked="0"/>
    </xf>
    <xf numFmtId="0" fontId="13" fillId="37" borderId="115" xfId="0" applyFont="1" applyFill="1" applyBorder="1" applyAlignment="1" applyProtection="1">
      <alignment horizontal="center" vertical="center" wrapText="1"/>
      <protection locked="0"/>
    </xf>
    <xf numFmtId="0" fontId="13" fillId="35" borderId="1" xfId="0" applyFont="1" applyFill="1" applyBorder="1" applyAlignment="1" applyProtection="1">
      <alignment horizontal="center" vertical="center" wrapText="1"/>
      <protection locked="0"/>
    </xf>
    <xf numFmtId="0" fontId="13" fillId="35" borderId="2" xfId="0" applyFont="1" applyFill="1" applyBorder="1" applyAlignment="1" applyProtection="1">
      <alignment horizontal="center" vertical="center" wrapText="1"/>
      <protection locked="0"/>
    </xf>
    <xf numFmtId="0" fontId="13" fillId="35" borderId="3" xfId="0" applyFont="1" applyFill="1" applyBorder="1" applyAlignment="1" applyProtection="1">
      <alignment horizontal="center" vertical="center" wrapText="1"/>
      <protection locked="0"/>
    </xf>
    <xf numFmtId="0" fontId="13" fillId="35" borderId="84" xfId="0" applyFont="1" applyFill="1" applyBorder="1" applyAlignment="1" applyProtection="1">
      <alignment horizontal="center" vertical="center" wrapText="1"/>
      <protection locked="0"/>
    </xf>
    <xf numFmtId="0" fontId="13" fillId="35" borderId="0" xfId="0" applyFont="1" applyFill="1" applyAlignment="1" applyProtection="1">
      <alignment horizontal="center" vertical="center" wrapText="1"/>
      <protection locked="0"/>
    </xf>
    <xf numFmtId="0" fontId="13" fillId="35" borderId="33" xfId="0" applyFont="1" applyFill="1" applyBorder="1" applyAlignment="1" applyProtection="1">
      <alignment horizontal="center" vertical="center" wrapText="1"/>
      <protection locked="0"/>
    </xf>
    <xf numFmtId="0" fontId="13" fillId="35" borderId="23" xfId="0" applyFont="1" applyFill="1" applyBorder="1" applyAlignment="1" applyProtection="1">
      <alignment horizontal="center" vertical="center" wrapText="1"/>
      <protection locked="0"/>
    </xf>
    <xf numFmtId="0" fontId="13" fillId="35" borderId="7" xfId="0" applyFont="1" applyFill="1" applyBorder="1" applyAlignment="1" applyProtection="1">
      <alignment horizontal="center" vertical="center" wrapText="1"/>
      <protection locked="0"/>
    </xf>
    <xf numFmtId="0" fontId="13" fillId="35" borderId="24" xfId="0" applyFont="1" applyFill="1" applyBorder="1" applyAlignment="1" applyProtection="1">
      <alignment horizontal="center" vertical="center" wrapText="1"/>
      <protection locked="0"/>
    </xf>
    <xf numFmtId="0" fontId="13" fillId="36" borderId="1" xfId="0" applyFont="1" applyFill="1" applyBorder="1" applyAlignment="1" applyProtection="1">
      <alignment horizontal="left" vertical="center" shrinkToFit="1"/>
      <protection locked="0"/>
    </xf>
    <xf numFmtId="0" fontId="13" fillId="36" borderId="2" xfId="0" applyFont="1" applyFill="1" applyBorder="1" applyAlignment="1" applyProtection="1">
      <alignment horizontal="left" vertical="center" shrinkToFit="1"/>
      <protection locked="0"/>
    </xf>
    <xf numFmtId="0" fontId="13" fillId="36" borderId="3" xfId="0" applyFont="1" applyFill="1" applyBorder="1" applyAlignment="1" applyProtection="1">
      <alignment horizontal="left" vertical="center" shrinkToFit="1"/>
      <protection locked="0"/>
    </xf>
    <xf numFmtId="0" fontId="13" fillId="36" borderId="84" xfId="0" applyFont="1" applyFill="1" applyBorder="1" applyAlignment="1" applyProtection="1">
      <alignment horizontal="left" vertical="center" shrinkToFit="1"/>
      <protection locked="0"/>
    </xf>
    <xf numFmtId="0" fontId="13" fillId="36" borderId="0" xfId="0" applyFont="1" applyFill="1" applyAlignment="1" applyProtection="1">
      <alignment horizontal="left" vertical="center" shrinkToFit="1"/>
      <protection locked="0"/>
    </xf>
    <xf numFmtId="0" fontId="13" fillId="36" borderId="33" xfId="0" applyFont="1" applyFill="1" applyBorder="1" applyAlignment="1" applyProtection="1">
      <alignment horizontal="left" vertical="center" shrinkToFit="1"/>
      <protection locked="0"/>
    </xf>
    <xf numFmtId="0" fontId="13" fillId="36" borderId="23" xfId="0" applyFont="1" applyFill="1" applyBorder="1" applyAlignment="1" applyProtection="1">
      <alignment horizontal="left" vertical="center" shrinkToFit="1"/>
      <protection locked="0"/>
    </xf>
    <xf numFmtId="0" fontId="13" fillId="36" borderId="7" xfId="0" applyFont="1" applyFill="1" applyBorder="1" applyAlignment="1" applyProtection="1">
      <alignment horizontal="left" vertical="center" shrinkToFit="1"/>
      <protection locked="0"/>
    </xf>
    <xf numFmtId="0" fontId="13" fillId="36" borderId="24" xfId="0" applyFont="1" applyFill="1" applyBorder="1" applyAlignment="1" applyProtection="1">
      <alignment horizontal="left" vertical="center" shrinkToFit="1"/>
      <protection locked="0"/>
    </xf>
    <xf numFmtId="177" fontId="13" fillId="0" borderId="128" xfId="0" applyNumberFormat="1" applyFont="1" applyBorder="1" applyAlignment="1">
      <alignment horizontal="center" vertical="center" wrapText="1"/>
    </xf>
    <xf numFmtId="0" fontId="13" fillId="35" borderId="111" xfId="0" applyFont="1" applyFill="1" applyBorder="1" applyAlignment="1" applyProtection="1">
      <alignment horizontal="center" vertical="center" shrinkToFit="1"/>
      <protection locked="0"/>
    </xf>
    <xf numFmtId="0" fontId="13" fillId="35" borderId="5" xfId="0" applyFont="1" applyFill="1" applyBorder="1" applyAlignment="1" applyProtection="1">
      <alignment horizontal="center" vertical="center" shrinkToFit="1"/>
      <protection locked="0"/>
    </xf>
    <xf numFmtId="0" fontId="13" fillId="35" borderId="6" xfId="0" applyFont="1" applyFill="1" applyBorder="1" applyAlignment="1" applyProtection="1">
      <alignment horizontal="center" vertical="center" shrinkToFit="1"/>
      <protection locked="0"/>
    </xf>
    <xf numFmtId="0" fontId="13" fillId="37" borderId="110" xfId="0" applyFont="1" applyFill="1" applyBorder="1" applyAlignment="1" applyProtection="1">
      <alignment horizontal="center" vertical="center" wrapText="1"/>
      <protection locked="0"/>
    </xf>
    <xf numFmtId="0" fontId="13" fillId="35" borderId="4" xfId="0" applyFont="1" applyFill="1" applyBorder="1" applyAlignment="1" applyProtection="1">
      <alignment horizontal="center" vertical="center" wrapText="1"/>
      <protection locked="0"/>
    </xf>
    <xf numFmtId="0" fontId="13" fillId="35" borderId="5" xfId="0" applyFont="1" applyFill="1" applyBorder="1" applyAlignment="1" applyProtection="1">
      <alignment horizontal="center" vertical="center" wrapText="1"/>
      <protection locked="0"/>
    </xf>
    <xf numFmtId="0" fontId="13" fillId="35" borderId="6" xfId="0" applyFont="1" applyFill="1" applyBorder="1" applyAlignment="1" applyProtection="1">
      <alignment horizontal="center" vertical="center" wrapText="1"/>
      <protection locked="0"/>
    </xf>
    <xf numFmtId="0" fontId="13" fillId="36" borderId="4" xfId="0" applyFont="1" applyFill="1" applyBorder="1" applyAlignment="1" applyProtection="1">
      <alignment horizontal="left" vertical="center" shrinkToFit="1"/>
      <protection locked="0"/>
    </xf>
    <xf numFmtId="0" fontId="13" fillId="36" borderId="5" xfId="0" applyFont="1" applyFill="1" applyBorder="1" applyAlignment="1" applyProtection="1">
      <alignment horizontal="left" vertical="center" shrinkToFit="1"/>
      <protection locked="0"/>
    </xf>
    <xf numFmtId="0" fontId="13" fillId="36" borderId="6" xfId="0" applyFont="1" applyFill="1" applyBorder="1" applyAlignment="1" applyProtection="1">
      <alignment horizontal="left" vertical="center" shrinkToFit="1"/>
      <protection locked="0"/>
    </xf>
    <xf numFmtId="0" fontId="13" fillId="35" borderId="109" xfId="0" applyFont="1" applyFill="1" applyBorder="1" applyAlignment="1" applyProtection="1">
      <alignment horizontal="center" vertical="center" wrapText="1"/>
      <protection locked="0"/>
    </xf>
    <xf numFmtId="0" fontId="13" fillId="35" borderId="91" xfId="0" applyFont="1" applyFill="1" applyBorder="1" applyAlignment="1" applyProtection="1">
      <alignment horizontal="center" vertical="center" shrinkToFit="1"/>
      <protection locked="0"/>
    </xf>
    <xf numFmtId="0" fontId="13" fillId="35" borderId="27" xfId="0" applyFont="1" applyFill="1" applyBorder="1" applyAlignment="1" applyProtection="1">
      <alignment horizontal="center" vertical="center" shrinkToFit="1"/>
      <protection locked="0"/>
    </xf>
    <xf numFmtId="0" fontId="13" fillId="35" borderId="29" xfId="0" applyFont="1" applyFill="1" applyBorder="1" applyAlignment="1" applyProtection="1">
      <alignment horizontal="center" vertical="center" shrinkToFit="1"/>
      <protection locked="0"/>
    </xf>
    <xf numFmtId="0" fontId="13" fillId="35" borderId="93" xfId="0" applyFont="1" applyFill="1" applyBorder="1" applyAlignment="1" applyProtection="1">
      <alignment horizontal="center" vertical="center" wrapText="1"/>
      <protection locked="0"/>
    </xf>
    <xf numFmtId="0" fontId="13" fillId="35" borderId="42" xfId="0" applyFont="1" applyFill="1" applyBorder="1" applyAlignment="1" applyProtection="1">
      <alignment horizontal="center" vertical="center" wrapText="1"/>
      <protection locked="0"/>
    </xf>
    <xf numFmtId="0" fontId="13" fillId="35" borderId="27" xfId="0" applyFont="1" applyFill="1" applyBorder="1" applyAlignment="1" applyProtection="1">
      <alignment horizontal="center" vertical="center" wrapText="1"/>
      <protection locked="0"/>
    </xf>
    <xf numFmtId="0" fontId="13" fillId="35" borderId="29" xfId="0" applyFont="1" applyFill="1" applyBorder="1" applyAlignment="1" applyProtection="1">
      <alignment horizontal="center" vertical="center" wrapText="1"/>
      <protection locked="0"/>
    </xf>
    <xf numFmtId="0" fontId="13" fillId="36" borderId="42" xfId="0" applyFont="1" applyFill="1" applyBorder="1" applyAlignment="1" applyProtection="1">
      <alignment horizontal="left" vertical="center" shrinkToFit="1"/>
      <protection locked="0"/>
    </xf>
    <xf numFmtId="0" fontId="13" fillId="36" borderId="27" xfId="0" applyFont="1" applyFill="1" applyBorder="1" applyAlignment="1" applyProtection="1">
      <alignment horizontal="left" vertical="center" shrinkToFit="1"/>
      <protection locked="0"/>
    </xf>
    <xf numFmtId="0" fontId="13" fillId="36" borderId="29" xfId="0" applyFont="1" applyFill="1" applyBorder="1" applyAlignment="1" applyProtection="1">
      <alignment horizontal="left" vertical="center" shrinkToFit="1"/>
      <protection locked="0"/>
    </xf>
    <xf numFmtId="177" fontId="13" fillId="0" borderId="120" xfId="0" applyNumberFormat="1" applyFont="1" applyBorder="1" applyAlignment="1">
      <alignment horizontal="center" vertical="center" wrapText="1"/>
    </xf>
    <xf numFmtId="177" fontId="13" fillId="0" borderId="121" xfId="0" applyNumberFormat="1" applyFont="1" applyBorder="1" applyAlignment="1">
      <alignment horizontal="center" vertical="center" wrapText="1"/>
    </xf>
    <xf numFmtId="177" fontId="13" fillId="0" borderId="122" xfId="0" applyNumberFormat="1" applyFont="1" applyBorder="1" applyAlignment="1">
      <alignment horizontal="center" vertical="center" wrapText="1"/>
    </xf>
    <xf numFmtId="0" fontId="13" fillId="36" borderId="91" xfId="0" applyFont="1" applyFill="1" applyBorder="1" applyAlignment="1" applyProtection="1">
      <alignment horizontal="left" vertical="center" wrapText="1"/>
      <protection locked="0"/>
    </xf>
    <xf numFmtId="0" fontId="13" fillId="36" borderId="27" xfId="0" applyFont="1" applyFill="1" applyBorder="1" applyAlignment="1" applyProtection="1">
      <alignment horizontal="left" vertical="center" wrapText="1"/>
      <protection locked="0"/>
    </xf>
    <xf numFmtId="0" fontId="13" fillId="36" borderId="43" xfId="0" applyFont="1" applyFill="1" applyBorder="1" applyAlignment="1" applyProtection="1">
      <alignment horizontal="left" vertical="center" wrapText="1"/>
      <protection locked="0"/>
    </xf>
    <xf numFmtId="0" fontId="13" fillId="33" borderId="8" xfId="0" applyFont="1" applyFill="1" applyBorder="1" applyAlignment="1">
      <alignment horizontal="center" vertical="center"/>
    </xf>
    <xf numFmtId="0" fontId="13" fillId="33" borderId="10" xfId="0" applyFont="1" applyFill="1" applyBorder="1" applyAlignment="1">
      <alignment horizontal="center" vertical="center"/>
    </xf>
    <xf numFmtId="0" fontId="13" fillId="36" borderId="8" xfId="0" applyFont="1" applyFill="1" applyBorder="1" applyAlignment="1" applyProtection="1">
      <alignment horizontal="center" vertical="center"/>
      <protection locked="0"/>
    </xf>
    <xf numFmtId="0" fontId="13" fillId="36" borderId="10" xfId="0" applyFont="1" applyFill="1" applyBorder="1" applyAlignment="1" applyProtection="1">
      <alignment horizontal="center" vertical="center"/>
      <protection locked="0"/>
    </xf>
    <xf numFmtId="176" fontId="13" fillId="0" borderId="0" xfId="0" applyNumberFormat="1" applyFont="1" applyAlignment="1">
      <alignment horizontal="center" vertical="center"/>
    </xf>
    <xf numFmtId="20" fontId="13" fillId="36" borderId="8" xfId="0" applyNumberFormat="1" applyFont="1" applyFill="1" applyBorder="1" applyAlignment="1" applyProtection="1">
      <alignment horizontal="center" vertical="center"/>
      <protection locked="0"/>
    </xf>
    <xf numFmtId="20" fontId="13" fillId="36" borderId="9" xfId="0" applyNumberFormat="1" applyFont="1" applyFill="1" applyBorder="1" applyAlignment="1" applyProtection="1">
      <alignment horizontal="center" vertical="center"/>
      <protection locked="0"/>
    </xf>
    <xf numFmtId="20" fontId="13" fillId="36" borderId="10" xfId="0" applyNumberFormat="1" applyFont="1" applyFill="1" applyBorder="1" applyAlignment="1" applyProtection="1">
      <alignment horizontal="center" vertical="center"/>
      <protection locked="0"/>
    </xf>
    <xf numFmtId="0" fontId="13" fillId="0" borderId="112" xfId="0" applyFont="1" applyBorder="1" applyAlignment="1">
      <alignment horizontal="center" vertical="center"/>
    </xf>
    <xf numFmtId="0" fontId="13" fillId="0" borderId="113" xfId="0" applyFont="1" applyBorder="1" applyAlignment="1">
      <alignment horizontal="center" vertical="center"/>
    </xf>
    <xf numFmtId="0" fontId="13" fillId="0" borderId="114" xfId="0" applyFont="1" applyBorder="1" applyAlignment="1">
      <alignment horizontal="center" vertical="center"/>
    </xf>
    <xf numFmtId="0" fontId="13" fillId="0" borderId="91"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0" xfId="0" applyFont="1" applyAlignment="1">
      <alignment horizontal="center" vertical="center" wrapText="1"/>
    </xf>
    <xf numFmtId="0" fontId="13" fillId="0" borderId="33" xfId="0" applyFont="1" applyBorder="1" applyAlignment="1">
      <alignment horizontal="center" vertical="center" wrapText="1"/>
    </xf>
    <xf numFmtId="0" fontId="13" fillId="0" borderId="92"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24" xfId="0" applyFont="1" applyBorder="1" applyAlignment="1">
      <alignment horizontal="center" vertical="center" wrapText="1"/>
    </xf>
    <xf numFmtId="0" fontId="17" fillId="0" borderId="93" xfId="0" applyFont="1" applyBorder="1" applyAlignment="1">
      <alignment horizontal="center" vertical="center" wrapText="1"/>
    </xf>
    <xf numFmtId="0" fontId="17" fillId="0" borderId="85" xfId="0" applyFont="1" applyBorder="1" applyAlignment="1">
      <alignment horizontal="center" vertical="center" wrapText="1"/>
    </xf>
    <xf numFmtId="0" fontId="17" fillId="0" borderId="115" xfId="0" applyFont="1" applyBorder="1" applyAlignment="1">
      <alignment horizontal="center" vertical="center" wrapText="1"/>
    </xf>
    <xf numFmtId="0" fontId="13" fillId="0" borderId="42" xfId="0" applyFont="1" applyBorder="1" applyAlignment="1">
      <alignment horizontal="center" vertical="center" wrapText="1"/>
    </xf>
    <xf numFmtId="0" fontId="13" fillId="0" borderId="84"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43"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94" xfId="0" applyFont="1" applyBorder="1" applyAlignment="1">
      <alignment horizontal="center" vertical="center" wrapText="1"/>
    </xf>
    <xf numFmtId="0" fontId="17" fillId="0" borderId="116" xfId="0" applyFont="1" applyBorder="1" applyAlignment="1">
      <alignment horizontal="center" vertical="center" wrapText="1"/>
    </xf>
    <xf numFmtId="0" fontId="17" fillId="0" borderId="43" xfId="0" applyFont="1" applyBorder="1" applyAlignment="1">
      <alignment horizontal="center" vertical="center" wrapText="1"/>
    </xf>
    <xf numFmtId="0" fontId="17" fillId="0" borderId="117" xfId="0" applyFont="1" applyBorder="1" applyAlignment="1">
      <alignment horizontal="center" vertical="center" wrapText="1"/>
    </xf>
    <xf numFmtId="0" fontId="17" fillId="0" borderId="26" xfId="0" applyFont="1" applyBorder="1" applyAlignment="1">
      <alignment horizontal="center" vertical="center" wrapText="1"/>
    </xf>
    <xf numFmtId="0" fontId="17" fillId="0" borderId="118" xfId="0" applyFont="1" applyBorder="1" applyAlignment="1">
      <alignment horizontal="center" vertical="center" wrapText="1"/>
    </xf>
    <xf numFmtId="0" fontId="17" fillId="0" borderId="94" xfId="0" applyFont="1" applyBorder="1" applyAlignment="1">
      <alignment horizontal="center" vertical="center" wrapText="1"/>
    </xf>
    <xf numFmtId="0" fontId="17" fillId="0" borderId="91" xfId="0" applyFont="1" applyBorder="1" applyAlignment="1">
      <alignment horizontal="center" vertical="center" wrapText="1"/>
    </xf>
    <xf numFmtId="0" fontId="17" fillId="0" borderId="25" xfId="0" applyFont="1" applyBorder="1" applyAlignment="1">
      <alignment horizontal="center" vertical="center" wrapText="1"/>
    </xf>
    <xf numFmtId="0" fontId="17" fillId="0" borderId="92" xfId="0" applyFont="1" applyBorder="1" applyAlignment="1">
      <alignment horizontal="center" vertical="center" wrapText="1"/>
    </xf>
    <xf numFmtId="0" fontId="13" fillId="0" borderId="9" xfId="0" applyFont="1" applyBorder="1" applyAlignment="1">
      <alignment horizontal="center" vertical="center"/>
    </xf>
    <xf numFmtId="0" fontId="13" fillId="0" borderId="12" xfId="0" applyFont="1" applyBorder="1" applyAlignment="1">
      <alignment horizontal="center" vertical="center"/>
    </xf>
    <xf numFmtId="0" fontId="13" fillId="0" borderId="119" xfId="0" applyFont="1" applyBorder="1" applyAlignment="1">
      <alignment horizontal="center" vertical="center"/>
    </xf>
    <xf numFmtId="0" fontId="14" fillId="35" borderId="0" xfId="0" applyFont="1" applyFill="1" applyAlignment="1" applyProtection="1">
      <alignment horizontal="center" vertical="center" shrinkToFit="1"/>
      <protection locked="0"/>
    </xf>
    <xf numFmtId="0" fontId="14" fillId="37" borderId="0" xfId="0" applyFont="1" applyFill="1" applyAlignment="1" applyProtection="1">
      <alignment horizontal="center" vertical="center" shrinkToFit="1"/>
      <protection locked="0"/>
    </xf>
    <xf numFmtId="0" fontId="14" fillId="36" borderId="0" xfId="0" applyFont="1" applyFill="1" applyAlignment="1" applyProtection="1">
      <alignment horizontal="center" vertical="center"/>
      <protection locked="0"/>
    </xf>
    <xf numFmtId="0" fontId="14" fillId="0" borderId="0" xfId="0" applyFont="1" applyAlignment="1">
      <alignment horizontal="center" vertical="center"/>
    </xf>
    <xf numFmtId="0" fontId="13" fillId="35" borderId="8" xfId="0" applyFont="1" applyFill="1" applyBorder="1" applyAlignment="1" applyProtection="1">
      <alignment horizontal="center" vertical="center"/>
      <protection locked="0"/>
    </xf>
    <xf numFmtId="0" fontId="13" fillId="37" borderId="9" xfId="0" applyFont="1" applyFill="1" applyBorder="1" applyAlignment="1" applyProtection="1">
      <alignment horizontal="center" vertical="center"/>
      <protection locked="0"/>
    </xf>
    <xf numFmtId="0" fontId="13" fillId="37" borderId="10" xfId="0" applyFont="1" applyFill="1" applyBorder="1" applyAlignment="1" applyProtection="1">
      <alignment horizontal="center" vertical="center"/>
      <protection locked="0"/>
    </xf>
    <xf numFmtId="0" fontId="13" fillId="35" borderId="0" xfId="0" applyFont="1" applyFill="1" applyBorder="1" applyAlignment="1" applyProtection="1">
      <alignment horizontal="center" vertical="center" shrinkToFit="1"/>
      <protection locked="0"/>
    </xf>
    <xf numFmtId="0" fontId="13" fillId="35" borderId="0" xfId="0" applyFont="1" applyFill="1" applyBorder="1" applyAlignment="1" applyProtection="1">
      <alignment horizontal="center" vertical="center" wrapText="1"/>
      <protection locked="0"/>
    </xf>
    <xf numFmtId="0" fontId="13" fillId="36" borderId="0" xfId="0" applyFont="1" applyFill="1" applyBorder="1" applyAlignment="1" applyProtection="1">
      <alignment horizontal="left" vertical="center" shrinkToFit="1"/>
      <protection locked="0"/>
    </xf>
    <xf numFmtId="0" fontId="13" fillId="36" borderId="0" xfId="0" applyFont="1" applyFill="1" applyBorder="1" applyAlignment="1" applyProtection="1">
      <alignment horizontal="left" vertical="center" wrapText="1"/>
      <protection locked="0"/>
    </xf>
    <xf numFmtId="0" fontId="13" fillId="0" borderId="0" xfId="0" applyFont="1" applyBorder="1" applyAlignment="1">
      <alignment horizontal="center" vertical="center" wrapText="1"/>
    </xf>
    <xf numFmtId="0" fontId="17" fillId="0" borderId="116" xfId="0" applyFont="1" applyFill="1" applyBorder="1" applyAlignment="1">
      <alignment horizontal="center" vertical="center" wrapText="1"/>
    </xf>
    <xf numFmtId="0" fontId="17" fillId="0" borderId="43" xfId="0" applyFont="1" applyFill="1" applyBorder="1" applyAlignment="1">
      <alignment horizontal="center" vertical="center" wrapText="1"/>
    </xf>
    <xf numFmtId="0" fontId="17" fillId="0" borderId="117" xfId="0" applyFont="1" applyFill="1" applyBorder="1" applyAlignment="1">
      <alignment horizontal="center" vertical="center" wrapText="1"/>
    </xf>
    <xf numFmtId="0" fontId="17" fillId="0" borderId="26" xfId="0" applyFont="1" applyFill="1" applyBorder="1" applyAlignment="1">
      <alignment horizontal="center" vertical="center" wrapText="1"/>
    </xf>
    <xf numFmtId="0" fontId="17" fillId="0" borderId="118" xfId="0" applyFont="1" applyFill="1" applyBorder="1" applyAlignment="1">
      <alignment horizontal="center" vertical="center" wrapText="1"/>
    </xf>
    <xf numFmtId="0" fontId="17" fillId="0" borderId="94" xfId="0" applyFont="1" applyFill="1" applyBorder="1" applyAlignment="1">
      <alignment horizontal="center" vertical="center" wrapText="1"/>
    </xf>
    <xf numFmtId="0" fontId="13" fillId="0" borderId="9" xfId="0" applyFont="1" applyFill="1" applyBorder="1" applyAlignment="1">
      <alignment horizontal="center" vertical="center"/>
    </xf>
    <xf numFmtId="0" fontId="13" fillId="0" borderId="12" xfId="0" applyFont="1" applyFill="1" applyBorder="1" applyAlignment="1">
      <alignment horizontal="center" vertical="center"/>
    </xf>
    <xf numFmtId="0" fontId="13" fillId="0" borderId="119" xfId="0" applyFont="1" applyFill="1" applyBorder="1" applyAlignment="1">
      <alignment horizontal="center" vertical="center"/>
    </xf>
    <xf numFmtId="0" fontId="14" fillId="0" borderId="0" xfId="0" applyFont="1" applyFill="1" applyAlignment="1">
      <alignment horizontal="center" vertical="center"/>
    </xf>
    <xf numFmtId="0" fontId="13" fillId="33" borderId="8" xfId="0" applyFont="1" applyFill="1" applyBorder="1" applyAlignment="1" applyProtection="1">
      <alignment horizontal="center" vertical="center"/>
    </xf>
    <xf numFmtId="0" fontId="13" fillId="33" borderId="10" xfId="0" applyFont="1" applyFill="1" applyBorder="1" applyAlignment="1" applyProtection="1">
      <alignment horizontal="center" vertical="center"/>
    </xf>
    <xf numFmtId="176" fontId="13" fillId="0" borderId="0" xfId="0" applyNumberFormat="1" applyFont="1" applyBorder="1" applyAlignment="1" applyProtection="1">
      <alignment horizontal="center" vertical="center"/>
    </xf>
    <xf numFmtId="0" fontId="46" fillId="33" borderId="34" xfId="0" applyFont="1" applyFill="1" applyBorder="1" applyAlignment="1">
      <alignment horizontal="center" vertical="center"/>
    </xf>
    <xf numFmtId="0" fontId="17" fillId="33" borderId="0" xfId="0" applyFont="1" applyFill="1" applyAlignment="1">
      <alignment horizontal="left" vertical="center" indent="1"/>
    </xf>
    <xf numFmtId="0" fontId="46" fillId="33" borderId="41" xfId="0" applyFont="1" applyFill="1" applyBorder="1" applyAlignment="1">
      <alignment horizontal="center" vertical="center"/>
    </xf>
    <xf numFmtId="0" fontId="46" fillId="33" borderId="46" xfId="0" applyFont="1" applyFill="1" applyBorder="1" applyAlignment="1">
      <alignment horizontal="center" vertical="center"/>
    </xf>
    <xf numFmtId="0" fontId="46" fillId="33" borderId="148" xfId="0" applyFont="1" applyFill="1" applyBorder="1" applyAlignment="1">
      <alignment horizontal="center" vertical="center"/>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良い" xfId="42" builtinId="26" customBuiltin="1"/>
  </cellStyles>
  <dxfs count="687">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16P181\Desktop\&#23567;&#22810;&#27231;%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16P181\Downloads\t-yousiki1-08%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MSPC581\AppData\Local\Temp\5e617d75-9870-49d8-a096-fd14f795bf24_20250616162949810.zip.f24\t-yousiki1-0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MSPC581\AppData\Local\Temp\2a3a83af-4344-48c8-b8d4-3db59cc9336c_20250603153403643.zip.36c\t-yousiki1-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小多機"/>
      <sheetName val="【記載例】シフト記号表（勤務時間帯）"/>
      <sheetName val="小多機(50人)"/>
      <sheetName val="小多機（1枚用）"/>
      <sheetName val="シフト記号表（勤務時間帯）"/>
      <sheetName val="記入方法"/>
      <sheetName val="プルダウン・リスト"/>
    </sheetNames>
    <sheetDataSet>
      <sheetData sheetId="0"/>
      <sheetData sheetId="1">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2"/>
      <sheetData sheetId="3"/>
      <sheetData sheetId="4"/>
      <sheetData sheetId="5"/>
      <sheetData sheetId="6">
        <row r="14">
          <cell r="C14" t="str">
            <v>管理者</v>
          </cell>
          <cell r="D14" t="str">
            <v>介護従業者</v>
          </cell>
          <cell r="E14" t="str">
            <v>介護支援専門員</v>
          </cell>
          <cell r="F14" t="str">
            <v>計画作成担当者</v>
          </cell>
          <cell r="G14" t="str">
            <v>ー</v>
          </cell>
          <cell r="H14" t="str">
            <v>ー</v>
          </cell>
          <cell r="I14" t="str">
            <v>ー</v>
          </cell>
          <cell r="J14" t="str">
            <v>ー</v>
          </cell>
          <cell r="K14" t="str">
            <v>ー</v>
          </cell>
          <cell r="L14" t="str">
            <v>ー</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看多機"/>
      <sheetName val="【記載例】シフト記号表（勤務時間帯）"/>
      <sheetName val="看多機(50人)"/>
      <sheetName val="看多機（1枚版）"/>
      <sheetName val="シフト記号表（勤務時間帯）"/>
      <sheetName val="記入方法"/>
      <sheetName val="プルダウン・リスト"/>
    </sheetNames>
    <sheetDataSet>
      <sheetData sheetId="0"/>
      <sheetData sheetId="1"/>
      <sheetData sheetId="2"/>
      <sheetData sheetId="3"/>
      <sheetData sheetId="4">
        <row r="6">
          <cell r="C6" t="str">
            <v>a</v>
          </cell>
          <cell r="D6" t="str">
            <v>a</v>
          </cell>
          <cell r="E6" t="str">
            <v>：</v>
          </cell>
          <cell r="F6"/>
          <cell r="G6" t="str">
            <v>～</v>
          </cell>
          <cell r="H6"/>
          <cell r="I6" t="str">
            <v>（</v>
          </cell>
          <cell r="J6">
            <v>0</v>
          </cell>
          <cell r="K6" t="str">
            <v>）</v>
          </cell>
          <cell r="L6" t="str">
            <v/>
          </cell>
          <cell r="N6">
            <v>0.29166666666666669</v>
          </cell>
          <cell r="O6" t="str">
            <v>～</v>
          </cell>
          <cell r="P6">
            <v>0.83333333333333337</v>
          </cell>
          <cell r="R6" t="str">
            <v/>
          </cell>
          <cell r="S6" t="str">
            <v>～</v>
          </cell>
          <cell r="T6" t="str">
            <v/>
          </cell>
          <cell r="U6" t="str">
            <v>（</v>
          </cell>
          <cell r="V6">
            <v>0</v>
          </cell>
          <cell r="W6" t="str">
            <v>）</v>
          </cell>
          <cell r="X6" t="str">
            <v/>
          </cell>
          <cell r="Z6" t="str">
            <v/>
          </cell>
        </row>
        <row r="7">
          <cell r="C7" t="str">
            <v>b</v>
          </cell>
          <cell r="D7" t="str">
            <v>b</v>
          </cell>
          <cell r="E7" t="str">
            <v>：</v>
          </cell>
          <cell r="F7"/>
          <cell r="G7" t="str">
            <v>～</v>
          </cell>
          <cell r="H7"/>
          <cell r="I7" t="str">
            <v>（</v>
          </cell>
          <cell r="J7">
            <v>0</v>
          </cell>
          <cell r="K7" t="str">
            <v>）</v>
          </cell>
          <cell r="L7" t="str">
            <v/>
          </cell>
          <cell r="N7">
            <v>0.29166666666666669</v>
          </cell>
          <cell r="O7" t="str">
            <v>～</v>
          </cell>
          <cell r="P7">
            <v>0.83333333333333337</v>
          </cell>
          <cell r="R7" t="str">
            <v/>
          </cell>
          <cell r="S7" t="str">
            <v>～</v>
          </cell>
          <cell r="T7" t="str">
            <v/>
          </cell>
          <cell r="U7" t="str">
            <v>（</v>
          </cell>
          <cell r="V7">
            <v>0</v>
          </cell>
          <cell r="W7" t="str">
            <v>）</v>
          </cell>
          <cell r="X7" t="str">
            <v/>
          </cell>
          <cell r="Z7" t="str">
            <v/>
          </cell>
        </row>
        <row r="8">
          <cell r="C8" t="str">
            <v>c</v>
          </cell>
          <cell r="D8" t="str">
            <v>c</v>
          </cell>
          <cell r="E8" t="str">
            <v>：</v>
          </cell>
          <cell r="F8"/>
          <cell r="G8" t="str">
            <v>～</v>
          </cell>
          <cell r="H8"/>
          <cell r="I8" t="str">
            <v>（</v>
          </cell>
          <cell r="J8">
            <v>0</v>
          </cell>
          <cell r="K8" t="str">
            <v>）</v>
          </cell>
          <cell r="L8" t="str">
            <v/>
          </cell>
          <cell r="N8">
            <v>0.29166666666666669</v>
          </cell>
          <cell r="O8" t="str">
            <v>～</v>
          </cell>
          <cell r="P8">
            <v>0.83333333333333337</v>
          </cell>
          <cell r="R8" t="str">
            <v/>
          </cell>
          <cell r="S8" t="str">
            <v>～</v>
          </cell>
          <cell r="T8" t="str">
            <v/>
          </cell>
          <cell r="U8" t="str">
            <v>（</v>
          </cell>
          <cell r="V8">
            <v>0</v>
          </cell>
          <cell r="W8" t="str">
            <v>）</v>
          </cell>
          <cell r="X8" t="str">
            <v/>
          </cell>
          <cell r="Z8" t="str">
            <v/>
          </cell>
        </row>
        <row r="9">
          <cell r="C9" t="str">
            <v>d</v>
          </cell>
          <cell r="D9" t="str">
            <v>d</v>
          </cell>
          <cell r="E9" t="str">
            <v>：</v>
          </cell>
          <cell r="F9"/>
          <cell r="G9" t="str">
            <v>～</v>
          </cell>
          <cell r="H9"/>
          <cell r="I9" t="str">
            <v>（</v>
          </cell>
          <cell r="J9">
            <v>0</v>
          </cell>
          <cell r="K9" t="str">
            <v>）</v>
          </cell>
          <cell r="L9" t="str">
            <v/>
          </cell>
          <cell r="N9">
            <v>0.29166666666666669</v>
          </cell>
          <cell r="O9" t="str">
            <v>～</v>
          </cell>
          <cell r="P9">
            <v>0.83333333333333337</v>
          </cell>
          <cell r="R9" t="str">
            <v/>
          </cell>
          <cell r="S9" t="str">
            <v>～</v>
          </cell>
          <cell r="T9" t="str">
            <v/>
          </cell>
          <cell r="U9" t="str">
            <v>（</v>
          </cell>
          <cell r="V9">
            <v>0</v>
          </cell>
          <cell r="W9" t="str">
            <v>）</v>
          </cell>
          <cell r="X9" t="str">
            <v/>
          </cell>
          <cell r="Z9" t="str">
            <v/>
          </cell>
        </row>
        <row r="10">
          <cell r="C10" t="str">
            <v>e</v>
          </cell>
          <cell r="D10" t="str">
            <v>e</v>
          </cell>
          <cell r="E10" t="str">
            <v>：</v>
          </cell>
          <cell r="F10"/>
          <cell r="G10" t="str">
            <v>～</v>
          </cell>
          <cell r="H10"/>
          <cell r="I10" t="str">
            <v>（</v>
          </cell>
          <cell r="J10">
            <v>0</v>
          </cell>
          <cell r="K10" t="str">
            <v>）</v>
          </cell>
          <cell r="L10" t="str">
            <v/>
          </cell>
          <cell r="N10">
            <v>0.29166666666666669</v>
          </cell>
          <cell r="O10" t="str">
            <v>～</v>
          </cell>
          <cell r="P10">
            <v>0.83333333333333337</v>
          </cell>
          <cell r="R10" t="str">
            <v/>
          </cell>
          <cell r="S10" t="str">
            <v>～</v>
          </cell>
          <cell r="T10" t="str">
            <v/>
          </cell>
          <cell r="U10" t="str">
            <v>（</v>
          </cell>
          <cell r="V10">
            <v>0</v>
          </cell>
          <cell r="W10" t="str">
            <v>）</v>
          </cell>
          <cell r="X10" t="str">
            <v/>
          </cell>
          <cell r="Z10" t="str">
            <v/>
          </cell>
        </row>
        <row r="11">
          <cell r="C11" t="str">
            <v>f</v>
          </cell>
          <cell r="D11" t="str">
            <v>f</v>
          </cell>
          <cell r="E11" t="str">
            <v>：</v>
          </cell>
          <cell r="F11"/>
          <cell r="G11" t="str">
            <v>～</v>
          </cell>
          <cell r="H11"/>
          <cell r="I11" t="str">
            <v>（</v>
          </cell>
          <cell r="J11">
            <v>0</v>
          </cell>
          <cell r="K11" t="str">
            <v>）</v>
          </cell>
          <cell r="L11" t="str">
            <v/>
          </cell>
          <cell r="N11">
            <v>0.29166666666666669</v>
          </cell>
          <cell r="O11" t="str">
            <v>～</v>
          </cell>
          <cell r="P11">
            <v>0.83333333333333337</v>
          </cell>
          <cell r="R11" t="str">
            <v/>
          </cell>
          <cell r="S11" t="str">
            <v>～</v>
          </cell>
          <cell r="T11" t="str">
            <v/>
          </cell>
          <cell r="U11" t="str">
            <v>（</v>
          </cell>
          <cell r="V11">
            <v>0</v>
          </cell>
          <cell r="W11" t="str">
            <v>）</v>
          </cell>
          <cell r="X11" t="str">
            <v/>
          </cell>
          <cell r="Z11" t="str">
            <v/>
          </cell>
        </row>
        <row r="12">
          <cell r="C12" t="str">
            <v>g</v>
          </cell>
          <cell r="D12" t="str">
            <v>g</v>
          </cell>
          <cell r="E12" t="str">
            <v>：</v>
          </cell>
          <cell r="F12"/>
          <cell r="G12" t="str">
            <v>～</v>
          </cell>
          <cell r="H12"/>
          <cell r="I12" t="str">
            <v>（</v>
          </cell>
          <cell r="J12">
            <v>0</v>
          </cell>
          <cell r="K12" t="str">
            <v>）</v>
          </cell>
          <cell r="L12" t="str">
            <v/>
          </cell>
          <cell r="N12">
            <v>0.29166666666666669</v>
          </cell>
          <cell r="O12" t="str">
            <v>～</v>
          </cell>
          <cell r="P12">
            <v>0.83333333333333337</v>
          </cell>
          <cell r="R12" t="str">
            <v/>
          </cell>
          <cell r="S12" t="str">
            <v>～</v>
          </cell>
          <cell r="T12" t="str">
            <v/>
          </cell>
          <cell r="U12" t="str">
            <v>（</v>
          </cell>
          <cell r="V12">
            <v>0</v>
          </cell>
          <cell r="W12" t="str">
            <v>）</v>
          </cell>
          <cell r="X12" t="str">
            <v/>
          </cell>
          <cell r="Z12" t="str">
            <v/>
          </cell>
        </row>
        <row r="13">
          <cell r="C13" t="str">
            <v>h</v>
          </cell>
          <cell r="D13" t="str">
            <v>h</v>
          </cell>
          <cell r="E13" t="str">
            <v>：</v>
          </cell>
          <cell r="F13"/>
          <cell r="G13" t="str">
            <v>～</v>
          </cell>
          <cell r="H13"/>
          <cell r="I13" t="str">
            <v>（</v>
          </cell>
          <cell r="J13">
            <v>0</v>
          </cell>
          <cell r="K13" t="str">
            <v>）</v>
          </cell>
          <cell r="L13" t="str">
            <v/>
          </cell>
          <cell r="N13">
            <v>0.29166666666666669</v>
          </cell>
          <cell r="O13" t="str">
            <v>～</v>
          </cell>
          <cell r="P13">
            <v>0.83333333333333337</v>
          </cell>
          <cell r="R13" t="str">
            <v/>
          </cell>
          <cell r="S13" t="str">
            <v>～</v>
          </cell>
          <cell r="T13" t="str">
            <v/>
          </cell>
          <cell r="U13" t="str">
            <v>（</v>
          </cell>
          <cell r="V13">
            <v>0</v>
          </cell>
          <cell r="W13" t="str">
            <v>）</v>
          </cell>
          <cell r="X13" t="str">
            <v/>
          </cell>
          <cell r="Z13" t="str">
            <v/>
          </cell>
        </row>
        <row r="14">
          <cell r="C14" t="str">
            <v>i</v>
          </cell>
          <cell r="D14" t="str">
            <v>i</v>
          </cell>
          <cell r="E14" t="str">
            <v>：</v>
          </cell>
          <cell r="F14"/>
          <cell r="G14" t="str">
            <v>～</v>
          </cell>
          <cell r="H14"/>
          <cell r="I14" t="str">
            <v>（</v>
          </cell>
          <cell r="J14">
            <v>0</v>
          </cell>
          <cell r="K14" t="str">
            <v>）</v>
          </cell>
          <cell r="L14" t="str">
            <v/>
          </cell>
          <cell r="N14">
            <v>0.29166666666666669</v>
          </cell>
          <cell r="O14" t="str">
            <v>～</v>
          </cell>
          <cell r="P14">
            <v>0.83333333333333337</v>
          </cell>
          <cell r="R14" t="str">
            <v/>
          </cell>
          <cell r="S14" t="str">
            <v>～</v>
          </cell>
          <cell r="T14" t="str">
            <v/>
          </cell>
          <cell r="U14" t="str">
            <v>（</v>
          </cell>
          <cell r="V14">
            <v>0</v>
          </cell>
          <cell r="W14" t="str">
            <v>）</v>
          </cell>
          <cell r="X14" t="str">
            <v/>
          </cell>
          <cell r="Z14" t="str">
            <v/>
          </cell>
        </row>
        <row r="15">
          <cell r="C15" t="str">
            <v>j</v>
          </cell>
          <cell r="D15" t="str">
            <v>j</v>
          </cell>
          <cell r="E15" t="str">
            <v>：</v>
          </cell>
          <cell r="F15"/>
          <cell r="G15" t="str">
            <v>～</v>
          </cell>
          <cell r="H15"/>
          <cell r="I15" t="str">
            <v>（</v>
          </cell>
          <cell r="J15">
            <v>0</v>
          </cell>
          <cell r="K15" t="str">
            <v>）</v>
          </cell>
          <cell r="L15" t="str">
            <v/>
          </cell>
          <cell r="N15">
            <v>0.29166666666666669</v>
          </cell>
          <cell r="O15" t="str">
            <v>～</v>
          </cell>
          <cell r="P15">
            <v>0.83333333333333337</v>
          </cell>
          <cell r="R15" t="str">
            <v/>
          </cell>
          <cell r="S15" t="str">
            <v>～</v>
          </cell>
          <cell r="T15" t="str">
            <v/>
          </cell>
          <cell r="U15" t="str">
            <v>（</v>
          </cell>
          <cell r="V15">
            <v>0</v>
          </cell>
          <cell r="W15" t="str">
            <v>）</v>
          </cell>
          <cell r="X15" t="str">
            <v/>
          </cell>
          <cell r="Z15" t="str">
            <v/>
          </cell>
        </row>
        <row r="16">
          <cell r="C16" t="str">
            <v>k</v>
          </cell>
          <cell r="D16" t="str">
            <v>k</v>
          </cell>
          <cell r="E16" t="str">
            <v>：</v>
          </cell>
          <cell r="F16"/>
          <cell r="G16" t="str">
            <v>～</v>
          </cell>
          <cell r="H16"/>
          <cell r="I16" t="str">
            <v>（</v>
          </cell>
          <cell r="J16">
            <v>0</v>
          </cell>
          <cell r="K16" t="str">
            <v>）</v>
          </cell>
          <cell r="L16" t="str">
            <v/>
          </cell>
          <cell r="N16">
            <v>0.29166666666666669</v>
          </cell>
          <cell r="O16" t="str">
            <v>～</v>
          </cell>
          <cell r="P16">
            <v>0.83333333333333337</v>
          </cell>
          <cell r="R16" t="str">
            <v/>
          </cell>
          <cell r="S16" t="str">
            <v>～</v>
          </cell>
          <cell r="T16" t="str">
            <v/>
          </cell>
          <cell r="U16" t="str">
            <v>（</v>
          </cell>
          <cell r="V16">
            <v>0</v>
          </cell>
          <cell r="W16" t="str">
            <v>）</v>
          </cell>
          <cell r="X16" t="str">
            <v/>
          </cell>
          <cell r="Z16" t="str">
            <v/>
          </cell>
        </row>
        <row r="17">
          <cell r="C17" t="str">
            <v>l</v>
          </cell>
          <cell r="D17" t="str">
            <v>l</v>
          </cell>
          <cell r="E17" t="str">
            <v>：</v>
          </cell>
          <cell r="F17"/>
          <cell r="G17" t="str">
            <v>～</v>
          </cell>
          <cell r="H17"/>
          <cell r="I17" t="str">
            <v>（</v>
          </cell>
          <cell r="J17">
            <v>0</v>
          </cell>
          <cell r="K17" t="str">
            <v>）</v>
          </cell>
          <cell r="L17" t="str">
            <v/>
          </cell>
          <cell r="N17">
            <v>0.29166666666666669</v>
          </cell>
          <cell r="O17" t="str">
            <v>～</v>
          </cell>
          <cell r="P17">
            <v>0.83333333333333337</v>
          </cell>
          <cell r="R17" t="str">
            <v/>
          </cell>
          <cell r="S17" t="str">
            <v>～</v>
          </cell>
          <cell r="T17" t="str">
            <v/>
          </cell>
          <cell r="U17" t="str">
            <v>（</v>
          </cell>
          <cell r="V17">
            <v>0</v>
          </cell>
          <cell r="W17" t="str">
            <v>）</v>
          </cell>
          <cell r="X17" t="str">
            <v/>
          </cell>
          <cell r="Z17" t="str">
            <v/>
          </cell>
        </row>
        <row r="18">
          <cell r="C18" t="str">
            <v>m</v>
          </cell>
          <cell r="D18" t="str">
            <v>m</v>
          </cell>
          <cell r="E18" t="str">
            <v>：</v>
          </cell>
          <cell r="F18"/>
          <cell r="G18" t="str">
            <v>～</v>
          </cell>
          <cell r="H18"/>
          <cell r="I18" t="str">
            <v>（</v>
          </cell>
          <cell r="J18">
            <v>0</v>
          </cell>
          <cell r="K18" t="str">
            <v>）</v>
          </cell>
          <cell r="L18" t="str">
            <v/>
          </cell>
          <cell r="N18">
            <v>0.29166666666666669</v>
          </cell>
          <cell r="O18" t="str">
            <v>～</v>
          </cell>
          <cell r="P18">
            <v>0.83333333333333337</v>
          </cell>
          <cell r="R18" t="str">
            <v/>
          </cell>
          <cell r="S18" t="str">
            <v>～</v>
          </cell>
          <cell r="T18" t="str">
            <v/>
          </cell>
          <cell r="U18" t="str">
            <v>（</v>
          </cell>
          <cell r="V18">
            <v>0</v>
          </cell>
          <cell r="W18" t="str">
            <v>）</v>
          </cell>
          <cell r="X18" t="str">
            <v/>
          </cell>
          <cell r="Z18" t="str">
            <v/>
          </cell>
        </row>
        <row r="19">
          <cell r="C19" t="str">
            <v>n</v>
          </cell>
          <cell r="D19" t="str">
            <v>n</v>
          </cell>
          <cell r="E19" t="str">
            <v>：</v>
          </cell>
          <cell r="F19"/>
          <cell r="G19" t="str">
            <v>～</v>
          </cell>
          <cell r="H19"/>
          <cell r="I19" t="str">
            <v>（</v>
          </cell>
          <cell r="J19">
            <v>0</v>
          </cell>
          <cell r="K19" t="str">
            <v>）</v>
          </cell>
          <cell r="L19" t="str">
            <v/>
          </cell>
          <cell r="N19">
            <v>0.29166666666666669</v>
          </cell>
          <cell r="O19" t="str">
            <v>～</v>
          </cell>
          <cell r="P19">
            <v>0.83333333333333337</v>
          </cell>
          <cell r="R19" t="str">
            <v/>
          </cell>
          <cell r="S19" t="str">
            <v>～</v>
          </cell>
          <cell r="T19" t="str">
            <v/>
          </cell>
          <cell r="U19" t="str">
            <v>（</v>
          </cell>
          <cell r="V19">
            <v>0</v>
          </cell>
          <cell r="W19" t="str">
            <v>）</v>
          </cell>
          <cell r="X19" t="str">
            <v/>
          </cell>
          <cell r="Z19" t="str">
            <v/>
          </cell>
        </row>
        <row r="20">
          <cell r="C20" t="str">
            <v>o</v>
          </cell>
          <cell r="D20" t="str">
            <v>o</v>
          </cell>
          <cell r="E20" t="str">
            <v>：</v>
          </cell>
          <cell r="F20"/>
          <cell r="G20" t="str">
            <v>～</v>
          </cell>
          <cell r="H20"/>
          <cell r="I20" t="str">
            <v>（</v>
          </cell>
          <cell r="J20">
            <v>0</v>
          </cell>
          <cell r="K20" t="str">
            <v>）</v>
          </cell>
          <cell r="L20" t="str">
            <v/>
          </cell>
          <cell r="N20">
            <v>0.29166666666666669</v>
          </cell>
          <cell r="O20" t="str">
            <v>～</v>
          </cell>
          <cell r="P20">
            <v>0.83333333333333337</v>
          </cell>
          <cell r="R20" t="str">
            <v/>
          </cell>
          <cell r="S20" t="str">
            <v>～</v>
          </cell>
          <cell r="T20" t="str">
            <v/>
          </cell>
          <cell r="U20" t="str">
            <v>（</v>
          </cell>
          <cell r="V20">
            <v>0</v>
          </cell>
          <cell r="W20" t="str">
            <v>）</v>
          </cell>
          <cell r="X20" t="str">
            <v/>
          </cell>
          <cell r="Z20" t="str">
            <v/>
          </cell>
        </row>
        <row r="21">
          <cell r="C21" t="str">
            <v>p</v>
          </cell>
          <cell r="D21" t="str">
            <v>p</v>
          </cell>
          <cell r="E21" t="str">
            <v>：</v>
          </cell>
          <cell r="F21"/>
          <cell r="G21" t="str">
            <v>～</v>
          </cell>
          <cell r="H21"/>
          <cell r="I21" t="str">
            <v>（</v>
          </cell>
          <cell r="J21">
            <v>0</v>
          </cell>
          <cell r="K21" t="str">
            <v>）</v>
          </cell>
          <cell r="L21" t="str">
            <v/>
          </cell>
          <cell r="N21">
            <v>0.29166666666666669</v>
          </cell>
          <cell r="O21" t="str">
            <v>～</v>
          </cell>
          <cell r="P21">
            <v>0.83333333333333337</v>
          </cell>
          <cell r="R21" t="str">
            <v/>
          </cell>
          <cell r="S21" t="str">
            <v>～</v>
          </cell>
          <cell r="T21" t="str">
            <v/>
          </cell>
          <cell r="U21" t="str">
            <v>（</v>
          </cell>
          <cell r="V21">
            <v>0</v>
          </cell>
          <cell r="W21" t="str">
            <v>）</v>
          </cell>
          <cell r="X21" t="str">
            <v/>
          </cell>
          <cell r="Z21" t="str">
            <v/>
          </cell>
        </row>
        <row r="22">
          <cell r="C22" t="str">
            <v>q</v>
          </cell>
          <cell r="D22" t="str">
            <v>q</v>
          </cell>
          <cell r="E22" t="str">
            <v>：</v>
          </cell>
          <cell r="F22"/>
          <cell r="G22" t="str">
            <v>～</v>
          </cell>
          <cell r="H22"/>
          <cell r="I22" t="str">
            <v>（</v>
          </cell>
          <cell r="J22">
            <v>0</v>
          </cell>
          <cell r="K22" t="str">
            <v>）</v>
          </cell>
          <cell r="L22" t="str">
            <v/>
          </cell>
          <cell r="N22">
            <v>0.29166666666666669</v>
          </cell>
          <cell r="O22" t="str">
            <v>～</v>
          </cell>
          <cell r="P22">
            <v>0.83333333333333337</v>
          </cell>
          <cell r="R22" t="str">
            <v/>
          </cell>
          <cell r="S22" t="str">
            <v>～</v>
          </cell>
          <cell r="T22" t="str">
            <v/>
          </cell>
          <cell r="U22" t="str">
            <v>（</v>
          </cell>
          <cell r="V22">
            <v>0</v>
          </cell>
          <cell r="W22" t="str">
            <v>）</v>
          </cell>
          <cell r="X22" t="str">
            <v/>
          </cell>
          <cell r="Z22" t="str">
            <v/>
          </cell>
        </row>
        <row r="23">
          <cell r="C23" t="str">
            <v>r</v>
          </cell>
          <cell r="D23" t="str">
            <v>r</v>
          </cell>
          <cell r="E23" t="str">
            <v>：</v>
          </cell>
          <cell r="F23"/>
          <cell r="G23" t="str">
            <v>～</v>
          </cell>
          <cell r="H23"/>
          <cell r="I23" t="str">
            <v>（</v>
          </cell>
          <cell r="J23"/>
          <cell r="K23" t="str">
            <v>）</v>
          </cell>
          <cell r="L23">
            <v>1</v>
          </cell>
          <cell r="N23"/>
          <cell r="O23" t="str">
            <v>～</v>
          </cell>
          <cell r="P23"/>
          <cell r="Q23"/>
          <cell r="R23"/>
          <cell r="S23" t="str">
            <v>～</v>
          </cell>
          <cell r="T23"/>
          <cell r="U23" t="str">
            <v>（</v>
          </cell>
          <cell r="V23"/>
          <cell r="W23" t="str">
            <v>）</v>
          </cell>
          <cell r="X23">
            <v>1</v>
          </cell>
          <cell r="Y23"/>
          <cell r="Z23" t="str">
            <v>-</v>
          </cell>
        </row>
        <row r="24">
          <cell r="C24" t="str">
            <v>s</v>
          </cell>
          <cell r="D24" t="str">
            <v>s</v>
          </cell>
          <cell r="E24" t="str">
            <v>：</v>
          </cell>
          <cell r="F24"/>
          <cell r="G24" t="str">
            <v>～</v>
          </cell>
          <cell r="H24"/>
          <cell r="I24" t="str">
            <v>（</v>
          </cell>
          <cell r="J24"/>
          <cell r="K24" t="str">
            <v>）</v>
          </cell>
          <cell r="L24">
            <v>2</v>
          </cell>
          <cell r="N24"/>
          <cell r="O24" t="str">
            <v>～</v>
          </cell>
          <cell r="P24"/>
          <cell r="Q24"/>
          <cell r="R24"/>
          <cell r="S24" t="str">
            <v>～</v>
          </cell>
          <cell r="T24"/>
          <cell r="U24" t="str">
            <v>（</v>
          </cell>
          <cell r="V24"/>
          <cell r="W24" t="str">
            <v>）</v>
          </cell>
          <cell r="X24">
            <v>2</v>
          </cell>
          <cell r="Y24"/>
          <cell r="Z24" t="str">
            <v>-</v>
          </cell>
        </row>
        <row r="25">
          <cell r="C25" t="str">
            <v>t</v>
          </cell>
          <cell r="D25" t="str">
            <v>t</v>
          </cell>
          <cell r="E25" t="str">
            <v>：</v>
          </cell>
          <cell r="F25"/>
          <cell r="G25" t="str">
            <v>～</v>
          </cell>
          <cell r="H25"/>
          <cell r="I25" t="str">
            <v>（</v>
          </cell>
          <cell r="J25"/>
          <cell r="K25" t="str">
            <v>）</v>
          </cell>
          <cell r="L25">
            <v>3</v>
          </cell>
          <cell r="N25"/>
          <cell r="O25" t="str">
            <v>～</v>
          </cell>
          <cell r="P25"/>
          <cell r="Q25"/>
          <cell r="R25"/>
          <cell r="S25" t="str">
            <v>～</v>
          </cell>
          <cell r="T25"/>
          <cell r="U25" t="str">
            <v>（</v>
          </cell>
          <cell r="V25"/>
          <cell r="W25" t="str">
            <v>）</v>
          </cell>
          <cell r="X25">
            <v>3</v>
          </cell>
          <cell r="Y25"/>
          <cell r="Z25" t="str">
            <v>-</v>
          </cell>
        </row>
        <row r="26">
          <cell r="C26" t="str">
            <v>u</v>
          </cell>
          <cell r="D26" t="str">
            <v>u</v>
          </cell>
          <cell r="E26" t="str">
            <v>：</v>
          </cell>
          <cell r="F26"/>
          <cell r="G26" t="str">
            <v>～</v>
          </cell>
          <cell r="H26"/>
          <cell r="I26" t="str">
            <v>（</v>
          </cell>
          <cell r="J26"/>
          <cell r="K26" t="str">
            <v>）</v>
          </cell>
          <cell r="L26">
            <v>4</v>
          </cell>
          <cell r="N26"/>
          <cell r="O26" t="str">
            <v>～</v>
          </cell>
          <cell r="P26"/>
          <cell r="Q26"/>
          <cell r="R26"/>
          <cell r="S26" t="str">
            <v>～</v>
          </cell>
          <cell r="T26"/>
          <cell r="U26" t="str">
            <v>（</v>
          </cell>
          <cell r="V26"/>
          <cell r="W26" t="str">
            <v>）</v>
          </cell>
          <cell r="X26">
            <v>4</v>
          </cell>
          <cell r="Y26"/>
          <cell r="Z26" t="str">
            <v>-</v>
          </cell>
        </row>
        <row r="27">
          <cell r="C27" t="str">
            <v>v</v>
          </cell>
          <cell r="D27" t="str">
            <v>v</v>
          </cell>
          <cell r="E27" t="str">
            <v>：</v>
          </cell>
          <cell r="F27"/>
          <cell r="G27" t="str">
            <v>～</v>
          </cell>
          <cell r="H27"/>
          <cell r="I27" t="str">
            <v>（</v>
          </cell>
          <cell r="J27"/>
          <cell r="K27" t="str">
            <v>）</v>
          </cell>
          <cell r="L27">
            <v>5</v>
          </cell>
          <cell r="N27"/>
          <cell r="O27" t="str">
            <v>～</v>
          </cell>
          <cell r="P27"/>
          <cell r="Q27"/>
          <cell r="R27"/>
          <cell r="S27" t="str">
            <v>～</v>
          </cell>
          <cell r="T27"/>
          <cell r="U27" t="str">
            <v>（</v>
          </cell>
          <cell r="V27"/>
          <cell r="W27" t="str">
            <v>）</v>
          </cell>
          <cell r="X27">
            <v>5</v>
          </cell>
          <cell r="Y27"/>
          <cell r="Z27" t="str">
            <v>-</v>
          </cell>
        </row>
        <row r="28">
          <cell r="C28" t="str">
            <v>w</v>
          </cell>
          <cell r="D28" t="str">
            <v>w</v>
          </cell>
          <cell r="E28" t="str">
            <v>：</v>
          </cell>
          <cell r="F28"/>
          <cell r="G28" t="str">
            <v>～</v>
          </cell>
          <cell r="H28"/>
          <cell r="I28" t="str">
            <v>（</v>
          </cell>
          <cell r="J28"/>
          <cell r="K28" t="str">
            <v>）</v>
          </cell>
          <cell r="L28">
            <v>6</v>
          </cell>
          <cell r="N28"/>
          <cell r="O28" t="str">
            <v>～</v>
          </cell>
          <cell r="P28"/>
          <cell r="Q28"/>
          <cell r="R28"/>
          <cell r="S28" t="str">
            <v>～</v>
          </cell>
          <cell r="T28"/>
          <cell r="U28" t="str">
            <v>（</v>
          </cell>
          <cell r="V28"/>
          <cell r="W28" t="str">
            <v>）</v>
          </cell>
          <cell r="X28">
            <v>6</v>
          </cell>
          <cell r="Y28"/>
          <cell r="Z28" t="str">
            <v>-</v>
          </cell>
        </row>
        <row r="29">
          <cell r="C29" t="str">
            <v>x</v>
          </cell>
          <cell r="D29" t="str">
            <v>x</v>
          </cell>
          <cell r="E29" t="str">
            <v>：</v>
          </cell>
          <cell r="F29"/>
          <cell r="G29" t="str">
            <v>～</v>
          </cell>
          <cell r="H29"/>
          <cell r="I29" t="str">
            <v>（</v>
          </cell>
          <cell r="J29"/>
          <cell r="K29" t="str">
            <v>）</v>
          </cell>
          <cell r="L29">
            <v>7</v>
          </cell>
          <cell r="N29"/>
          <cell r="O29" t="str">
            <v>～</v>
          </cell>
          <cell r="P29"/>
          <cell r="Q29"/>
          <cell r="R29"/>
          <cell r="S29" t="str">
            <v>～</v>
          </cell>
          <cell r="T29"/>
          <cell r="U29" t="str">
            <v>（</v>
          </cell>
          <cell r="V29"/>
          <cell r="W29" t="str">
            <v>）</v>
          </cell>
          <cell r="X29">
            <v>7</v>
          </cell>
          <cell r="Y29"/>
          <cell r="Z29" t="str">
            <v>-</v>
          </cell>
        </row>
        <row r="30">
          <cell r="C30" t="str">
            <v>y</v>
          </cell>
          <cell r="D30" t="str">
            <v>y</v>
          </cell>
          <cell r="E30" t="str">
            <v>：</v>
          </cell>
          <cell r="F30"/>
          <cell r="G30" t="str">
            <v>～</v>
          </cell>
          <cell r="H30"/>
          <cell r="I30" t="str">
            <v>（</v>
          </cell>
          <cell r="J30"/>
          <cell r="K30" t="str">
            <v>）</v>
          </cell>
          <cell r="L30">
            <v>8</v>
          </cell>
          <cell r="N30"/>
          <cell r="O30" t="str">
            <v>～</v>
          </cell>
          <cell r="P30"/>
          <cell r="Q30"/>
          <cell r="R30"/>
          <cell r="S30" t="str">
            <v>～</v>
          </cell>
          <cell r="T30"/>
          <cell r="U30" t="str">
            <v>（</v>
          </cell>
          <cell r="V30"/>
          <cell r="W30" t="str">
            <v>）</v>
          </cell>
          <cell r="X30">
            <v>8</v>
          </cell>
          <cell r="Y30"/>
          <cell r="Z30" t="str">
            <v>-</v>
          </cell>
        </row>
        <row r="31">
          <cell r="C31" t="str">
            <v>z</v>
          </cell>
          <cell r="D31" t="str">
            <v>z</v>
          </cell>
          <cell r="E31" t="str">
            <v>：</v>
          </cell>
          <cell r="F31"/>
          <cell r="G31" t="str">
            <v>～</v>
          </cell>
          <cell r="H31"/>
          <cell r="I31" t="str">
            <v>（</v>
          </cell>
          <cell r="J31"/>
          <cell r="K31" t="str">
            <v>）</v>
          </cell>
          <cell r="L31">
            <v>1</v>
          </cell>
          <cell r="N31"/>
          <cell r="O31" t="str">
            <v>～</v>
          </cell>
          <cell r="P31"/>
          <cell r="Q31"/>
          <cell r="R31"/>
          <cell r="S31" t="str">
            <v>～</v>
          </cell>
          <cell r="T31"/>
          <cell r="U31" t="str">
            <v>（</v>
          </cell>
          <cell r="V31"/>
          <cell r="W31" t="str">
            <v>）</v>
          </cell>
          <cell r="X31" t="str">
            <v>-</v>
          </cell>
          <cell r="Y31"/>
          <cell r="Z31">
            <v>1</v>
          </cell>
        </row>
        <row r="32">
          <cell r="C32" t="str">
            <v>x</v>
          </cell>
          <cell r="D32" t="str">
            <v>x</v>
          </cell>
          <cell r="E32" t="str">
            <v>：</v>
          </cell>
          <cell r="F32"/>
          <cell r="G32" t="str">
            <v>～</v>
          </cell>
          <cell r="H32"/>
          <cell r="I32" t="str">
            <v>（</v>
          </cell>
          <cell r="J32"/>
          <cell r="K32" t="str">
            <v>）</v>
          </cell>
          <cell r="L32">
            <v>2</v>
          </cell>
          <cell r="N32"/>
          <cell r="O32" t="str">
            <v>～</v>
          </cell>
          <cell r="P32"/>
          <cell r="Q32"/>
          <cell r="R32"/>
          <cell r="S32" t="str">
            <v>～</v>
          </cell>
          <cell r="T32"/>
          <cell r="U32" t="str">
            <v>（</v>
          </cell>
          <cell r="V32"/>
          <cell r="W32" t="str">
            <v>）</v>
          </cell>
          <cell r="X32" t="str">
            <v>-</v>
          </cell>
          <cell r="Y32"/>
          <cell r="Z32">
            <v>2</v>
          </cell>
        </row>
        <row r="33">
          <cell r="C33" t="str">
            <v>aa</v>
          </cell>
          <cell r="D33" t="str">
            <v>aa</v>
          </cell>
          <cell r="E33" t="str">
            <v>：</v>
          </cell>
          <cell r="F33"/>
          <cell r="G33" t="str">
            <v>～</v>
          </cell>
          <cell r="H33"/>
          <cell r="I33" t="str">
            <v>（</v>
          </cell>
          <cell r="J33"/>
          <cell r="K33" t="str">
            <v>）</v>
          </cell>
          <cell r="L33">
            <v>3</v>
          </cell>
          <cell r="N33"/>
          <cell r="O33" t="str">
            <v>～</v>
          </cell>
          <cell r="P33"/>
          <cell r="Q33"/>
          <cell r="R33"/>
          <cell r="S33" t="str">
            <v>～</v>
          </cell>
          <cell r="T33"/>
          <cell r="U33" t="str">
            <v>（</v>
          </cell>
          <cell r="V33"/>
          <cell r="W33" t="str">
            <v>）</v>
          </cell>
          <cell r="X33" t="str">
            <v>-</v>
          </cell>
          <cell r="Y33"/>
          <cell r="Z33">
            <v>3</v>
          </cell>
        </row>
        <row r="34">
          <cell r="C34" t="str">
            <v>ab</v>
          </cell>
          <cell r="D34" t="str">
            <v>ab</v>
          </cell>
          <cell r="E34" t="str">
            <v>：</v>
          </cell>
          <cell r="F34"/>
          <cell r="G34" t="str">
            <v>～</v>
          </cell>
          <cell r="H34"/>
          <cell r="I34" t="str">
            <v>（</v>
          </cell>
          <cell r="J34"/>
          <cell r="K34" t="str">
            <v>）</v>
          </cell>
          <cell r="L34">
            <v>4</v>
          </cell>
          <cell r="N34"/>
          <cell r="O34" t="str">
            <v>～</v>
          </cell>
          <cell r="P34"/>
          <cell r="Q34"/>
          <cell r="R34"/>
          <cell r="S34" t="str">
            <v>～</v>
          </cell>
          <cell r="T34"/>
          <cell r="U34" t="str">
            <v>（</v>
          </cell>
          <cell r="V34"/>
          <cell r="W34" t="str">
            <v>）</v>
          </cell>
          <cell r="X34" t="str">
            <v>-</v>
          </cell>
          <cell r="Y34"/>
          <cell r="Z34">
            <v>4</v>
          </cell>
        </row>
        <row r="35">
          <cell r="C35" t="str">
            <v>ac</v>
          </cell>
          <cell r="D35" t="str">
            <v>ac</v>
          </cell>
          <cell r="E35" t="str">
            <v>：</v>
          </cell>
          <cell r="F35"/>
          <cell r="G35" t="str">
            <v>～</v>
          </cell>
          <cell r="H35"/>
          <cell r="I35" t="str">
            <v>（</v>
          </cell>
          <cell r="J35"/>
          <cell r="K35" t="str">
            <v>）</v>
          </cell>
          <cell r="L35">
            <v>5</v>
          </cell>
          <cell r="N35"/>
          <cell r="O35" t="str">
            <v>～</v>
          </cell>
          <cell r="P35"/>
          <cell r="Q35"/>
          <cell r="R35"/>
          <cell r="S35" t="str">
            <v>～</v>
          </cell>
          <cell r="T35"/>
          <cell r="U35" t="str">
            <v>（</v>
          </cell>
          <cell r="V35"/>
          <cell r="W35" t="str">
            <v>）</v>
          </cell>
          <cell r="X35" t="str">
            <v>-</v>
          </cell>
          <cell r="Y35"/>
          <cell r="Z35">
            <v>5</v>
          </cell>
        </row>
        <row r="36">
          <cell r="C36" t="str">
            <v>ad</v>
          </cell>
          <cell r="D36" t="str">
            <v>ad</v>
          </cell>
          <cell r="E36" t="str">
            <v>：</v>
          </cell>
          <cell r="F36"/>
          <cell r="G36" t="str">
            <v>～</v>
          </cell>
          <cell r="H36"/>
          <cell r="I36" t="str">
            <v>（</v>
          </cell>
          <cell r="J36"/>
          <cell r="K36" t="str">
            <v>）</v>
          </cell>
          <cell r="L36">
            <v>6</v>
          </cell>
          <cell r="N36"/>
          <cell r="O36" t="str">
            <v>～</v>
          </cell>
          <cell r="P36"/>
          <cell r="Q36"/>
          <cell r="R36"/>
          <cell r="S36" t="str">
            <v>～</v>
          </cell>
          <cell r="T36"/>
          <cell r="U36" t="str">
            <v>（</v>
          </cell>
          <cell r="V36"/>
          <cell r="W36" t="str">
            <v>）</v>
          </cell>
          <cell r="X36" t="str">
            <v>-</v>
          </cell>
          <cell r="Y36"/>
          <cell r="Z36">
            <v>6</v>
          </cell>
        </row>
        <row r="37">
          <cell r="C37" t="str">
            <v>ae</v>
          </cell>
          <cell r="D37" t="str">
            <v>ae</v>
          </cell>
          <cell r="E37" t="str">
            <v>：</v>
          </cell>
          <cell r="F37"/>
          <cell r="G37" t="str">
            <v>～</v>
          </cell>
          <cell r="H37"/>
          <cell r="I37" t="str">
            <v>（</v>
          </cell>
          <cell r="J37"/>
          <cell r="K37" t="str">
            <v>）</v>
          </cell>
          <cell r="L37">
            <v>7</v>
          </cell>
          <cell r="N37"/>
          <cell r="O37" t="str">
            <v>～</v>
          </cell>
          <cell r="P37"/>
          <cell r="Q37"/>
          <cell r="R37"/>
          <cell r="S37" t="str">
            <v>～</v>
          </cell>
          <cell r="T37"/>
          <cell r="U37" t="str">
            <v>（</v>
          </cell>
          <cell r="V37"/>
          <cell r="W37" t="str">
            <v>）</v>
          </cell>
          <cell r="X37" t="str">
            <v>-</v>
          </cell>
          <cell r="Y37"/>
          <cell r="Z37">
            <v>7</v>
          </cell>
        </row>
        <row r="38">
          <cell r="C38" t="str">
            <v>af</v>
          </cell>
          <cell r="D38" t="str">
            <v>af</v>
          </cell>
          <cell r="E38" t="str">
            <v>：</v>
          </cell>
          <cell r="F38"/>
          <cell r="G38" t="str">
            <v>～</v>
          </cell>
          <cell r="H38"/>
          <cell r="I38" t="str">
            <v>（</v>
          </cell>
          <cell r="J38"/>
          <cell r="K38" t="str">
            <v>）</v>
          </cell>
          <cell r="L38">
            <v>8</v>
          </cell>
          <cell r="N38"/>
          <cell r="O38" t="str">
            <v>～</v>
          </cell>
          <cell r="P38"/>
          <cell r="Q38"/>
          <cell r="R38"/>
          <cell r="S38" t="str">
            <v>～</v>
          </cell>
          <cell r="T38"/>
          <cell r="U38" t="str">
            <v>（</v>
          </cell>
          <cell r="V38"/>
          <cell r="W38" t="str">
            <v>）</v>
          </cell>
          <cell r="X38" t="str">
            <v>-</v>
          </cell>
          <cell r="Y38"/>
          <cell r="Z38">
            <v>8</v>
          </cell>
        </row>
        <row r="39">
          <cell r="C39" t="str">
            <v>ag</v>
          </cell>
          <cell r="D39"/>
          <cell r="E39" t="str">
            <v>：</v>
          </cell>
          <cell r="F39"/>
          <cell r="G39" t="str">
            <v>～</v>
          </cell>
          <cell r="H39"/>
          <cell r="I39" t="str">
            <v>（</v>
          </cell>
          <cell r="J39">
            <v>0</v>
          </cell>
          <cell r="K39" t="str">
            <v>）</v>
          </cell>
          <cell r="L39" t="str">
            <v/>
          </cell>
          <cell r="N39">
            <v>0.29166666666666669</v>
          </cell>
          <cell r="O39" t="str">
            <v>～</v>
          </cell>
          <cell r="P39">
            <v>0.83333333333333337</v>
          </cell>
          <cell r="R39" t="str">
            <v/>
          </cell>
          <cell r="S39" t="str">
            <v>～</v>
          </cell>
          <cell r="T39" t="str">
            <v/>
          </cell>
          <cell r="U39" t="str">
            <v>（</v>
          </cell>
          <cell r="V39">
            <v>0</v>
          </cell>
          <cell r="W39" t="str">
            <v>）</v>
          </cell>
          <cell r="X39" t="str">
            <v/>
          </cell>
          <cell r="Z39" t="str">
            <v/>
          </cell>
        </row>
        <row r="40">
          <cell r="C40" t="str">
            <v>-</v>
          </cell>
          <cell r="D40"/>
          <cell r="E40" t="str">
            <v>：</v>
          </cell>
          <cell r="F40"/>
          <cell r="G40" t="str">
            <v>～</v>
          </cell>
          <cell r="H40"/>
          <cell r="I40" t="str">
            <v>（</v>
          </cell>
          <cell r="J40">
            <v>0</v>
          </cell>
          <cell r="K40" t="str">
            <v>）</v>
          </cell>
          <cell r="L40" t="str">
            <v/>
          </cell>
          <cell r="N40">
            <v>0.29166666666666669</v>
          </cell>
          <cell r="O40" t="str">
            <v>～</v>
          </cell>
          <cell r="P40">
            <v>0.83333333333333337</v>
          </cell>
          <cell r="R40" t="str">
            <v/>
          </cell>
          <cell r="S40" t="str">
            <v>～</v>
          </cell>
          <cell r="T40" t="str">
            <v/>
          </cell>
          <cell r="U40" t="str">
            <v>（</v>
          </cell>
          <cell r="V40">
            <v>0</v>
          </cell>
          <cell r="W40" t="str">
            <v>）</v>
          </cell>
          <cell r="X40" t="str">
            <v/>
          </cell>
          <cell r="Z40" t="str">
            <v/>
          </cell>
        </row>
        <row r="41">
          <cell r="C41" t="str">
            <v>-</v>
          </cell>
          <cell r="D41" t="str">
            <v>ag</v>
          </cell>
          <cell r="E41" t="str">
            <v>：</v>
          </cell>
          <cell r="F41" t="str">
            <v>-</v>
          </cell>
          <cell r="G41" t="str">
            <v>～</v>
          </cell>
          <cell r="H41" t="str">
            <v>-</v>
          </cell>
          <cell r="I41" t="str">
            <v>（</v>
          </cell>
          <cell r="J41" t="str">
            <v>-</v>
          </cell>
          <cell r="K41" t="str">
            <v>）</v>
          </cell>
          <cell r="L41" t="str">
            <v/>
          </cell>
          <cell r="N41" t="str">
            <v>-</v>
          </cell>
          <cell r="O41" t="str">
            <v>～</v>
          </cell>
          <cell r="P41" t="str">
            <v>-</v>
          </cell>
          <cell r="R41" t="str">
            <v/>
          </cell>
          <cell r="S41" t="str">
            <v>～</v>
          </cell>
          <cell r="T41" t="str">
            <v>-</v>
          </cell>
          <cell r="U41" t="str">
            <v>（</v>
          </cell>
          <cell r="V41" t="str">
            <v>-</v>
          </cell>
          <cell r="W41" t="str">
            <v>）</v>
          </cell>
          <cell r="X41" t="str">
            <v/>
          </cell>
          <cell r="Z41" t="str">
            <v/>
          </cell>
        </row>
        <row r="42">
          <cell r="C42" t="str">
            <v>ah</v>
          </cell>
          <cell r="D42"/>
          <cell r="E42" t="str">
            <v>：</v>
          </cell>
          <cell r="F42"/>
          <cell r="G42" t="str">
            <v>～</v>
          </cell>
          <cell r="H42"/>
          <cell r="I42" t="str">
            <v>（</v>
          </cell>
          <cell r="J42">
            <v>0</v>
          </cell>
          <cell r="K42" t="str">
            <v>）</v>
          </cell>
          <cell r="L42" t="str">
            <v/>
          </cell>
          <cell r="N42">
            <v>0.29166666666666669</v>
          </cell>
          <cell r="O42" t="str">
            <v>～</v>
          </cell>
          <cell r="P42">
            <v>0.83333333333333337</v>
          </cell>
          <cell r="R42" t="str">
            <v/>
          </cell>
          <cell r="S42" t="str">
            <v>～</v>
          </cell>
          <cell r="T42" t="str">
            <v/>
          </cell>
          <cell r="U42" t="str">
            <v>（</v>
          </cell>
          <cell r="V42">
            <v>0</v>
          </cell>
          <cell r="W42" t="str">
            <v>）</v>
          </cell>
          <cell r="X42" t="str">
            <v/>
          </cell>
          <cell r="Z42" t="str">
            <v/>
          </cell>
        </row>
        <row r="43">
          <cell r="C43" t="str">
            <v>-</v>
          </cell>
          <cell r="D43"/>
          <cell r="E43" t="str">
            <v>：</v>
          </cell>
          <cell r="F43"/>
          <cell r="G43" t="str">
            <v>～</v>
          </cell>
          <cell r="H43"/>
          <cell r="I43" t="str">
            <v>（</v>
          </cell>
          <cell r="J43">
            <v>0</v>
          </cell>
          <cell r="K43" t="str">
            <v>）</v>
          </cell>
          <cell r="L43" t="str">
            <v/>
          </cell>
          <cell r="N43">
            <v>0.29166666666666669</v>
          </cell>
          <cell r="O43" t="str">
            <v>～</v>
          </cell>
          <cell r="P43">
            <v>0.83333333333333337</v>
          </cell>
          <cell r="R43" t="str">
            <v/>
          </cell>
          <cell r="S43" t="str">
            <v>～</v>
          </cell>
          <cell r="T43" t="str">
            <v/>
          </cell>
          <cell r="U43" t="str">
            <v>（</v>
          </cell>
          <cell r="V43">
            <v>0</v>
          </cell>
          <cell r="W43" t="str">
            <v>）</v>
          </cell>
          <cell r="X43" t="str">
            <v/>
          </cell>
          <cell r="Z43" t="str">
            <v/>
          </cell>
        </row>
        <row r="44">
          <cell r="C44" t="str">
            <v>-</v>
          </cell>
          <cell r="D44" t="str">
            <v>ah</v>
          </cell>
          <cell r="E44" t="str">
            <v>：</v>
          </cell>
          <cell r="F44" t="str">
            <v>-</v>
          </cell>
          <cell r="G44" t="str">
            <v>～</v>
          </cell>
          <cell r="H44" t="str">
            <v>-</v>
          </cell>
          <cell r="I44" t="str">
            <v>（</v>
          </cell>
          <cell r="J44" t="str">
            <v>-</v>
          </cell>
          <cell r="K44" t="str">
            <v>）</v>
          </cell>
          <cell r="L44" t="str">
            <v/>
          </cell>
          <cell r="N44" t="str">
            <v>-</v>
          </cell>
          <cell r="O44" t="str">
            <v>～</v>
          </cell>
          <cell r="P44" t="str">
            <v>-</v>
          </cell>
          <cell r="R44" t="str">
            <v/>
          </cell>
          <cell r="S44" t="str">
            <v>～</v>
          </cell>
          <cell r="T44" t="str">
            <v>-</v>
          </cell>
          <cell r="U44" t="str">
            <v>（</v>
          </cell>
          <cell r="V44" t="str">
            <v>-</v>
          </cell>
          <cell r="W44" t="str">
            <v>）</v>
          </cell>
          <cell r="X44" t="str">
            <v/>
          </cell>
          <cell r="Z44" t="str">
            <v/>
          </cell>
        </row>
        <row r="45">
          <cell r="C45" t="str">
            <v>ai</v>
          </cell>
          <cell r="D45"/>
          <cell r="E45" t="str">
            <v>：</v>
          </cell>
          <cell r="F45"/>
          <cell r="G45" t="str">
            <v>～</v>
          </cell>
          <cell r="H45"/>
          <cell r="I45" t="str">
            <v>（</v>
          </cell>
          <cell r="J45">
            <v>0</v>
          </cell>
          <cell r="K45" t="str">
            <v>）</v>
          </cell>
          <cell r="L45" t="str">
            <v/>
          </cell>
          <cell r="N45">
            <v>0.29166666666666669</v>
          </cell>
          <cell r="O45" t="str">
            <v>～</v>
          </cell>
          <cell r="P45">
            <v>0.83333333333333337</v>
          </cell>
          <cell r="R45" t="str">
            <v/>
          </cell>
          <cell r="S45" t="str">
            <v>～</v>
          </cell>
          <cell r="T45" t="str">
            <v/>
          </cell>
          <cell r="U45" t="str">
            <v>（</v>
          </cell>
          <cell r="V45">
            <v>0</v>
          </cell>
          <cell r="W45" t="str">
            <v>）</v>
          </cell>
          <cell r="X45" t="str">
            <v/>
          </cell>
          <cell r="Z45" t="str">
            <v/>
          </cell>
        </row>
        <row r="46">
          <cell r="C46" t="str">
            <v>-</v>
          </cell>
          <cell r="D46"/>
          <cell r="E46" t="str">
            <v>：</v>
          </cell>
          <cell r="F46"/>
          <cell r="G46" t="str">
            <v>～</v>
          </cell>
          <cell r="H46"/>
          <cell r="I46" t="str">
            <v>（</v>
          </cell>
          <cell r="J46">
            <v>0</v>
          </cell>
          <cell r="K46" t="str">
            <v>）</v>
          </cell>
          <cell r="L46" t="str">
            <v/>
          </cell>
          <cell r="N46">
            <v>0.29166666666666669</v>
          </cell>
          <cell r="O46" t="str">
            <v>～</v>
          </cell>
          <cell r="P46">
            <v>0.83333333333333337</v>
          </cell>
          <cell r="R46" t="str">
            <v/>
          </cell>
          <cell r="S46" t="str">
            <v>～</v>
          </cell>
          <cell r="T46" t="str">
            <v/>
          </cell>
          <cell r="U46" t="str">
            <v>（</v>
          </cell>
          <cell r="V46">
            <v>0</v>
          </cell>
          <cell r="W46" t="str">
            <v>）</v>
          </cell>
          <cell r="X46" t="str">
            <v/>
          </cell>
          <cell r="Z46" t="str">
            <v/>
          </cell>
        </row>
        <row r="47">
          <cell r="C47" t="str">
            <v>-</v>
          </cell>
          <cell r="D47" t="str">
            <v>ai</v>
          </cell>
          <cell r="E47" t="str">
            <v>：</v>
          </cell>
          <cell r="F47" t="str">
            <v>-</v>
          </cell>
          <cell r="G47" t="str">
            <v>～</v>
          </cell>
          <cell r="H47" t="str">
            <v>-</v>
          </cell>
          <cell r="I47" t="str">
            <v>（</v>
          </cell>
          <cell r="J47" t="str">
            <v>-</v>
          </cell>
          <cell r="K47" t="str">
            <v>）</v>
          </cell>
          <cell r="L47" t="str">
            <v/>
          </cell>
          <cell r="N47" t="str">
            <v>-</v>
          </cell>
          <cell r="O47" t="str">
            <v>～</v>
          </cell>
          <cell r="P47" t="str">
            <v>-</v>
          </cell>
          <cell r="R47" t="str">
            <v/>
          </cell>
          <cell r="S47" t="str">
            <v>～</v>
          </cell>
          <cell r="T47" t="str">
            <v>-</v>
          </cell>
          <cell r="U47" t="str">
            <v>（</v>
          </cell>
          <cell r="V47" t="str">
            <v>-</v>
          </cell>
          <cell r="W47" t="str">
            <v>）</v>
          </cell>
          <cell r="X47" t="str">
            <v/>
          </cell>
          <cell r="Z47" t="str">
            <v/>
          </cell>
        </row>
      </sheetData>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看多機"/>
      <sheetName val="【記載例】シフト記号表（勤務時間帯）"/>
      <sheetName val="看多機（1枚版）"/>
      <sheetName val="看多機(50人)"/>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ow r="6">
          <cell r="D6" t="str">
            <v>a</v>
          </cell>
          <cell r="E6" t="str">
            <v>：</v>
          </cell>
          <cell r="G6" t="str">
            <v>～</v>
          </cell>
          <cell r="I6" t="str">
            <v>（</v>
          </cell>
          <cell r="J6">
            <v>0</v>
          </cell>
          <cell r="K6" t="str">
            <v>）</v>
          </cell>
          <cell r="L6" t="str">
            <v/>
          </cell>
          <cell r="N6">
            <v>0.29166666666666669</v>
          </cell>
          <cell r="O6" t="str">
            <v>～</v>
          </cell>
          <cell r="P6">
            <v>0.83333333333333337</v>
          </cell>
          <cell r="R6" t="str">
            <v/>
          </cell>
          <cell r="S6" t="str">
            <v>～</v>
          </cell>
          <cell r="T6" t="str">
            <v/>
          </cell>
          <cell r="U6" t="str">
            <v>（</v>
          </cell>
          <cell r="V6">
            <v>0</v>
          </cell>
          <cell r="W6" t="str">
            <v>）</v>
          </cell>
          <cell r="X6" t="str">
            <v/>
          </cell>
          <cell r="Z6" t="str">
            <v/>
          </cell>
        </row>
        <row r="7">
          <cell r="D7" t="str">
            <v>b</v>
          </cell>
          <cell r="E7" t="str">
            <v>：</v>
          </cell>
          <cell r="G7" t="str">
            <v>～</v>
          </cell>
          <cell r="I7" t="str">
            <v>（</v>
          </cell>
          <cell r="J7">
            <v>0</v>
          </cell>
          <cell r="K7" t="str">
            <v>）</v>
          </cell>
          <cell r="L7" t="str">
            <v/>
          </cell>
          <cell r="N7">
            <v>0.29166666666666669</v>
          </cell>
          <cell r="O7" t="str">
            <v>～</v>
          </cell>
          <cell r="P7">
            <v>0.83333333333333337</v>
          </cell>
          <cell r="R7" t="str">
            <v/>
          </cell>
          <cell r="S7" t="str">
            <v>～</v>
          </cell>
          <cell r="T7" t="str">
            <v/>
          </cell>
          <cell r="U7" t="str">
            <v>（</v>
          </cell>
          <cell r="V7">
            <v>0</v>
          </cell>
          <cell r="W7" t="str">
            <v>）</v>
          </cell>
          <cell r="X7" t="str">
            <v/>
          </cell>
          <cell r="Z7" t="str">
            <v/>
          </cell>
        </row>
        <row r="8">
          <cell r="D8" t="str">
            <v>c</v>
          </cell>
          <cell r="E8" t="str">
            <v>：</v>
          </cell>
          <cell r="G8" t="str">
            <v>～</v>
          </cell>
          <cell r="I8" t="str">
            <v>（</v>
          </cell>
          <cell r="J8">
            <v>0</v>
          </cell>
          <cell r="K8" t="str">
            <v>）</v>
          </cell>
          <cell r="L8" t="str">
            <v/>
          </cell>
          <cell r="N8">
            <v>0.29166666666666669</v>
          </cell>
          <cell r="O8" t="str">
            <v>～</v>
          </cell>
          <cell r="P8">
            <v>0.83333333333333337</v>
          </cell>
          <cell r="R8" t="str">
            <v/>
          </cell>
          <cell r="S8" t="str">
            <v>～</v>
          </cell>
          <cell r="T8" t="str">
            <v/>
          </cell>
          <cell r="U8" t="str">
            <v>（</v>
          </cell>
          <cell r="V8">
            <v>0</v>
          </cell>
          <cell r="W8" t="str">
            <v>）</v>
          </cell>
          <cell r="X8" t="str">
            <v/>
          </cell>
          <cell r="Z8" t="str">
            <v/>
          </cell>
        </row>
        <row r="9">
          <cell r="D9" t="str">
            <v>d</v>
          </cell>
          <cell r="E9" t="str">
            <v>：</v>
          </cell>
          <cell r="G9" t="str">
            <v>～</v>
          </cell>
          <cell r="I9" t="str">
            <v>（</v>
          </cell>
          <cell r="J9">
            <v>0</v>
          </cell>
          <cell r="K9" t="str">
            <v>）</v>
          </cell>
          <cell r="L9" t="str">
            <v/>
          </cell>
          <cell r="N9">
            <v>0.29166666666666669</v>
          </cell>
          <cell r="O9" t="str">
            <v>～</v>
          </cell>
          <cell r="P9">
            <v>0.83333333333333337</v>
          </cell>
          <cell r="R9" t="str">
            <v/>
          </cell>
          <cell r="S9" t="str">
            <v>～</v>
          </cell>
          <cell r="T9" t="str">
            <v/>
          </cell>
          <cell r="U9" t="str">
            <v>（</v>
          </cell>
          <cell r="V9">
            <v>0</v>
          </cell>
          <cell r="W9" t="str">
            <v>）</v>
          </cell>
          <cell r="X9" t="str">
            <v/>
          </cell>
          <cell r="Z9" t="str">
            <v/>
          </cell>
        </row>
        <row r="10">
          <cell r="D10" t="str">
            <v>e</v>
          </cell>
          <cell r="E10" t="str">
            <v>：</v>
          </cell>
          <cell r="G10" t="str">
            <v>～</v>
          </cell>
          <cell r="I10" t="str">
            <v>（</v>
          </cell>
          <cell r="J10">
            <v>0</v>
          </cell>
          <cell r="K10" t="str">
            <v>）</v>
          </cell>
          <cell r="L10" t="str">
            <v/>
          </cell>
          <cell r="N10">
            <v>0.29166666666666669</v>
          </cell>
          <cell r="O10" t="str">
            <v>～</v>
          </cell>
          <cell r="P10">
            <v>0.83333333333333337</v>
          </cell>
          <cell r="R10" t="str">
            <v/>
          </cell>
          <cell r="S10" t="str">
            <v>～</v>
          </cell>
          <cell r="T10" t="str">
            <v/>
          </cell>
          <cell r="U10" t="str">
            <v>（</v>
          </cell>
          <cell r="V10">
            <v>0</v>
          </cell>
          <cell r="W10" t="str">
            <v>）</v>
          </cell>
          <cell r="X10" t="str">
            <v/>
          </cell>
          <cell r="Z10" t="str">
            <v/>
          </cell>
        </row>
        <row r="11">
          <cell r="D11" t="str">
            <v>f</v>
          </cell>
          <cell r="E11" t="str">
            <v>：</v>
          </cell>
          <cell r="G11" t="str">
            <v>～</v>
          </cell>
          <cell r="I11" t="str">
            <v>（</v>
          </cell>
          <cell r="J11">
            <v>0</v>
          </cell>
          <cell r="K11" t="str">
            <v>）</v>
          </cell>
          <cell r="L11" t="str">
            <v/>
          </cell>
          <cell r="N11">
            <v>0.29166666666666669</v>
          </cell>
          <cell r="O11" t="str">
            <v>～</v>
          </cell>
          <cell r="P11">
            <v>0.83333333333333337</v>
          </cell>
          <cell r="R11" t="str">
            <v/>
          </cell>
          <cell r="S11" t="str">
            <v>～</v>
          </cell>
          <cell r="T11" t="str">
            <v/>
          </cell>
          <cell r="U11" t="str">
            <v>（</v>
          </cell>
          <cell r="V11">
            <v>0</v>
          </cell>
          <cell r="W11" t="str">
            <v>）</v>
          </cell>
          <cell r="X11" t="str">
            <v/>
          </cell>
          <cell r="Z11" t="str">
            <v/>
          </cell>
        </row>
        <row r="12">
          <cell r="D12" t="str">
            <v>g</v>
          </cell>
          <cell r="E12" t="str">
            <v>：</v>
          </cell>
          <cell r="G12" t="str">
            <v>～</v>
          </cell>
          <cell r="I12" t="str">
            <v>（</v>
          </cell>
          <cell r="J12">
            <v>0</v>
          </cell>
          <cell r="K12" t="str">
            <v>）</v>
          </cell>
          <cell r="L12" t="str">
            <v/>
          </cell>
          <cell r="N12">
            <v>0.29166666666666669</v>
          </cell>
          <cell r="O12" t="str">
            <v>～</v>
          </cell>
          <cell r="P12">
            <v>0.83333333333333337</v>
          </cell>
          <cell r="R12" t="str">
            <v/>
          </cell>
          <cell r="S12" t="str">
            <v>～</v>
          </cell>
          <cell r="T12" t="str">
            <v/>
          </cell>
          <cell r="U12" t="str">
            <v>（</v>
          </cell>
          <cell r="V12">
            <v>0</v>
          </cell>
          <cell r="W12" t="str">
            <v>）</v>
          </cell>
          <cell r="X12" t="str">
            <v/>
          </cell>
          <cell r="Z12" t="str">
            <v/>
          </cell>
        </row>
        <row r="13">
          <cell r="D13" t="str">
            <v>h</v>
          </cell>
          <cell r="E13" t="str">
            <v>：</v>
          </cell>
          <cell r="G13" t="str">
            <v>～</v>
          </cell>
          <cell r="I13" t="str">
            <v>（</v>
          </cell>
          <cell r="J13">
            <v>0</v>
          </cell>
          <cell r="K13" t="str">
            <v>）</v>
          </cell>
          <cell r="L13" t="str">
            <v/>
          </cell>
          <cell r="N13">
            <v>0.29166666666666669</v>
          </cell>
          <cell r="O13" t="str">
            <v>～</v>
          </cell>
          <cell r="P13">
            <v>0.83333333333333337</v>
          </cell>
          <cell r="R13" t="str">
            <v/>
          </cell>
          <cell r="S13" t="str">
            <v>～</v>
          </cell>
          <cell r="T13" t="str">
            <v/>
          </cell>
          <cell r="U13" t="str">
            <v>（</v>
          </cell>
          <cell r="V13">
            <v>0</v>
          </cell>
          <cell r="W13" t="str">
            <v>）</v>
          </cell>
          <cell r="X13" t="str">
            <v/>
          </cell>
          <cell r="Z13" t="str">
            <v/>
          </cell>
        </row>
        <row r="14">
          <cell r="D14" t="str">
            <v>i</v>
          </cell>
          <cell r="E14" t="str">
            <v>：</v>
          </cell>
          <cell r="G14" t="str">
            <v>～</v>
          </cell>
          <cell r="I14" t="str">
            <v>（</v>
          </cell>
          <cell r="J14">
            <v>0</v>
          </cell>
          <cell r="K14" t="str">
            <v>）</v>
          </cell>
          <cell r="L14" t="str">
            <v/>
          </cell>
          <cell r="N14">
            <v>0.29166666666666669</v>
          </cell>
          <cell r="O14" t="str">
            <v>～</v>
          </cell>
          <cell r="P14">
            <v>0.83333333333333337</v>
          </cell>
          <cell r="R14" t="str">
            <v/>
          </cell>
          <cell r="S14" t="str">
            <v>～</v>
          </cell>
          <cell r="T14" t="str">
            <v/>
          </cell>
          <cell r="U14" t="str">
            <v>（</v>
          </cell>
          <cell r="V14">
            <v>0</v>
          </cell>
          <cell r="W14" t="str">
            <v>）</v>
          </cell>
          <cell r="X14" t="str">
            <v/>
          </cell>
          <cell r="Z14" t="str">
            <v/>
          </cell>
        </row>
        <row r="15">
          <cell r="D15" t="str">
            <v>j</v>
          </cell>
          <cell r="E15" t="str">
            <v>：</v>
          </cell>
          <cell r="G15" t="str">
            <v>～</v>
          </cell>
          <cell r="I15" t="str">
            <v>（</v>
          </cell>
          <cell r="J15">
            <v>0</v>
          </cell>
          <cell r="K15" t="str">
            <v>）</v>
          </cell>
          <cell r="L15" t="str">
            <v/>
          </cell>
          <cell r="N15">
            <v>0.29166666666666669</v>
          </cell>
          <cell r="O15" t="str">
            <v>～</v>
          </cell>
          <cell r="P15">
            <v>0.83333333333333337</v>
          </cell>
          <cell r="R15" t="str">
            <v/>
          </cell>
          <cell r="S15" t="str">
            <v>～</v>
          </cell>
          <cell r="T15" t="str">
            <v/>
          </cell>
          <cell r="U15" t="str">
            <v>（</v>
          </cell>
          <cell r="V15">
            <v>0</v>
          </cell>
          <cell r="W15" t="str">
            <v>）</v>
          </cell>
          <cell r="X15" t="str">
            <v/>
          </cell>
          <cell r="Z15" t="str">
            <v/>
          </cell>
        </row>
        <row r="16">
          <cell r="D16" t="str">
            <v>k</v>
          </cell>
          <cell r="E16" t="str">
            <v>：</v>
          </cell>
          <cell r="G16" t="str">
            <v>～</v>
          </cell>
          <cell r="I16" t="str">
            <v>（</v>
          </cell>
          <cell r="J16">
            <v>0</v>
          </cell>
          <cell r="K16" t="str">
            <v>）</v>
          </cell>
          <cell r="L16" t="str">
            <v/>
          </cell>
          <cell r="N16">
            <v>0.29166666666666669</v>
          </cell>
          <cell r="O16" t="str">
            <v>～</v>
          </cell>
          <cell r="P16">
            <v>0.83333333333333337</v>
          </cell>
          <cell r="R16" t="str">
            <v/>
          </cell>
          <cell r="S16" t="str">
            <v>～</v>
          </cell>
          <cell r="T16" t="str">
            <v/>
          </cell>
          <cell r="U16" t="str">
            <v>（</v>
          </cell>
          <cell r="V16">
            <v>0</v>
          </cell>
          <cell r="W16" t="str">
            <v>）</v>
          </cell>
          <cell r="X16" t="str">
            <v/>
          </cell>
          <cell r="Z16" t="str">
            <v/>
          </cell>
        </row>
        <row r="17">
          <cell r="D17" t="str">
            <v>l</v>
          </cell>
          <cell r="E17" t="str">
            <v>：</v>
          </cell>
          <cell r="G17" t="str">
            <v>～</v>
          </cell>
          <cell r="I17" t="str">
            <v>（</v>
          </cell>
          <cell r="J17">
            <v>0</v>
          </cell>
          <cell r="K17" t="str">
            <v>）</v>
          </cell>
          <cell r="L17" t="str">
            <v/>
          </cell>
          <cell r="N17">
            <v>0.29166666666666669</v>
          </cell>
          <cell r="O17" t="str">
            <v>～</v>
          </cell>
          <cell r="P17">
            <v>0.83333333333333337</v>
          </cell>
          <cell r="R17" t="str">
            <v/>
          </cell>
          <cell r="S17" t="str">
            <v>～</v>
          </cell>
          <cell r="T17" t="str">
            <v/>
          </cell>
          <cell r="U17" t="str">
            <v>（</v>
          </cell>
          <cell r="V17">
            <v>0</v>
          </cell>
          <cell r="W17" t="str">
            <v>）</v>
          </cell>
          <cell r="X17" t="str">
            <v/>
          </cell>
          <cell r="Z17" t="str">
            <v/>
          </cell>
        </row>
        <row r="18">
          <cell r="D18" t="str">
            <v>m</v>
          </cell>
          <cell r="E18" t="str">
            <v>：</v>
          </cell>
          <cell r="G18" t="str">
            <v>～</v>
          </cell>
          <cell r="I18" t="str">
            <v>（</v>
          </cell>
          <cell r="J18">
            <v>0</v>
          </cell>
          <cell r="K18" t="str">
            <v>）</v>
          </cell>
          <cell r="L18" t="str">
            <v/>
          </cell>
          <cell r="N18">
            <v>0.29166666666666669</v>
          </cell>
          <cell r="O18" t="str">
            <v>～</v>
          </cell>
          <cell r="P18">
            <v>0.83333333333333337</v>
          </cell>
          <cell r="R18" t="str">
            <v/>
          </cell>
          <cell r="S18" t="str">
            <v>～</v>
          </cell>
          <cell r="T18" t="str">
            <v/>
          </cell>
          <cell r="U18" t="str">
            <v>（</v>
          </cell>
          <cell r="V18">
            <v>0</v>
          </cell>
          <cell r="W18" t="str">
            <v>）</v>
          </cell>
          <cell r="X18" t="str">
            <v/>
          </cell>
          <cell r="Z18" t="str">
            <v/>
          </cell>
        </row>
        <row r="19">
          <cell r="D19" t="str">
            <v>n</v>
          </cell>
          <cell r="E19" t="str">
            <v>：</v>
          </cell>
          <cell r="G19" t="str">
            <v>～</v>
          </cell>
          <cell r="I19" t="str">
            <v>（</v>
          </cell>
          <cell r="J19">
            <v>0</v>
          </cell>
          <cell r="K19" t="str">
            <v>）</v>
          </cell>
          <cell r="L19" t="str">
            <v/>
          </cell>
          <cell r="N19">
            <v>0.29166666666666669</v>
          </cell>
          <cell r="O19" t="str">
            <v>～</v>
          </cell>
          <cell r="P19">
            <v>0.83333333333333337</v>
          </cell>
          <cell r="R19" t="str">
            <v/>
          </cell>
          <cell r="S19" t="str">
            <v>～</v>
          </cell>
          <cell r="T19" t="str">
            <v/>
          </cell>
          <cell r="U19" t="str">
            <v>（</v>
          </cell>
          <cell r="V19">
            <v>0</v>
          </cell>
          <cell r="W19" t="str">
            <v>）</v>
          </cell>
          <cell r="X19" t="str">
            <v/>
          </cell>
          <cell r="Z19" t="str">
            <v/>
          </cell>
        </row>
        <row r="20">
          <cell r="D20" t="str">
            <v>o</v>
          </cell>
          <cell r="E20" t="str">
            <v>：</v>
          </cell>
          <cell r="G20" t="str">
            <v>～</v>
          </cell>
          <cell r="I20" t="str">
            <v>（</v>
          </cell>
          <cell r="J20">
            <v>0</v>
          </cell>
          <cell r="K20" t="str">
            <v>）</v>
          </cell>
          <cell r="L20" t="str">
            <v/>
          </cell>
          <cell r="N20">
            <v>0.29166666666666669</v>
          </cell>
          <cell r="O20" t="str">
            <v>～</v>
          </cell>
          <cell r="P20">
            <v>0.83333333333333337</v>
          </cell>
          <cell r="R20" t="str">
            <v/>
          </cell>
          <cell r="S20" t="str">
            <v>～</v>
          </cell>
          <cell r="T20" t="str">
            <v/>
          </cell>
          <cell r="U20" t="str">
            <v>（</v>
          </cell>
          <cell r="V20">
            <v>0</v>
          </cell>
          <cell r="W20" t="str">
            <v>）</v>
          </cell>
          <cell r="X20" t="str">
            <v/>
          </cell>
          <cell r="Z20" t="str">
            <v/>
          </cell>
        </row>
        <row r="21">
          <cell r="D21" t="str">
            <v>p</v>
          </cell>
          <cell r="E21" t="str">
            <v>：</v>
          </cell>
          <cell r="G21" t="str">
            <v>～</v>
          </cell>
          <cell r="I21" t="str">
            <v>（</v>
          </cell>
          <cell r="J21">
            <v>0</v>
          </cell>
          <cell r="K21" t="str">
            <v>）</v>
          </cell>
          <cell r="L21" t="str">
            <v/>
          </cell>
          <cell r="N21">
            <v>0.29166666666666669</v>
          </cell>
          <cell r="O21" t="str">
            <v>～</v>
          </cell>
          <cell r="P21">
            <v>0.83333333333333337</v>
          </cell>
          <cell r="R21" t="str">
            <v/>
          </cell>
          <cell r="S21" t="str">
            <v>～</v>
          </cell>
          <cell r="T21" t="str">
            <v/>
          </cell>
          <cell r="U21" t="str">
            <v>（</v>
          </cell>
          <cell r="V21">
            <v>0</v>
          </cell>
          <cell r="W21" t="str">
            <v>）</v>
          </cell>
          <cell r="X21" t="str">
            <v/>
          </cell>
          <cell r="Z21" t="str">
            <v/>
          </cell>
        </row>
        <row r="22">
          <cell r="D22" t="str">
            <v>q</v>
          </cell>
          <cell r="E22" t="str">
            <v>：</v>
          </cell>
          <cell r="G22" t="str">
            <v>～</v>
          </cell>
          <cell r="I22" t="str">
            <v>（</v>
          </cell>
          <cell r="J22">
            <v>0</v>
          </cell>
          <cell r="K22" t="str">
            <v>）</v>
          </cell>
          <cell r="L22" t="str">
            <v/>
          </cell>
          <cell r="N22">
            <v>0.29166666666666669</v>
          </cell>
          <cell r="O22" t="str">
            <v>～</v>
          </cell>
          <cell r="P22">
            <v>0.83333333333333337</v>
          </cell>
          <cell r="R22" t="str">
            <v/>
          </cell>
          <cell r="S22" t="str">
            <v>～</v>
          </cell>
          <cell r="T22" t="str">
            <v/>
          </cell>
          <cell r="U22" t="str">
            <v>（</v>
          </cell>
          <cell r="V22">
            <v>0</v>
          </cell>
          <cell r="W22" t="str">
            <v>）</v>
          </cell>
          <cell r="X22" t="str">
            <v/>
          </cell>
          <cell r="Z22" t="str">
            <v/>
          </cell>
        </row>
        <row r="23">
          <cell r="D23" t="str">
            <v>r</v>
          </cell>
          <cell r="E23" t="str">
            <v>：</v>
          </cell>
          <cell r="G23" t="str">
            <v>～</v>
          </cell>
          <cell r="I23" t="str">
            <v>（</v>
          </cell>
          <cell r="K23" t="str">
            <v>）</v>
          </cell>
          <cell r="L23">
            <v>1</v>
          </cell>
          <cell r="O23" t="str">
            <v>～</v>
          </cell>
          <cell r="S23" t="str">
            <v>～</v>
          </cell>
          <cell r="U23" t="str">
            <v>（</v>
          </cell>
          <cell r="W23" t="str">
            <v>）</v>
          </cell>
          <cell r="X23">
            <v>1</v>
          </cell>
          <cell r="Z23" t="str">
            <v>-</v>
          </cell>
        </row>
        <row r="24">
          <cell r="D24" t="str">
            <v>s</v>
          </cell>
          <cell r="E24" t="str">
            <v>：</v>
          </cell>
          <cell r="G24" t="str">
            <v>～</v>
          </cell>
          <cell r="I24" t="str">
            <v>（</v>
          </cell>
          <cell r="K24" t="str">
            <v>）</v>
          </cell>
          <cell r="L24">
            <v>2</v>
          </cell>
          <cell r="O24" t="str">
            <v>～</v>
          </cell>
          <cell r="S24" t="str">
            <v>～</v>
          </cell>
          <cell r="U24" t="str">
            <v>（</v>
          </cell>
          <cell r="W24" t="str">
            <v>）</v>
          </cell>
          <cell r="X24">
            <v>2</v>
          </cell>
          <cell r="Z24" t="str">
            <v>-</v>
          </cell>
        </row>
        <row r="25">
          <cell r="D25" t="str">
            <v>t</v>
          </cell>
          <cell r="E25" t="str">
            <v>：</v>
          </cell>
          <cell r="G25" t="str">
            <v>～</v>
          </cell>
          <cell r="I25" t="str">
            <v>（</v>
          </cell>
          <cell r="K25" t="str">
            <v>）</v>
          </cell>
          <cell r="L25">
            <v>3</v>
          </cell>
          <cell r="O25" t="str">
            <v>～</v>
          </cell>
          <cell r="S25" t="str">
            <v>～</v>
          </cell>
          <cell r="U25" t="str">
            <v>（</v>
          </cell>
          <cell r="W25" t="str">
            <v>）</v>
          </cell>
          <cell r="X25">
            <v>3</v>
          </cell>
          <cell r="Z25" t="str">
            <v>-</v>
          </cell>
        </row>
        <row r="26">
          <cell r="D26" t="str">
            <v>u</v>
          </cell>
          <cell r="E26" t="str">
            <v>：</v>
          </cell>
          <cell r="G26" t="str">
            <v>～</v>
          </cell>
          <cell r="I26" t="str">
            <v>（</v>
          </cell>
          <cell r="K26" t="str">
            <v>）</v>
          </cell>
          <cell r="L26">
            <v>4</v>
          </cell>
          <cell r="O26" t="str">
            <v>～</v>
          </cell>
          <cell r="S26" t="str">
            <v>～</v>
          </cell>
          <cell r="U26" t="str">
            <v>（</v>
          </cell>
          <cell r="W26" t="str">
            <v>）</v>
          </cell>
          <cell r="X26">
            <v>4</v>
          </cell>
          <cell r="Z26" t="str">
            <v>-</v>
          </cell>
        </row>
        <row r="27">
          <cell r="D27" t="str">
            <v>v</v>
          </cell>
          <cell r="E27" t="str">
            <v>：</v>
          </cell>
          <cell r="G27" t="str">
            <v>～</v>
          </cell>
          <cell r="I27" t="str">
            <v>（</v>
          </cell>
          <cell r="K27" t="str">
            <v>）</v>
          </cell>
          <cell r="L27">
            <v>5</v>
          </cell>
          <cell r="O27" t="str">
            <v>～</v>
          </cell>
          <cell r="S27" t="str">
            <v>～</v>
          </cell>
          <cell r="U27" t="str">
            <v>（</v>
          </cell>
          <cell r="W27" t="str">
            <v>）</v>
          </cell>
          <cell r="X27">
            <v>5</v>
          </cell>
          <cell r="Z27" t="str">
            <v>-</v>
          </cell>
        </row>
        <row r="28">
          <cell r="D28" t="str">
            <v>w</v>
          </cell>
          <cell r="E28" t="str">
            <v>：</v>
          </cell>
          <cell r="G28" t="str">
            <v>～</v>
          </cell>
          <cell r="I28" t="str">
            <v>（</v>
          </cell>
          <cell r="K28" t="str">
            <v>）</v>
          </cell>
          <cell r="L28">
            <v>6</v>
          </cell>
          <cell r="O28" t="str">
            <v>～</v>
          </cell>
          <cell r="S28" t="str">
            <v>～</v>
          </cell>
          <cell r="U28" t="str">
            <v>（</v>
          </cell>
          <cell r="W28" t="str">
            <v>）</v>
          </cell>
          <cell r="X28">
            <v>6</v>
          </cell>
          <cell r="Z28" t="str">
            <v>-</v>
          </cell>
        </row>
        <row r="29">
          <cell r="D29" t="str">
            <v>x</v>
          </cell>
          <cell r="E29" t="str">
            <v>：</v>
          </cell>
          <cell r="G29" t="str">
            <v>～</v>
          </cell>
          <cell r="I29" t="str">
            <v>（</v>
          </cell>
          <cell r="K29" t="str">
            <v>）</v>
          </cell>
          <cell r="L29">
            <v>7</v>
          </cell>
          <cell r="O29" t="str">
            <v>～</v>
          </cell>
          <cell r="S29" t="str">
            <v>～</v>
          </cell>
          <cell r="U29" t="str">
            <v>（</v>
          </cell>
          <cell r="W29" t="str">
            <v>）</v>
          </cell>
          <cell r="X29">
            <v>7</v>
          </cell>
          <cell r="Z29" t="str">
            <v>-</v>
          </cell>
        </row>
        <row r="30">
          <cell r="D30" t="str">
            <v>y</v>
          </cell>
          <cell r="E30" t="str">
            <v>：</v>
          </cell>
          <cell r="G30" t="str">
            <v>～</v>
          </cell>
          <cell r="I30" t="str">
            <v>（</v>
          </cell>
          <cell r="K30" t="str">
            <v>）</v>
          </cell>
          <cell r="L30">
            <v>8</v>
          </cell>
          <cell r="O30" t="str">
            <v>～</v>
          </cell>
          <cell r="S30" t="str">
            <v>～</v>
          </cell>
          <cell r="U30" t="str">
            <v>（</v>
          </cell>
          <cell r="W30" t="str">
            <v>）</v>
          </cell>
          <cell r="X30">
            <v>8</v>
          </cell>
          <cell r="Z30" t="str">
            <v>-</v>
          </cell>
        </row>
        <row r="31">
          <cell r="D31" t="str">
            <v>z</v>
          </cell>
          <cell r="E31" t="str">
            <v>：</v>
          </cell>
          <cell r="G31" t="str">
            <v>～</v>
          </cell>
          <cell r="I31" t="str">
            <v>（</v>
          </cell>
          <cell r="K31" t="str">
            <v>）</v>
          </cell>
          <cell r="L31">
            <v>1</v>
          </cell>
          <cell r="O31" t="str">
            <v>～</v>
          </cell>
          <cell r="S31" t="str">
            <v>～</v>
          </cell>
          <cell r="U31" t="str">
            <v>（</v>
          </cell>
          <cell r="W31" t="str">
            <v>）</v>
          </cell>
          <cell r="X31" t="str">
            <v>-</v>
          </cell>
          <cell r="Z31">
            <v>1</v>
          </cell>
        </row>
        <row r="32">
          <cell r="D32" t="str">
            <v>x</v>
          </cell>
          <cell r="E32" t="str">
            <v>：</v>
          </cell>
          <cell r="G32" t="str">
            <v>～</v>
          </cell>
          <cell r="I32" t="str">
            <v>（</v>
          </cell>
          <cell r="K32" t="str">
            <v>）</v>
          </cell>
          <cell r="L32">
            <v>2</v>
          </cell>
          <cell r="O32" t="str">
            <v>～</v>
          </cell>
          <cell r="S32" t="str">
            <v>～</v>
          </cell>
          <cell r="U32" t="str">
            <v>（</v>
          </cell>
          <cell r="W32" t="str">
            <v>）</v>
          </cell>
          <cell r="X32" t="str">
            <v>-</v>
          </cell>
          <cell r="Z32">
            <v>2</v>
          </cell>
        </row>
        <row r="33">
          <cell r="D33" t="str">
            <v>aa</v>
          </cell>
          <cell r="E33" t="str">
            <v>：</v>
          </cell>
          <cell r="G33" t="str">
            <v>～</v>
          </cell>
          <cell r="I33" t="str">
            <v>（</v>
          </cell>
          <cell r="K33" t="str">
            <v>）</v>
          </cell>
          <cell r="L33">
            <v>3</v>
          </cell>
          <cell r="O33" t="str">
            <v>～</v>
          </cell>
          <cell r="S33" t="str">
            <v>～</v>
          </cell>
          <cell r="U33" t="str">
            <v>（</v>
          </cell>
          <cell r="W33" t="str">
            <v>）</v>
          </cell>
          <cell r="X33" t="str">
            <v>-</v>
          </cell>
          <cell r="Z33">
            <v>3</v>
          </cell>
        </row>
        <row r="34">
          <cell r="D34" t="str">
            <v>ab</v>
          </cell>
          <cell r="E34" t="str">
            <v>：</v>
          </cell>
          <cell r="G34" t="str">
            <v>～</v>
          </cell>
          <cell r="I34" t="str">
            <v>（</v>
          </cell>
          <cell r="K34" t="str">
            <v>）</v>
          </cell>
          <cell r="L34">
            <v>4</v>
          </cell>
          <cell r="O34" t="str">
            <v>～</v>
          </cell>
          <cell r="S34" t="str">
            <v>～</v>
          </cell>
          <cell r="U34" t="str">
            <v>（</v>
          </cell>
          <cell r="W34" t="str">
            <v>）</v>
          </cell>
          <cell r="X34" t="str">
            <v>-</v>
          </cell>
          <cell r="Z34">
            <v>4</v>
          </cell>
        </row>
        <row r="35">
          <cell r="D35" t="str">
            <v>ac</v>
          </cell>
          <cell r="E35" t="str">
            <v>：</v>
          </cell>
          <cell r="G35" t="str">
            <v>～</v>
          </cell>
          <cell r="I35" t="str">
            <v>（</v>
          </cell>
          <cell r="K35" t="str">
            <v>）</v>
          </cell>
          <cell r="L35">
            <v>5</v>
          </cell>
          <cell r="O35" t="str">
            <v>～</v>
          </cell>
          <cell r="S35" t="str">
            <v>～</v>
          </cell>
          <cell r="U35" t="str">
            <v>（</v>
          </cell>
          <cell r="W35" t="str">
            <v>）</v>
          </cell>
          <cell r="X35" t="str">
            <v>-</v>
          </cell>
          <cell r="Z35">
            <v>5</v>
          </cell>
        </row>
        <row r="36">
          <cell r="D36" t="str">
            <v>ad</v>
          </cell>
          <cell r="E36" t="str">
            <v>：</v>
          </cell>
          <cell r="G36" t="str">
            <v>～</v>
          </cell>
          <cell r="I36" t="str">
            <v>（</v>
          </cell>
          <cell r="K36" t="str">
            <v>）</v>
          </cell>
          <cell r="L36">
            <v>6</v>
          </cell>
          <cell r="O36" t="str">
            <v>～</v>
          </cell>
          <cell r="S36" t="str">
            <v>～</v>
          </cell>
          <cell r="U36" t="str">
            <v>（</v>
          </cell>
          <cell r="W36" t="str">
            <v>）</v>
          </cell>
          <cell r="X36" t="str">
            <v>-</v>
          </cell>
          <cell r="Z36">
            <v>6</v>
          </cell>
        </row>
        <row r="37">
          <cell r="D37" t="str">
            <v>ae</v>
          </cell>
          <cell r="E37" t="str">
            <v>：</v>
          </cell>
          <cell r="G37" t="str">
            <v>～</v>
          </cell>
          <cell r="I37" t="str">
            <v>（</v>
          </cell>
          <cell r="K37" t="str">
            <v>）</v>
          </cell>
          <cell r="L37">
            <v>7</v>
          </cell>
          <cell r="O37" t="str">
            <v>～</v>
          </cell>
          <cell r="S37" t="str">
            <v>～</v>
          </cell>
          <cell r="U37" t="str">
            <v>（</v>
          </cell>
          <cell r="W37" t="str">
            <v>）</v>
          </cell>
          <cell r="X37" t="str">
            <v>-</v>
          </cell>
          <cell r="Z37">
            <v>7</v>
          </cell>
        </row>
        <row r="38">
          <cell r="D38" t="str">
            <v>af</v>
          </cell>
          <cell r="E38" t="str">
            <v>：</v>
          </cell>
          <cell r="G38" t="str">
            <v>～</v>
          </cell>
          <cell r="I38" t="str">
            <v>（</v>
          </cell>
          <cell r="K38" t="str">
            <v>）</v>
          </cell>
          <cell r="L38">
            <v>8</v>
          </cell>
          <cell r="O38" t="str">
            <v>～</v>
          </cell>
          <cell r="S38" t="str">
            <v>～</v>
          </cell>
          <cell r="U38" t="str">
            <v>（</v>
          </cell>
          <cell r="W38" t="str">
            <v>）</v>
          </cell>
          <cell r="X38" t="str">
            <v>-</v>
          </cell>
          <cell r="Z38">
            <v>8</v>
          </cell>
        </row>
        <row r="39">
          <cell r="E39" t="str">
            <v>：</v>
          </cell>
          <cell r="G39" t="str">
            <v>～</v>
          </cell>
          <cell r="I39" t="str">
            <v>（</v>
          </cell>
          <cell r="J39">
            <v>0</v>
          </cell>
          <cell r="K39" t="str">
            <v>）</v>
          </cell>
          <cell r="L39" t="str">
            <v/>
          </cell>
          <cell r="N39">
            <v>0.29166666666666669</v>
          </cell>
          <cell r="O39" t="str">
            <v>～</v>
          </cell>
          <cell r="P39">
            <v>0.83333333333333337</v>
          </cell>
          <cell r="R39" t="str">
            <v/>
          </cell>
          <cell r="S39" t="str">
            <v>～</v>
          </cell>
          <cell r="T39" t="str">
            <v/>
          </cell>
          <cell r="U39" t="str">
            <v>（</v>
          </cell>
          <cell r="V39">
            <v>0</v>
          </cell>
          <cell r="W39" t="str">
            <v>）</v>
          </cell>
          <cell r="X39" t="str">
            <v/>
          </cell>
          <cell r="Z39" t="str">
            <v/>
          </cell>
        </row>
        <row r="40">
          <cell r="E40" t="str">
            <v>：</v>
          </cell>
          <cell r="G40" t="str">
            <v>～</v>
          </cell>
          <cell r="I40" t="str">
            <v>（</v>
          </cell>
          <cell r="J40">
            <v>0</v>
          </cell>
          <cell r="K40" t="str">
            <v>）</v>
          </cell>
          <cell r="L40" t="str">
            <v/>
          </cell>
          <cell r="N40">
            <v>0.29166666666666669</v>
          </cell>
          <cell r="O40" t="str">
            <v>～</v>
          </cell>
          <cell r="P40">
            <v>0.83333333333333337</v>
          </cell>
          <cell r="R40" t="str">
            <v/>
          </cell>
          <cell r="S40" t="str">
            <v>～</v>
          </cell>
          <cell r="T40" t="str">
            <v/>
          </cell>
          <cell r="U40" t="str">
            <v>（</v>
          </cell>
          <cell r="V40">
            <v>0</v>
          </cell>
          <cell r="W40" t="str">
            <v>）</v>
          </cell>
          <cell r="X40" t="str">
            <v/>
          </cell>
          <cell r="Z40" t="str">
            <v/>
          </cell>
        </row>
        <row r="41">
          <cell r="D41" t="str">
            <v>ag</v>
          </cell>
          <cell r="E41" t="str">
            <v>：</v>
          </cell>
          <cell r="F41" t="str">
            <v>-</v>
          </cell>
          <cell r="G41" t="str">
            <v>～</v>
          </cell>
          <cell r="H41" t="str">
            <v>-</v>
          </cell>
          <cell r="I41" t="str">
            <v>（</v>
          </cell>
          <cell r="J41" t="str">
            <v>-</v>
          </cell>
          <cell r="K41" t="str">
            <v>）</v>
          </cell>
          <cell r="L41" t="str">
            <v/>
          </cell>
          <cell r="N41" t="str">
            <v>-</v>
          </cell>
          <cell r="O41" t="str">
            <v>～</v>
          </cell>
          <cell r="P41" t="str">
            <v>-</v>
          </cell>
          <cell r="R41" t="str">
            <v/>
          </cell>
          <cell r="S41" t="str">
            <v>～</v>
          </cell>
          <cell r="T41" t="str">
            <v>-</v>
          </cell>
          <cell r="U41" t="str">
            <v>（</v>
          </cell>
          <cell r="V41" t="str">
            <v>-</v>
          </cell>
          <cell r="W41" t="str">
            <v>）</v>
          </cell>
          <cell r="X41" t="str">
            <v/>
          </cell>
          <cell r="Z41" t="str">
            <v/>
          </cell>
        </row>
        <row r="42">
          <cell r="E42" t="str">
            <v>：</v>
          </cell>
          <cell r="G42" t="str">
            <v>～</v>
          </cell>
          <cell r="I42" t="str">
            <v>（</v>
          </cell>
          <cell r="J42">
            <v>0</v>
          </cell>
          <cell r="K42" t="str">
            <v>）</v>
          </cell>
          <cell r="L42" t="str">
            <v/>
          </cell>
          <cell r="N42">
            <v>0.29166666666666669</v>
          </cell>
          <cell r="O42" t="str">
            <v>～</v>
          </cell>
          <cell r="P42">
            <v>0.83333333333333337</v>
          </cell>
          <cell r="R42" t="str">
            <v/>
          </cell>
          <cell r="S42" t="str">
            <v>～</v>
          </cell>
          <cell r="T42" t="str">
            <v/>
          </cell>
          <cell r="U42" t="str">
            <v>（</v>
          </cell>
          <cell r="V42">
            <v>0</v>
          </cell>
          <cell r="W42" t="str">
            <v>）</v>
          </cell>
          <cell r="X42" t="str">
            <v/>
          </cell>
          <cell r="Z42" t="str">
            <v/>
          </cell>
        </row>
        <row r="43">
          <cell r="E43" t="str">
            <v>：</v>
          </cell>
          <cell r="G43" t="str">
            <v>～</v>
          </cell>
          <cell r="I43" t="str">
            <v>（</v>
          </cell>
          <cell r="J43">
            <v>0</v>
          </cell>
          <cell r="K43" t="str">
            <v>）</v>
          </cell>
          <cell r="L43" t="str">
            <v/>
          </cell>
          <cell r="N43">
            <v>0.29166666666666669</v>
          </cell>
          <cell r="O43" t="str">
            <v>～</v>
          </cell>
          <cell r="P43">
            <v>0.83333333333333337</v>
          </cell>
          <cell r="R43" t="str">
            <v/>
          </cell>
          <cell r="S43" t="str">
            <v>～</v>
          </cell>
          <cell r="T43" t="str">
            <v/>
          </cell>
          <cell r="U43" t="str">
            <v>（</v>
          </cell>
          <cell r="V43">
            <v>0</v>
          </cell>
          <cell r="W43" t="str">
            <v>）</v>
          </cell>
          <cell r="X43" t="str">
            <v/>
          </cell>
          <cell r="Z43" t="str">
            <v/>
          </cell>
        </row>
        <row r="44">
          <cell r="D44" t="str">
            <v>ah</v>
          </cell>
          <cell r="E44" t="str">
            <v>：</v>
          </cell>
          <cell r="F44" t="str">
            <v>-</v>
          </cell>
          <cell r="G44" t="str">
            <v>～</v>
          </cell>
          <cell r="H44" t="str">
            <v>-</v>
          </cell>
          <cell r="I44" t="str">
            <v>（</v>
          </cell>
          <cell r="J44" t="str">
            <v>-</v>
          </cell>
          <cell r="K44" t="str">
            <v>）</v>
          </cell>
          <cell r="L44" t="str">
            <v/>
          </cell>
          <cell r="N44" t="str">
            <v>-</v>
          </cell>
          <cell r="O44" t="str">
            <v>～</v>
          </cell>
          <cell r="P44" t="str">
            <v>-</v>
          </cell>
          <cell r="R44" t="str">
            <v/>
          </cell>
          <cell r="S44" t="str">
            <v>～</v>
          </cell>
          <cell r="T44" t="str">
            <v>-</v>
          </cell>
          <cell r="U44" t="str">
            <v>（</v>
          </cell>
          <cell r="V44" t="str">
            <v>-</v>
          </cell>
          <cell r="W44" t="str">
            <v>）</v>
          </cell>
          <cell r="X44" t="str">
            <v/>
          </cell>
          <cell r="Z44" t="str">
            <v/>
          </cell>
        </row>
        <row r="45">
          <cell r="E45" t="str">
            <v>：</v>
          </cell>
          <cell r="G45" t="str">
            <v>～</v>
          </cell>
          <cell r="I45" t="str">
            <v>（</v>
          </cell>
          <cell r="J45">
            <v>0</v>
          </cell>
          <cell r="K45" t="str">
            <v>）</v>
          </cell>
          <cell r="L45" t="str">
            <v/>
          </cell>
          <cell r="N45">
            <v>0.29166666666666669</v>
          </cell>
          <cell r="O45" t="str">
            <v>～</v>
          </cell>
          <cell r="P45">
            <v>0.83333333333333337</v>
          </cell>
          <cell r="R45" t="str">
            <v/>
          </cell>
          <cell r="S45" t="str">
            <v>～</v>
          </cell>
          <cell r="T45" t="str">
            <v/>
          </cell>
          <cell r="U45" t="str">
            <v>（</v>
          </cell>
          <cell r="V45">
            <v>0</v>
          </cell>
          <cell r="W45" t="str">
            <v>）</v>
          </cell>
          <cell r="X45" t="str">
            <v/>
          </cell>
          <cell r="Z45" t="str">
            <v/>
          </cell>
        </row>
        <row r="46">
          <cell r="E46" t="str">
            <v>：</v>
          </cell>
          <cell r="G46" t="str">
            <v>～</v>
          </cell>
          <cell r="I46" t="str">
            <v>（</v>
          </cell>
          <cell r="J46">
            <v>0</v>
          </cell>
          <cell r="K46" t="str">
            <v>）</v>
          </cell>
          <cell r="L46" t="str">
            <v/>
          </cell>
          <cell r="N46">
            <v>0.29166666666666669</v>
          </cell>
          <cell r="O46" t="str">
            <v>～</v>
          </cell>
          <cell r="P46">
            <v>0.83333333333333337</v>
          </cell>
          <cell r="R46" t="str">
            <v/>
          </cell>
          <cell r="S46" t="str">
            <v>～</v>
          </cell>
          <cell r="T46" t="str">
            <v/>
          </cell>
          <cell r="U46" t="str">
            <v>（</v>
          </cell>
          <cell r="V46">
            <v>0</v>
          </cell>
          <cell r="W46" t="str">
            <v>）</v>
          </cell>
          <cell r="X46" t="str">
            <v/>
          </cell>
          <cell r="Z46" t="str">
            <v/>
          </cell>
        </row>
        <row r="47">
          <cell r="D47" t="str">
            <v>ai</v>
          </cell>
          <cell r="E47" t="str">
            <v>：</v>
          </cell>
          <cell r="F47" t="str">
            <v>-</v>
          </cell>
          <cell r="G47" t="str">
            <v>～</v>
          </cell>
          <cell r="H47" t="str">
            <v>-</v>
          </cell>
          <cell r="I47" t="str">
            <v>（</v>
          </cell>
          <cell r="J47" t="str">
            <v>-</v>
          </cell>
          <cell r="K47" t="str">
            <v>）</v>
          </cell>
          <cell r="L47" t="str">
            <v/>
          </cell>
          <cell r="N47" t="str">
            <v>-</v>
          </cell>
          <cell r="O47" t="str">
            <v>～</v>
          </cell>
          <cell r="P47" t="str">
            <v>-</v>
          </cell>
          <cell r="R47" t="str">
            <v/>
          </cell>
          <cell r="S47" t="str">
            <v>～</v>
          </cell>
          <cell r="T47" t="str">
            <v>-</v>
          </cell>
          <cell r="U47" t="str">
            <v>（</v>
          </cell>
          <cell r="V47" t="str">
            <v>-</v>
          </cell>
          <cell r="W47" t="str">
            <v>）</v>
          </cell>
          <cell r="X47" t="str">
            <v/>
          </cell>
          <cell r="Z47" t="str">
            <v/>
          </cell>
        </row>
      </sheetData>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看多機"/>
      <sheetName val="【記載例】シフト記号表（勤務時間帯）"/>
      <sheetName val="看多機(50人)"/>
      <sheetName val="看多機（1枚版）"/>
      <sheetName val="シフト記号表（勤務時間帯）"/>
      <sheetName val="記入方法"/>
      <sheetName val="プルダウン・リスト"/>
    </sheetNames>
    <sheetDataSet>
      <sheetData sheetId="0">
        <row r="13">
          <cell r="BB13">
            <v>0.29166666666666669</v>
          </cell>
          <cell r="BF13">
            <v>0.83333333333333337</v>
          </cell>
        </row>
      </sheetData>
      <sheetData sheetId="1">
        <row r="6">
          <cell r="D6" t="str">
            <v>a</v>
          </cell>
          <cell r="E6" t="str">
            <v>：</v>
          </cell>
          <cell r="F6">
            <v>0.29166666666666669</v>
          </cell>
          <cell r="G6" t="str">
            <v>～</v>
          </cell>
          <cell r="H6">
            <v>0.66666666666666663</v>
          </cell>
          <cell r="I6" t="str">
            <v>（</v>
          </cell>
          <cell r="J6">
            <v>4.1666666666666664E-2</v>
          </cell>
          <cell r="K6" t="str">
            <v>）</v>
          </cell>
          <cell r="L6">
            <v>7.9999999999999982</v>
          </cell>
          <cell r="N6">
            <v>0.29166666666666669</v>
          </cell>
          <cell r="O6" t="str">
            <v>～</v>
          </cell>
          <cell r="P6">
            <v>0.83333333333333337</v>
          </cell>
          <cell r="R6">
            <v>0.29166666666666669</v>
          </cell>
          <cell r="S6" t="str">
            <v>～</v>
          </cell>
          <cell r="T6">
            <v>0.66666666666666663</v>
          </cell>
          <cell r="U6" t="str">
            <v>（</v>
          </cell>
          <cell r="V6">
            <v>4.1666666666666664E-2</v>
          </cell>
          <cell r="W6" t="str">
            <v>）</v>
          </cell>
          <cell r="X6">
            <v>7.9999999999999982</v>
          </cell>
          <cell r="Z6" t="str">
            <v>-</v>
          </cell>
        </row>
        <row r="7">
          <cell r="D7" t="str">
            <v>b</v>
          </cell>
          <cell r="E7" t="str">
            <v>：</v>
          </cell>
          <cell r="F7">
            <v>0.45833333333333331</v>
          </cell>
          <cell r="G7" t="str">
            <v>～</v>
          </cell>
          <cell r="H7">
            <v>0.83333333333333337</v>
          </cell>
          <cell r="I7" t="str">
            <v>（</v>
          </cell>
          <cell r="J7">
            <v>4.1666666666666664E-2</v>
          </cell>
          <cell r="K7" t="str">
            <v>）</v>
          </cell>
          <cell r="L7">
            <v>8</v>
          </cell>
          <cell r="N7">
            <v>0.29166666666666669</v>
          </cell>
          <cell r="O7" t="str">
            <v>～</v>
          </cell>
          <cell r="P7">
            <v>0.83333333333333337</v>
          </cell>
          <cell r="R7">
            <v>0.45833333333333331</v>
          </cell>
          <cell r="S7" t="str">
            <v>～</v>
          </cell>
          <cell r="T7">
            <v>0.83333333333333337</v>
          </cell>
          <cell r="U7" t="str">
            <v>（</v>
          </cell>
          <cell r="V7">
            <v>4.1666666666666664E-2</v>
          </cell>
          <cell r="W7" t="str">
            <v>）</v>
          </cell>
          <cell r="X7">
            <v>8</v>
          </cell>
          <cell r="Z7" t="str">
            <v>-</v>
          </cell>
        </row>
        <row r="8">
          <cell r="D8" t="str">
            <v>c</v>
          </cell>
          <cell r="E8" t="str">
            <v>：</v>
          </cell>
          <cell r="F8">
            <v>0.375</v>
          </cell>
          <cell r="G8" t="str">
            <v>～</v>
          </cell>
          <cell r="H8">
            <v>0.75</v>
          </cell>
          <cell r="I8" t="str">
            <v>（</v>
          </cell>
          <cell r="J8">
            <v>4.1666666666666664E-2</v>
          </cell>
          <cell r="K8" t="str">
            <v>）</v>
          </cell>
          <cell r="L8">
            <v>8</v>
          </cell>
          <cell r="N8">
            <v>0.29166666666666669</v>
          </cell>
          <cell r="O8" t="str">
            <v>～</v>
          </cell>
          <cell r="P8">
            <v>0.83333333333333337</v>
          </cell>
          <cell r="R8">
            <v>0.375</v>
          </cell>
          <cell r="S8" t="str">
            <v>～</v>
          </cell>
          <cell r="T8">
            <v>0.75</v>
          </cell>
          <cell r="U8" t="str">
            <v>（</v>
          </cell>
          <cell r="V8">
            <v>4.1666666666666664E-2</v>
          </cell>
          <cell r="W8" t="str">
            <v>）</v>
          </cell>
          <cell r="X8">
            <v>8</v>
          </cell>
          <cell r="Z8" t="str">
            <v>-</v>
          </cell>
        </row>
        <row r="9">
          <cell r="D9" t="str">
            <v>d</v>
          </cell>
          <cell r="E9" t="str">
            <v>：</v>
          </cell>
          <cell r="F9">
            <v>0.35416666666666669</v>
          </cell>
          <cell r="G9" t="str">
            <v>～</v>
          </cell>
          <cell r="H9">
            <v>0.72916666666666663</v>
          </cell>
          <cell r="I9" t="str">
            <v>（</v>
          </cell>
          <cell r="J9">
            <v>4.1666666666666664E-2</v>
          </cell>
          <cell r="K9" t="str">
            <v>）</v>
          </cell>
          <cell r="L9">
            <v>7.9999999999999982</v>
          </cell>
          <cell r="N9">
            <v>0.29166666666666669</v>
          </cell>
          <cell r="O9" t="str">
            <v>～</v>
          </cell>
          <cell r="P9">
            <v>0.83333333333333337</v>
          </cell>
          <cell r="R9">
            <v>0.35416666666666669</v>
          </cell>
          <cell r="S9" t="str">
            <v>～</v>
          </cell>
          <cell r="T9">
            <v>0.72916666666666663</v>
          </cell>
          <cell r="U9" t="str">
            <v>（</v>
          </cell>
          <cell r="V9">
            <v>4.1666666666666664E-2</v>
          </cell>
          <cell r="W9" t="str">
            <v>）</v>
          </cell>
          <cell r="X9">
            <v>7.9999999999999982</v>
          </cell>
          <cell r="Z9" t="str">
            <v>-</v>
          </cell>
        </row>
        <row r="10">
          <cell r="D10" t="str">
            <v>e</v>
          </cell>
          <cell r="E10" t="str">
            <v>：</v>
          </cell>
          <cell r="F10">
            <v>0.375</v>
          </cell>
          <cell r="G10" t="str">
            <v>～</v>
          </cell>
          <cell r="H10">
            <v>0.625</v>
          </cell>
          <cell r="I10" t="str">
            <v>（</v>
          </cell>
          <cell r="J10">
            <v>0</v>
          </cell>
          <cell r="K10" t="str">
            <v>）</v>
          </cell>
          <cell r="L10">
            <v>6</v>
          </cell>
          <cell r="N10">
            <v>0.29166666666666669</v>
          </cell>
          <cell r="O10" t="str">
            <v>～</v>
          </cell>
          <cell r="P10">
            <v>0.83333333333333337</v>
          </cell>
          <cell r="R10">
            <v>0.375</v>
          </cell>
          <cell r="S10" t="str">
            <v>～</v>
          </cell>
          <cell r="T10">
            <v>0.625</v>
          </cell>
          <cell r="U10" t="str">
            <v>（</v>
          </cell>
          <cell r="V10">
            <v>0</v>
          </cell>
          <cell r="W10" t="str">
            <v>）</v>
          </cell>
          <cell r="X10">
            <v>6</v>
          </cell>
          <cell r="Z10" t="str">
            <v>-</v>
          </cell>
        </row>
        <row r="11">
          <cell r="D11" t="str">
            <v>f</v>
          </cell>
          <cell r="E11" t="str">
            <v>：</v>
          </cell>
          <cell r="F11">
            <v>0.41666666666666669</v>
          </cell>
          <cell r="G11" t="str">
            <v>～</v>
          </cell>
          <cell r="H11">
            <v>0.66666666666666663</v>
          </cell>
          <cell r="I11" t="str">
            <v>（</v>
          </cell>
          <cell r="J11">
            <v>0</v>
          </cell>
          <cell r="K11" t="str">
            <v>）</v>
          </cell>
          <cell r="L11">
            <v>5.9999999999999982</v>
          </cell>
          <cell r="N11">
            <v>0.29166666666666669</v>
          </cell>
          <cell r="O11" t="str">
            <v>～</v>
          </cell>
          <cell r="P11">
            <v>0.83333333333333337</v>
          </cell>
          <cell r="R11">
            <v>0.41666666666666669</v>
          </cell>
          <cell r="S11" t="str">
            <v>～</v>
          </cell>
          <cell r="T11">
            <v>0.66666666666666663</v>
          </cell>
          <cell r="U11" t="str">
            <v>（</v>
          </cell>
          <cell r="V11">
            <v>0</v>
          </cell>
          <cell r="W11" t="str">
            <v>）</v>
          </cell>
          <cell r="X11">
            <v>5.9999999999999982</v>
          </cell>
          <cell r="Z11" t="str">
            <v>-</v>
          </cell>
        </row>
        <row r="12">
          <cell r="D12" t="str">
            <v>g</v>
          </cell>
          <cell r="E12" t="str">
            <v>：</v>
          </cell>
          <cell r="F12">
            <v>0.29166666666666669</v>
          </cell>
          <cell r="G12" t="str">
            <v>～</v>
          </cell>
          <cell r="H12">
            <v>0.39583333333333331</v>
          </cell>
          <cell r="I12" t="str">
            <v>（</v>
          </cell>
          <cell r="J12">
            <v>0</v>
          </cell>
          <cell r="K12" t="str">
            <v>）</v>
          </cell>
          <cell r="L12">
            <v>2.4999999999999991</v>
          </cell>
          <cell r="N12">
            <v>0.29166666666666669</v>
          </cell>
          <cell r="O12" t="str">
            <v>～</v>
          </cell>
          <cell r="P12">
            <v>0.83333333333333337</v>
          </cell>
          <cell r="R12">
            <v>0.29166666666666669</v>
          </cell>
          <cell r="S12" t="str">
            <v>～</v>
          </cell>
          <cell r="T12">
            <v>0.39583333333333331</v>
          </cell>
          <cell r="U12" t="str">
            <v>（</v>
          </cell>
          <cell r="V12">
            <v>0</v>
          </cell>
          <cell r="W12" t="str">
            <v>）</v>
          </cell>
          <cell r="X12">
            <v>2.4999999999999991</v>
          </cell>
          <cell r="Z12" t="str">
            <v>-</v>
          </cell>
        </row>
        <row r="13">
          <cell r="D13" t="str">
            <v>h</v>
          </cell>
          <cell r="E13" t="str">
            <v>：</v>
          </cell>
          <cell r="F13">
            <v>0.66666666666666663</v>
          </cell>
          <cell r="G13" t="str">
            <v>～</v>
          </cell>
          <cell r="H13">
            <v>0.83333333333333337</v>
          </cell>
          <cell r="I13" t="str">
            <v>（</v>
          </cell>
          <cell r="J13">
            <v>0</v>
          </cell>
          <cell r="K13" t="str">
            <v>）</v>
          </cell>
          <cell r="L13">
            <v>4.0000000000000018</v>
          </cell>
          <cell r="N13">
            <v>0.29166666666666669</v>
          </cell>
          <cell r="O13" t="str">
            <v>～</v>
          </cell>
          <cell r="P13">
            <v>0.83333333333333337</v>
          </cell>
          <cell r="R13">
            <v>0.66666666666666663</v>
          </cell>
          <cell r="S13" t="str">
            <v>～</v>
          </cell>
          <cell r="T13">
            <v>0.83333333333333337</v>
          </cell>
          <cell r="U13" t="str">
            <v>（</v>
          </cell>
          <cell r="V13">
            <v>0</v>
          </cell>
          <cell r="W13" t="str">
            <v>）</v>
          </cell>
          <cell r="X13">
            <v>4.0000000000000018</v>
          </cell>
          <cell r="Z13" t="str">
            <v>-</v>
          </cell>
        </row>
        <row r="14">
          <cell r="D14" t="str">
            <v>i</v>
          </cell>
          <cell r="E14" t="str">
            <v>：</v>
          </cell>
          <cell r="F14">
            <v>0.70833333333333337</v>
          </cell>
          <cell r="G14" t="str">
            <v>～</v>
          </cell>
          <cell r="H14">
            <v>1</v>
          </cell>
          <cell r="I14" t="str">
            <v>（</v>
          </cell>
          <cell r="J14">
            <v>0</v>
          </cell>
          <cell r="K14" t="str">
            <v>）</v>
          </cell>
          <cell r="L14">
            <v>6.9999999999999991</v>
          </cell>
          <cell r="N14">
            <v>0.29166666666666669</v>
          </cell>
          <cell r="O14" t="str">
            <v>～</v>
          </cell>
          <cell r="P14">
            <v>0.83333333333333337</v>
          </cell>
          <cell r="R14">
            <v>0.70833333333333337</v>
          </cell>
          <cell r="S14" t="str">
            <v>～</v>
          </cell>
          <cell r="T14">
            <v>0.83333333333333337</v>
          </cell>
          <cell r="U14" t="str">
            <v>（</v>
          </cell>
          <cell r="V14">
            <v>0</v>
          </cell>
          <cell r="W14" t="str">
            <v>）</v>
          </cell>
          <cell r="X14">
            <v>3</v>
          </cell>
          <cell r="Z14">
            <v>3.9999999999999991</v>
          </cell>
        </row>
        <row r="15">
          <cell r="D15" t="str">
            <v>j</v>
          </cell>
          <cell r="E15" t="str">
            <v>：</v>
          </cell>
          <cell r="F15">
            <v>0</v>
          </cell>
          <cell r="G15" t="str">
            <v>～</v>
          </cell>
          <cell r="H15">
            <v>0.41666666666666669</v>
          </cell>
          <cell r="I15" t="str">
            <v>（</v>
          </cell>
          <cell r="J15">
            <v>4.1666666666666664E-2</v>
          </cell>
          <cell r="K15" t="str">
            <v>）</v>
          </cell>
          <cell r="L15">
            <v>9</v>
          </cell>
          <cell r="N15">
            <v>0.29166666666666669</v>
          </cell>
          <cell r="O15" t="str">
            <v>～</v>
          </cell>
          <cell r="P15">
            <v>0.83333333333333337</v>
          </cell>
          <cell r="R15">
            <v>0.29166666666666669</v>
          </cell>
          <cell r="S15" t="str">
            <v>～</v>
          </cell>
          <cell r="T15">
            <v>0.41666666666666669</v>
          </cell>
          <cell r="U15" t="str">
            <v>（</v>
          </cell>
          <cell r="V15">
            <v>0</v>
          </cell>
          <cell r="W15" t="str">
            <v>）</v>
          </cell>
          <cell r="X15">
            <v>3</v>
          </cell>
          <cell r="Z15">
            <v>6</v>
          </cell>
        </row>
        <row r="16">
          <cell r="D16" t="str">
            <v>k</v>
          </cell>
          <cell r="E16" t="str">
            <v>：</v>
          </cell>
          <cell r="F16"/>
          <cell r="G16" t="str">
            <v>～</v>
          </cell>
          <cell r="H16"/>
          <cell r="I16" t="str">
            <v>（</v>
          </cell>
          <cell r="J16">
            <v>0</v>
          </cell>
          <cell r="K16" t="str">
            <v>）</v>
          </cell>
          <cell r="L16" t="str">
            <v/>
          </cell>
          <cell r="N16">
            <v>0.29166666666666669</v>
          </cell>
          <cell r="O16" t="str">
            <v>～</v>
          </cell>
          <cell r="P16">
            <v>0.83333333333333337</v>
          </cell>
          <cell r="R16" t="str">
            <v/>
          </cell>
          <cell r="S16" t="str">
            <v>～</v>
          </cell>
          <cell r="T16" t="str">
            <v/>
          </cell>
          <cell r="U16" t="str">
            <v>（</v>
          </cell>
          <cell r="V16">
            <v>0</v>
          </cell>
          <cell r="W16" t="str">
            <v>）</v>
          </cell>
          <cell r="X16" t="str">
            <v/>
          </cell>
          <cell r="Z16" t="str">
            <v/>
          </cell>
        </row>
        <row r="17">
          <cell r="D17" t="str">
            <v>l</v>
          </cell>
          <cell r="E17" t="str">
            <v>：</v>
          </cell>
          <cell r="F17"/>
          <cell r="G17" t="str">
            <v>～</v>
          </cell>
          <cell r="H17"/>
          <cell r="I17" t="str">
            <v>（</v>
          </cell>
          <cell r="J17">
            <v>0</v>
          </cell>
          <cell r="K17" t="str">
            <v>）</v>
          </cell>
          <cell r="L17" t="str">
            <v/>
          </cell>
          <cell r="N17">
            <v>0.29166666666666669</v>
          </cell>
          <cell r="O17" t="str">
            <v>～</v>
          </cell>
          <cell r="P17">
            <v>0.83333333333333337</v>
          </cell>
          <cell r="R17" t="str">
            <v/>
          </cell>
          <cell r="S17" t="str">
            <v>～</v>
          </cell>
          <cell r="T17" t="str">
            <v/>
          </cell>
          <cell r="U17" t="str">
            <v>（</v>
          </cell>
          <cell r="V17">
            <v>0</v>
          </cell>
          <cell r="W17" t="str">
            <v>）</v>
          </cell>
          <cell r="X17" t="str">
            <v/>
          </cell>
          <cell r="Z17" t="str">
            <v/>
          </cell>
        </row>
        <row r="18">
          <cell r="D18" t="str">
            <v>m</v>
          </cell>
          <cell r="E18" t="str">
            <v>：</v>
          </cell>
          <cell r="F18"/>
          <cell r="G18" t="str">
            <v>～</v>
          </cell>
          <cell r="H18"/>
          <cell r="I18" t="str">
            <v>（</v>
          </cell>
          <cell r="J18">
            <v>0</v>
          </cell>
          <cell r="K18" t="str">
            <v>）</v>
          </cell>
          <cell r="L18" t="str">
            <v/>
          </cell>
          <cell r="N18">
            <v>0.29166666666666669</v>
          </cell>
          <cell r="O18" t="str">
            <v>～</v>
          </cell>
          <cell r="P18">
            <v>0.83333333333333337</v>
          </cell>
          <cell r="R18" t="str">
            <v/>
          </cell>
          <cell r="S18" t="str">
            <v>～</v>
          </cell>
          <cell r="T18" t="str">
            <v/>
          </cell>
          <cell r="U18" t="str">
            <v>（</v>
          </cell>
          <cell r="V18">
            <v>0</v>
          </cell>
          <cell r="W18" t="str">
            <v>）</v>
          </cell>
          <cell r="X18" t="str">
            <v/>
          </cell>
          <cell r="Z18" t="str">
            <v/>
          </cell>
        </row>
        <row r="19">
          <cell r="D19" t="str">
            <v>n</v>
          </cell>
          <cell r="E19" t="str">
            <v>：</v>
          </cell>
          <cell r="F19"/>
          <cell r="G19" t="str">
            <v>～</v>
          </cell>
          <cell r="H19"/>
          <cell r="I19" t="str">
            <v>（</v>
          </cell>
          <cell r="J19">
            <v>0</v>
          </cell>
          <cell r="K19" t="str">
            <v>）</v>
          </cell>
          <cell r="L19" t="str">
            <v/>
          </cell>
          <cell r="N19">
            <v>0.29166666666666669</v>
          </cell>
          <cell r="O19" t="str">
            <v>～</v>
          </cell>
          <cell r="P19">
            <v>0.83333333333333337</v>
          </cell>
          <cell r="R19" t="str">
            <v/>
          </cell>
          <cell r="S19" t="str">
            <v>～</v>
          </cell>
          <cell r="T19" t="str">
            <v/>
          </cell>
          <cell r="U19" t="str">
            <v>（</v>
          </cell>
          <cell r="V19">
            <v>0</v>
          </cell>
          <cell r="W19" t="str">
            <v>）</v>
          </cell>
          <cell r="X19" t="str">
            <v/>
          </cell>
          <cell r="Z19" t="str">
            <v/>
          </cell>
        </row>
        <row r="20">
          <cell r="D20" t="str">
            <v>o</v>
          </cell>
          <cell r="E20" t="str">
            <v>：</v>
          </cell>
          <cell r="F20"/>
          <cell r="G20" t="str">
            <v>～</v>
          </cell>
          <cell r="H20"/>
          <cell r="I20" t="str">
            <v>（</v>
          </cell>
          <cell r="J20">
            <v>0</v>
          </cell>
          <cell r="K20" t="str">
            <v>）</v>
          </cell>
          <cell r="L20" t="str">
            <v/>
          </cell>
          <cell r="N20">
            <v>0.29166666666666669</v>
          </cell>
          <cell r="O20" t="str">
            <v>～</v>
          </cell>
          <cell r="P20">
            <v>0.83333333333333337</v>
          </cell>
          <cell r="R20" t="str">
            <v/>
          </cell>
          <cell r="S20" t="str">
            <v>～</v>
          </cell>
          <cell r="T20" t="str">
            <v/>
          </cell>
          <cell r="U20" t="str">
            <v>（</v>
          </cell>
          <cell r="V20">
            <v>0</v>
          </cell>
          <cell r="W20" t="str">
            <v>）</v>
          </cell>
          <cell r="X20" t="str">
            <v/>
          </cell>
          <cell r="Z20" t="str">
            <v/>
          </cell>
        </row>
        <row r="21">
          <cell r="D21" t="str">
            <v>p</v>
          </cell>
          <cell r="E21" t="str">
            <v>：</v>
          </cell>
          <cell r="F21"/>
          <cell r="G21" t="str">
            <v>～</v>
          </cell>
          <cell r="H21"/>
          <cell r="I21" t="str">
            <v>（</v>
          </cell>
          <cell r="J21">
            <v>0</v>
          </cell>
          <cell r="K21" t="str">
            <v>）</v>
          </cell>
          <cell r="L21" t="str">
            <v/>
          </cell>
          <cell r="N21">
            <v>0.29166666666666669</v>
          </cell>
          <cell r="O21" t="str">
            <v>～</v>
          </cell>
          <cell r="P21">
            <v>0.83333333333333337</v>
          </cell>
          <cell r="R21" t="str">
            <v/>
          </cell>
          <cell r="S21" t="str">
            <v>～</v>
          </cell>
          <cell r="T21" t="str">
            <v/>
          </cell>
          <cell r="U21" t="str">
            <v>（</v>
          </cell>
          <cell r="V21">
            <v>0</v>
          </cell>
          <cell r="W21" t="str">
            <v>）</v>
          </cell>
          <cell r="X21" t="str">
            <v/>
          </cell>
          <cell r="Z21" t="str">
            <v/>
          </cell>
        </row>
        <row r="22">
          <cell r="D22" t="str">
            <v>q</v>
          </cell>
          <cell r="E22" t="str">
            <v>：</v>
          </cell>
          <cell r="F22"/>
          <cell r="G22" t="str">
            <v>～</v>
          </cell>
          <cell r="H22"/>
          <cell r="I22" t="str">
            <v>（</v>
          </cell>
          <cell r="J22">
            <v>0</v>
          </cell>
          <cell r="K22" t="str">
            <v>）</v>
          </cell>
          <cell r="L22" t="str">
            <v/>
          </cell>
          <cell r="N22">
            <v>0.29166666666666669</v>
          </cell>
          <cell r="O22" t="str">
            <v>～</v>
          </cell>
          <cell r="P22">
            <v>0.83333333333333337</v>
          </cell>
          <cell r="R22" t="str">
            <v/>
          </cell>
          <cell r="S22" t="str">
            <v>～</v>
          </cell>
          <cell r="T22" t="str">
            <v/>
          </cell>
          <cell r="U22" t="str">
            <v>（</v>
          </cell>
          <cell r="V22">
            <v>0</v>
          </cell>
          <cell r="W22" t="str">
            <v>）</v>
          </cell>
          <cell r="X22" t="str">
            <v/>
          </cell>
          <cell r="Z22" t="str">
            <v/>
          </cell>
        </row>
        <row r="23">
          <cell r="D23" t="str">
            <v>r</v>
          </cell>
          <cell r="E23" t="str">
            <v>：</v>
          </cell>
          <cell r="F23"/>
          <cell r="G23" t="str">
            <v>～</v>
          </cell>
          <cell r="H23"/>
          <cell r="I23" t="str">
            <v>（</v>
          </cell>
          <cell r="J23"/>
          <cell r="K23" t="str">
            <v>）</v>
          </cell>
          <cell r="L23">
            <v>1</v>
          </cell>
          <cell r="N23"/>
          <cell r="O23" t="str">
            <v>～</v>
          </cell>
          <cell r="P23"/>
          <cell r="Q23"/>
          <cell r="R23"/>
          <cell r="S23" t="str">
            <v>～</v>
          </cell>
          <cell r="T23"/>
          <cell r="U23" t="str">
            <v>（</v>
          </cell>
          <cell r="V23"/>
          <cell r="W23" t="str">
            <v>）</v>
          </cell>
          <cell r="X23">
            <v>1</v>
          </cell>
          <cell r="Y23"/>
          <cell r="Z23" t="str">
            <v>-</v>
          </cell>
        </row>
        <row r="24">
          <cell r="D24" t="str">
            <v>s</v>
          </cell>
          <cell r="E24" t="str">
            <v>：</v>
          </cell>
          <cell r="F24"/>
          <cell r="G24" t="str">
            <v>～</v>
          </cell>
          <cell r="H24"/>
          <cell r="I24" t="str">
            <v>（</v>
          </cell>
          <cell r="J24"/>
          <cell r="K24" t="str">
            <v>）</v>
          </cell>
          <cell r="L24">
            <v>2</v>
          </cell>
          <cell r="N24"/>
          <cell r="O24" t="str">
            <v>～</v>
          </cell>
          <cell r="P24"/>
          <cell r="Q24"/>
          <cell r="R24"/>
          <cell r="S24" t="str">
            <v>～</v>
          </cell>
          <cell r="T24"/>
          <cell r="U24" t="str">
            <v>（</v>
          </cell>
          <cell r="V24"/>
          <cell r="W24" t="str">
            <v>）</v>
          </cell>
          <cell r="X24">
            <v>2</v>
          </cell>
          <cell r="Y24"/>
          <cell r="Z24" t="str">
            <v>-</v>
          </cell>
        </row>
        <row r="25">
          <cell r="D25" t="str">
            <v>t</v>
          </cell>
          <cell r="E25" t="str">
            <v>：</v>
          </cell>
          <cell r="F25"/>
          <cell r="G25" t="str">
            <v>～</v>
          </cell>
          <cell r="H25"/>
          <cell r="I25" t="str">
            <v>（</v>
          </cell>
          <cell r="J25"/>
          <cell r="K25" t="str">
            <v>）</v>
          </cell>
          <cell r="L25">
            <v>3</v>
          </cell>
          <cell r="N25"/>
          <cell r="O25" t="str">
            <v>～</v>
          </cell>
          <cell r="P25"/>
          <cell r="Q25"/>
          <cell r="R25"/>
          <cell r="S25" t="str">
            <v>～</v>
          </cell>
          <cell r="T25"/>
          <cell r="U25" t="str">
            <v>（</v>
          </cell>
          <cell r="V25"/>
          <cell r="W25" t="str">
            <v>）</v>
          </cell>
          <cell r="X25">
            <v>3</v>
          </cell>
          <cell r="Y25"/>
          <cell r="Z25" t="str">
            <v>-</v>
          </cell>
        </row>
        <row r="26">
          <cell r="D26" t="str">
            <v>u</v>
          </cell>
          <cell r="E26" t="str">
            <v>：</v>
          </cell>
          <cell r="F26"/>
          <cell r="G26" t="str">
            <v>～</v>
          </cell>
          <cell r="H26"/>
          <cell r="I26" t="str">
            <v>（</v>
          </cell>
          <cell r="J26"/>
          <cell r="K26" t="str">
            <v>）</v>
          </cell>
          <cell r="L26">
            <v>4</v>
          </cell>
          <cell r="N26"/>
          <cell r="O26" t="str">
            <v>～</v>
          </cell>
          <cell r="P26"/>
          <cell r="Q26"/>
          <cell r="R26"/>
          <cell r="S26" t="str">
            <v>～</v>
          </cell>
          <cell r="T26"/>
          <cell r="U26" t="str">
            <v>（</v>
          </cell>
          <cell r="V26"/>
          <cell r="W26" t="str">
            <v>）</v>
          </cell>
          <cell r="X26">
            <v>4</v>
          </cell>
          <cell r="Y26"/>
          <cell r="Z26" t="str">
            <v>-</v>
          </cell>
        </row>
        <row r="27">
          <cell r="D27" t="str">
            <v>v</v>
          </cell>
          <cell r="E27" t="str">
            <v>：</v>
          </cell>
          <cell r="F27"/>
          <cell r="G27" t="str">
            <v>～</v>
          </cell>
          <cell r="H27"/>
          <cell r="I27" t="str">
            <v>（</v>
          </cell>
          <cell r="J27"/>
          <cell r="K27" t="str">
            <v>）</v>
          </cell>
          <cell r="L27">
            <v>5</v>
          </cell>
          <cell r="N27"/>
          <cell r="O27" t="str">
            <v>～</v>
          </cell>
          <cell r="P27"/>
          <cell r="Q27"/>
          <cell r="R27"/>
          <cell r="S27" t="str">
            <v>～</v>
          </cell>
          <cell r="T27"/>
          <cell r="U27" t="str">
            <v>（</v>
          </cell>
          <cell r="V27"/>
          <cell r="W27" t="str">
            <v>）</v>
          </cell>
          <cell r="X27">
            <v>5</v>
          </cell>
          <cell r="Y27"/>
          <cell r="Z27" t="str">
            <v>-</v>
          </cell>
        </row>
        <row r="28">
          <cell r="D28" t="str">
            <v>w</v>
          </cell>
          <cell r="E28" t="str">
            <v>：</v>
          </cell>
          <cell r="F28"/>
          <cell r="G28" t="str">
            <v>～</v>
          </cell>
          <cell r="H28"/>
          <cell r="I28" t="str">
            <v>（</v>
          </cell>
          <cell r="J28"/>
          <cell r="K28" t="str">
            <v>）</v>
          </cell>
          <cell r="L28">
            <v>6</v>
          </cell>
          <cell r="N28"/>
          <cell r="O28" t="str">
            <v>～</v>
          </cell>
          <cell r="P28"/>
          <cell r="Q28"/>
          <cell r="R28"/>
          <cell r="S28" t="str">
            <v>～</v>
          </cell>
          <cell r="T28"/>
          <cell r="U28" t="str">
            <v>（</v>
          </cell>
          <cell r="V28"/>
          <cell r="W28" t="str">
            <v>）</v>
          </cell>
          <cell r="X28">
            <v>6</v>
          </cell>
          <cell r="Y28"/>
          <cell r="Z28" t="str">
            <v>-</v>
          </cell>
        </row>
        <row r="29">
          <cell r="D29" t="str">
            <v>x</v>
          </cell>
          <cell r="E29" t="str">
            <v>：</v>
          </cell>
          <cell r="F29"/>
          <cell r="G29" t="str">
            <v>～</v>
          </cell>
          <cell r="H29"/>
          <cell r="I29" t="str">
            <v>（</v>
          </cell>
          <cell r="J29"/>
          <cell r="K29" t="str">
            <v>）</v>
          </cell>
          <cell r="L29">
            <v>7</v>
          </cell>
          <cell r="N29"/>
          <cell r="O29" t="str">
            <v>～</v>
          </cell>
          <cell r="P29"/>
          <cell r="Q29"/>
          <cell r="R29"/>
          <cell r="S29" t="str">
            <v>～</v>
          </cell>
          <cell r="T29"/>
          <cell r="U29" t="str">
            <v>（</v>
          </cell>
          <cell r="V29"/>
          <cell r="W29" t="str">
            <v>）</v>
          </cell>
          <cell r="X29">
            <v>7</v>
          </cell>
          <cell r="Y29"/>
          <cell r="Z29" t="str">
            <v>-</v>
          </cell>
        </row>
        <row r="30">
          <cell r="D30" t="str">
            <v>y</v>
          </cell>
          <cell r="E30" t="str">
            <v>：</v>
          </cell>
          <cell r="F30"/>
          <cell r="G30" t="str">
            <v>～</v>
          </cell>
          <cell r="H30"/>
          <cell r="I30" t="str">
            <v>（</v>
          </cell>
          <cell r="J30"/>
          <cell r="K30" t="str">
            <v>）</v>
          </cell>
          <cell r="L30">
            <v>8</v>
          </cell>
          <cell r="N30"/>
          <cell r="O30" t="str">
            <v>～</v>
          </cell>
          <cell r="P30"/>
          <cell r="Q30"/>
          <cell r="R30"/>
          <cell r="S30" t="str">
            <v>～</v>
          </cell>
          <cell r="T30"/>
          <cell r="U30" t="str">
            <v>（</v>
          </cell>
          <cell r="V30"/>
          <cell r="W30" t="str">
            <v>）</v>
          </cell>
          <cell r="X30">
            <v>8</v>
          </cell>
          <cell r="Y30"/>
          <cell r="Z30" t="str">
            <v>-</v>
          </cell>
        </row>
        <row r="31">
          <cell r="D31" t="str">
            <v>z</v>
          </cell>
          <cell r="E31" t="str">
            <v>：</v>
          </cell>
          <cell r="F31"/>
          <cell r="G31" t="str">
            <v>～</v>
          </cell>
          <cell r="H31"/>
          <cell r="I31" t="str">
            <v>（</v>
          </cell>
          <cell r="J31"/>
          <cell r="K31" t="str">
            <v>）</v>
          </cell>
          <cell r="L31">
            <v>1</v>
          </cell>
          <cell r="N31"/>
          <cell r="O31" t="str">
            <v>～</v>
          </cell>
          <cell r="P31"/>
          <cell r="Q31"/>
          <cell r="R31"/>
          <cell r="S31" t="str">
            <v>～</v>
          </cell>
          <cell r="T31"/>
          <cell r="U31" t="str">
            <v>（</v>
          </cell>
          <cell r="V31"/>
          <cell r="W31" t="str">
            <v>）</v>
          </cell>
          <cell r="X31" t="str">
            <v>-</v>
          </cell>
          <cell r="Y31"/>
          <cell r="Z31">
            <v>1</v>
          </cell>
        </row>
        <row r="32">
          <cell r="D32" t="str">
            <v>x</v>
          </cell>
          <cell r="E32" t="str">
            <v>：</v>
          </cell>
          <cell r="F32"/>
          <cell r="G32" t="str">
            <v>～</v>
          </cell>
          <cell r="H32"/>
          <cell r="I32" t="str">
            <v>（</v>
          </cell>
          <cell r="J32"/>
          <cell r="K32" t="str">
            <v>）</v>
          </cell>
          <cell r="L32">
            <v>2</v>
          </cell>
          <cell r="N32"/>
          <cell r="O32" t="str">
            <v>～</v>
          </cell>
          <cell r="P32"/>
          <cell r="Q32"/>
          <cell r="R32"/>
          <cell r="S32" t="str">
            <v>～</v>
          </cell>
          <cell r="T32"/>
          <cell r="U32" t="str">
            <v>（</v>
          </cell>
          <cell r="V32"/>
          <cell r="W32" t="str">
            <v>）</v>
          </cell>
          <cell r="X32" t="str">
            <v>-</v>
          </cell>
          <cell r="Y32"/>
          <cell r="Z32">
            <v>2</v>
          </cell>
        </row>
        <row r="33">
          <cell r="D33" t="str">
            <v>aa</v>
          </cell>
          <cell r="E33" t="str">
            <v>：</v>
          </cell>
          <cell r="F33"/>
          <cell r="G33" t="str">
            <v>～</v>
          </cell>
          <cell r="H33"/>
          <cell r="I33" t="str">
            <v>（</v>
          </cell>
          <cell r="J33"/>
          <cell r="K33" t="str">
            <v>）</v>
          </cell>
          <cell r="L33">
            <v>3</v>
          </cell>
          <cell r="N33"/>
          <cell r="O33" t="str">
            <v>～</v>
          </cell>
          <cell r="P33"/>
          <cell r="Q33"/>
          <cell r="R33"/>
          <cell r="S33" t="str">
            <v>～</v>
          </cell>
          <cell r="T33"/>
          <cell r="U33" t="str">
            <v>（</v>
          </cell>
          <cell r="V33"/>
          <cell r="W33" t="str">
            <v>）</v>
          </cell>
          <cell r="X33" t="str">
            <v>-</v>
          </cell>
          <cell r="Y33"/>
          <cell r="Z33">
            <v>3</v>
          </cell>
        </row>
        <row r="34">
          <cell r="D34" t="str">
            <v>ab</v>
          </cell>
          <cell r="E34" t="str">
            <v>：</v>
          </cell>
          <cell r="F34"/>
          <cell r="G34" t="str">
            <v>～</v>
          </cell>
          <cell r="H34"/>
          <cell r="I34" t="str">
            <v>（</v>
          </cell>
          <cell r="J34"/>
          <cell r="K34" t="str">
            <v>）</v>
          </cell>
          <cell r="L34">
            <v>4</v>
          </cell>
          <cell r="N34"/>
          <cell r="O34" t="str">
            <v>～</v>
          </cell>
          <cell r="P34"/>
          <cell r="Q34"/>
          <cell r="R34"/>
          <cell r="S34" t="str">
            <v>～</v>
          </cell>
          <cell r="T34"/>
          <cell r="U34" t="str">
            <v>（</v>
          </cell>
          <cell r="V34"/>
          <cell r="W34" t="str">
            <v>）</v>
          </cell>
          <cell r="X34" t="str">
            <v>-</v>
          </cell>
          <cell r="Y34"/>
          <cell r="Z34">
            <v>4</v>
          </cell>
        </row>
        <row r="35">
          <cell r="D35" t="str">
            <v>ac</v>
          </cell>
          <cell r="E35" t="str">
            <v>：</v>
          </cell>
          <cell r="F35"/>
          <cell r="G35" t="str">
            <v>～</v>
          </cell>
          <cell r="H35"/>
          <cell r="I35" t="str">
            <v>（</v>
          </cell>
          <cell r="J35"/>
          <cell r="K35" t="str">
            <v>）</v>
          </cell>
          <cell r="L35">
            <v>5</v>
          </cell>
          <cell r="N35"/>
          <cell r="O35" t="str">
            <v>～</v>
          </cell>
          <cell r="P35"/>
          <cell r="Q35"/>
          <cell r="R35"/>
          <cell r="S35" t="str">
            <v>～</v>
          </cell>
          <cell r="T35"/>
          <cell r="U35" t="str">
            <v>（</v>
          </cell>
          <cell r="V35"/>
          <cell r="W35" t="str">
            <v>）</v>
          </cell>
          <cell r="X35" t="str">
            <v>-</v>
          </cell>
          <cell r="Y35"/>
          <cell r="Z35">
            <v>5</v>
          </cell>
        </row>
        <row r="36">
          <cell r="D36" t="str">
            <v>ad</v>
          </cell>
          <cell r="E36" t="str">
            <v>：</v>
          </cell>
          <cell r="F36"/>
          <cell r="G36" t="str">
            <v>～</v>
          </cell>
          <cell r="H36"/>
          <cell r="I36" t="str">
            <v>（</v>
          </cell>
          <cell r="J36"/>
          <cell r="K36" t="str">
            <v>）</v>
          </cell>
          <cell r="L36">
            <v>6</v>
          </cell>
          <cell r="N36"/>
          <cell r="O36" t="str">
            <v>～</v>
          </cell>
          <cell r="P36"/>
          <cell r="Q36"/>
          <cell r="R36"/>
          <cell r="S36" t="str">
            <v>～</v>
          </cell>
          <cell r="T36"/>
          <cell r="U36" t="str">
            <v>（</v>
          </cell>
          <cell r="V36"/>
          <cell r="W36" t="str">
            <v>）</v>
          </cell>
          <cell r="X36" t="str">
            <v>-</v>
          </cell>
          <cell r="Y36"/>
          <cell r="Z36">
            <v>6</v>
          </cell>
        </row>
        <row r="37">
          <cell r="D37" t="str">
            <v>ae</v>
          </cell>
          <cell r="E37" t="str">
            <v>：</v>
          </cell>
          <cell r="F37"/>
          <cell r="G37" t="str">
            <v>～</v>
          </cell>
          <cell r="H37"/>
          <cell r="I37" t="str">
            <v>（</v>
          </cell>
          <cell r="J37"/>
          <cell r="K37" t="str">
            <v>）</v>
          </cell>
          <cell r="L37">
            <v>7</v>
          </cell>
          <cell r="N37"/>
          <cell r="O37" t="str">
            <v>～</v>
          </cell>
          <cell r="P37"/>
          <cell r="Q37"/>
          <cell r="R37"/>
          <cell r="S37" t="str">
            <v>～</v>
          </cell>
          <cell r="T37"/>
          <cell r="U37" t="str">
            <v>（</v>
          </cell>
          <cell r="V37"/>
          <cell r="W37" t="str">
            <v>）</v>
          </cell>
          <cell r="X37" t="str">
            <v>-</v>
          </cell>
          <cell r="Y37"/>
          <cell r="Z37">
            <v>7</v>
          </cell>
        </row>
        <row r="38">
          <cell r="D38" t="str">
            <v>af</v>
          </cell>
          <cell r="E38" t="str">
            <v>：</v>
          </cell>
          <cell r="F38"/>
          <cell r="G38" t="str">
            <v>～</v>
          </cell>
          <cell r="H38"/>
          <cell r="I38" t="str">
            <v>（</v>
          </cell>
          <cell r="J38"/>
          <cell r="K38" t="str">
            <v>）</v>
          </cell>
          <cell r="L38">
            <v>8</v>
          </cell>
          <cell r="N38"/>
          <cell r="O38" t="str">
            <v>～</v>
          </cell>
          <cell r="P38"/>
          <cell r="Q38"/>
          <cell r="R38"/>
          <cell r="S38" t="str">
            <v>～</v>
          </cell>
          <cell r="T38"/>
          <cell r="U38" t="str">
            <v>（</v>
          </cell>
          <cell r="V38"/>
          <cell r="W38" t="str">
            <v>）</v>
          </cell>
          <cell r="X38" t="str">
            <v>-</v>
          </cell>
          <cell r="Y38"/>
          <cell r="Z38">
            <v>8</v>
          </cell>
        </row>
        <row r="39">
          <cell r="D39"/>
          <cell r="E39" t="str">
            <v>：</v>
          </cell>
          <cell r="F39">
            <v>0.29166666666666669</v>
          </cell>
          <cell r="G39" t="str">
            <v>～</v>
          </cell>
          <cell r="H39">
            <v>0.39583333333333331</v>
          </cell>
          <cell r="I39" t="str">
            <v>（</v>
          </cell>
          <cell r="J39">
            <v>0</v>
          </cell>
          <cell r="K39" t="str">
            <v>）</v>
          </cell>
          <cell r="L39">
            <v>2.4999999999999991</v>
          </cell>
          <cell r="N39">
            <v>0.29166666666666669</v>
          </cell>
          <cell r="O39" t="str">
            <v>～</v>
          </cell>
          <cell r="P39">
            <v>0.83333333333333337</v>
          </cell>
          <cell r="R39">
            <v>0.29166666666666669</v>
          </cell>
          <cell r="S39" t="str">
            <v>～</v>
          </cell>
          <cell r="T39">
            <v>0.39583333333333331</v>
          </cell>
          <cell r="U39" t="str">
            <v>（</v>
          </cell>
          <cell r="V39">
            <v>0</v>
          </cell>
          <cell r="W39" t="str">
            <v>）</v>
          </cell>
          <cell r="X39">
            <v>2.4999999999999991</v>
          </cell>
          <cell r="Z39" t="str">
            <v>-</v>
          </cell>
        </row>
        <row r="40">
          <cell r="D40"/>
          <cell r="E40" t="str">
            <v>：</v>
          </cell>
          <cell r="F40">
            <v>0.6875</v>
          </cell>
          <cell r="G40" t="str">
            <v>～</v>
          </cell>
          <cell r="H40">
            <v>0.83333333333333337</v>
          </cell>
          <cell r="I40" t="str">
            <v>（</v>
          </cell>
          <cell r="J40">
            <v>0</v>
          </cell>
          <cell r="K40" t="str">
            <v>）</v>
          </cell>
          <cell r="L40">
            <v>3.5000000000000009</v>
          </cell>
          <cell r="N40">
            <v>0.29166666666666669</v>
          </cell>
          <cell r="O40" t="str">
            <v>～</v>
          </cell>
          <cell r="P40">
            <v>0.83333333333333337</v>
          </cell>
          <cell r="R40">
            <v>0.6875</v>
          </cell>
          <cell r="S40" t="str">
            <v>～</v>
          </cell>
          <cell r="T40">
            <v>0.83333333333333337</v>
          </cell>
          <cell r="U40" t="str">
            <v>（</v>
          </cell>
          <cell r="V40">
            <v>0</v>
          </cell>
          <cell r="W40" t="str">
            <v>）</v>
          </cell>
          <cell r="X40">
            <v>3.5000000000000009</v>
          </cell>
          <cell r="Z40" t="str">
            <v>-</v>
          </cell>
        </row>
        <row r="41">
          <cell r="D41" t="str">
            <v>ag</v>
          </cell>
          <cell r="E41" t="str">
            <v>：</v>
          </cell>
          <cell r="F41" t="str">
            <v>-</v>
          </cell>
          <cell r="G41" t="str">
            <v>～</v>
          </cell>
          <cell r="H41" t="str">
            <v>-</v>
          </cell>
          <cell r="I41" t="str">
            <v>（</v>
          </cell>
          <cell r="J41" t="str">
            <v>-</v>
          </cell>
          <cell r="K41" t="str">
            <v>）</v>
          </cell>
          <cell r="L41">
            <v>6</v>
          </cell>
          <cell r="N41" t="str">
            <v>-</v>
          </cell>
          <cell r="O41" t="str">
            <v>～</v>
          </cell>
          <cell r="P41" t="str">
            <v>-</v>
          </cell>
          <cell r="R41" t="str">
            <v>-</v>
          </cell>
          <cell r="S41" t="str">
            <v>～</v>
          </cell>
          <cell r="T41" t="str">
            <v>-</v>
          </cell>
          <cell r="U41" t="str">
            <v>（</v>
          </cell>
          <cell r="V41" t="str">
            <v>-</v>
          </cell>
          <cell r="W41" t="str">
            <v>）</v>
          </cell>
          <cell r="X41">
            <v>6</v>
          </cell>
          <cell r="Z41" t="str">
            <v>-</v>
          </cell>
        </row>
        <row r="42">
          <cell r="D42"/>
          <cell r="E42" t="str">
            <v>：</v>
          </cell>
          <cell r="F42"/>
          <cell r="G42" t="str">
            <v>～</v>
          </cell>
          <cell r="H42"/>
          <cell r="I42" t="str">
            <v>（</v>
          </cell>
          <cell r="J42">
            <v>0</v>
          </cell>
          <cell r="K42" t="str">
            <v>）</v>
          </cell>
          <cell r="L42" t="str">
            <v/>
          </cell>
          <cell r="N42">
            <v>0.29166666666666669</v>
          </cell>
          <cell r="O42" t="str">
            <v>～</v>
          </cell>
          <cell r="P42">
            <v>0.83333333333333337</v>
          </cell>
          <cell r="R42" t="str">
            <v/>
          </cell>
          <cell r="S42" t="str">
            <v>～</v>
          </cell>
          <cell r="T42" t="str">
            <v/>
          </cell>
          <cell r="U42" t="str">
            <v>（</v>
          </cell>
          <cell r="V42">
            <v>0</v>
          </cell>
          <cell r="W42" t="str">
            <v>）</v>
          </cell>
          <cell r="X42" t="str">
            <v/>
          </cell>
          <cell r="Z42" t="str">
            <v/>
          </cell>
        </row>
        <row r="43">
          <cell r="D43"/>
          <cell r="E43" t="str">
            <v>：</v>
          </cell>
          <cell r="F43"/>
          <cell r="G43" t="str">
            <v>～</v>
          </cell>
          <cell r="H43"/>
          <cell r="I43" t="str">
            <v>（</v>
          </cell>
          <cell r="J43">
            <v>0</v>
          </cell>
          <cell r="K43" t="str">
            <v>）</v>
          </cell>
          <cell r="L43" t="str">
            <v/>
          </cell>
          <cell r="N43">
            <v>0.29166666666666669</v>
          </cell>
          <cell r="O43" t="str">
            <v>～</v>
          </cell>
          <cell r="P43">
            <v>0.83333333333333337</v>
          </cell>
          <cell r="R43" t="str">
            <v/>
          </cell>
          <cell r="S43" t="str">
            <v>～</v>
          </cell>
          <cell r="T43" t="str">
            <v/>
          </cell>
          <cell r="U43" t="str">
            <v>（</v>
          </cell>
          <cell r="V43">
            <v>0</v>
          </cell>
          <cell r="W43" t="str">
            <v>）</v>
          </cell>
          <cell r="X43" t="str">
            <v/>
          </cell>
          <cell r="Z43" t="str">
            <v/>
          </cell>
        </row>
        <row r="44">
          <cell r="D44" t="str">
            <v>ah</v>
          </cell>
          <cell r="E44" t="str">
            <v>：</v>
          </cell>
          <cell r="F44" t="str">
            <v>-</v>
          </cell>
          <cell r="G44" t="str">
            <v>～</v>
          </cell>
          <cell r="H44" t="str">
            <v>-</v>
          </cell>
          <cell r="I44" t="str">
            <v>（</v>
          </cell>
          <cell r="J44" t="str">
            <v>-</v>
          </cell>
          <cell r="K44" t="str">
            <v>）</v>
          </cell>
          <cell r="L44" t="str">
            <v/>
          </cell>
          <cell r="N44" t="str">
            <v>-</v>
          </cell>
          <cell r="O44" t="str">
            <v>～</v>
          </cell>
          <cell r="P44" t="str">
            <v>-</v>
          </cell>
          <cell r="R44" t="str">
            <v>-</v>
          </cell>
          <cell r="S44" t="str">
            <v>～</v>
          </cell>
          <cell r="T44" t="str">
            <v>-</v>
          </cell>
          <cell r="U44" t="str">
            <v>（</v>
          </cell>
          <cell r="V44" t="str">
            <v>-</v>
          </cell>
          <cell r="W44" t="str">
            <v>）</v>
          </cell>
          <cell r="X44" t="str">
            <v/>
          </cell>
          <cell r="Z44" t="str">
            <v/>
          </cell>
        </row>
        <row r="45">
          <cell r="D45"/>
          <cell r="E45" t="str">
            <v>：</v>
          </cell>
          <cell r="F45"/>
          <cell r="G45" t="str">
            <v>～</v>
          </cell>
          <cell r="H45"/>
          <cell r="I45" t="str">
            <v>（</v>
          </cell>
          <cell r="J45">
            <v>0</v>
          </cell>
          <cell r="K45" t="str">
            <v>）</v>
          </cell>
          <cell r="L45" t="str">
            <v/>
          </cell>
          <cell r="N45">
            <v>0.29166666666666669</v>
          </cell>
          <cell r="O45" t="str">
            <v>～</v>
          </cell>
          <cell r="P45">
            <v>0.83333333333333337</v>
          </cell>
          <cell r="R45" t="str">
            <v/>
          </cell>
          <cell r="S45" t="str">
            <v>～</v>
          </cell>
          <cell r="T45" t="str">
            <v/>
          </cell>
          <cell r="U45" t="str">
            <v>（</v>
          </cell>
          <cell r="V45">
            <v>0</v>
          </cell>
          <cell r="W45" t="str">
            <v>）</v>
          </cell>
          <cell r="X45" t="str">
            <v/>
          </cell>
          <cell r="Z45" t="str">
            <v/>
          </cell>
        </row>
        <row r="46">
          <cell r="D46"/>
          <cell r="E46" t="str">
            <v>：</v>
          </cell>
          <cell r="F46"/>
          <cell r="G46" t="str">
            <v>～</v>
          </cell>
          <cell r="H46"/>
          <cell r="I46" t="str">
            <v>（</v>
          </cell>
          <cell r="J46">
            <v>0</v>
          </cell>
          <cell r="K46" t="str">
            <v>）</v>
          </cell>
          <cell r="L46" t="str">
            <v/>
          </cell>
          <cell r="N46">
            <v>0.29166666666666669</v>
          </cell>
          <cell r="O46" t="str">
            <v>～</v>
          </cell>
          <cell r="P46">
            <v>0.83333333333333337</v>
          </cell>
          <cell r="R46" t="str">
            <v/>
          </cell>
          <cell r="S46" t="str">
            <v>～</v>
          </cell>
          <cell r="T46" t="str">
            <v/>
          </cell>
          <cell r="U46" t="str">
            <v>（</v>
          </cell>
          <cell r="V46">
            <v>0</v>
          </cell>
          <cell r="W46" t="str">
            <v>）</v>
          </cell>
          <cell r="X46" t="str">
            <v/>
          </cell>
          <cell r="Z46" t="str">
            <v/>
          </cell>
        </row>
        <row r="47">
          <cell r="D47" t="str">
            <v>ai</v>
          </cell>
          <cell r="E47" t="str">
            <v>：</v>
          </cell>
          <cell r="F47" t="str">
            <v>-</v>
          </cell>
          <cell r="G47" t="str">
            <v>～</v>
          </cell>
          <cell r="H47" t="str">
            <v>-</v>
          </cell>
          <cell r="I47" t="str">
            <v>（</v>
          </cell>
          <cell r="J47" t="str">
            <v>-</v>
          </cell>
          <cell r="K47" t="str">
            <v>）</v>
          </cell>
          <cell r="L47" t="str">
            <v/>
          </cell>
          <cell r="N47" t="str">
            <v>-</v>
          </cell>
          <cell r="O47" t="str">
            <v>～</v>
          </cell>
          <cell r="P47" t="str">
            <v>-</v>
          </cell>
          <cell r="R47" t="str">
            <v>-</v>
          </cell>
          <cell r="S47" t="str">
            <v>～</v>
          </cell>
          <cell r="T47" t="str">
            <v>-</v>
          </cell>
          <cell r="U47" t="str">
            <v>（</v>
          </cell>
          <cell r="V47" t="str">
            <v>-</v>
          </cell>
          <cell r="W47" t="str">
            <v>）</v>
          </cell>
          <cell r="X47" t="str">
            <v/>
          </cell>
          <cell r="Z47" t="str">
            <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AN41"/>
  <sheetViews>
    <sheetView view="pageBreakPreview" topLeftCell="A22" zoomScaleNormal="100" zoomScaleSheetLayoutView="100" workbookViewId="0">
      <selection activeCell="A2" sqref="A2:AN2"/>
    </sheetView>
  </sheetViews>
  <sheetFormatPr defaultColWidth="9" defaultRowHeight="13.2"/>
  <cols>
    <col min="1" max="1" width="2.77734375" style="1" customWidth="1"/>
    <col min="2" max="29" width="2.33203125" style="1" customWidth="1"/>
    <col min="30" max="40" width="2.6640625" style="1" customWidth="1"/>
    <col min="41" max="16384" width="9" style="1"/>
  </cols>
  <sheetData>
    <row r="1" spans="1:40" ht="7.5" customHeight="1"/>
    <row r="2" spans="1:40" ht="40.049999999999997" customHeight="1">
      <c r="A2" s="494" t="s">
        <v>993</v>
      </c>
      <c r="B2" s="494"/>
      <c r="C2" s="494"/>
      <c r="D2" s="494"/>
      <c r="E2" s="494"/>
      <c r="F2" s="494"/>
      <c r="G2" s="494"/>
      <c r="H2" s="494"/>
      <c r="I2" s="494"/>
      <c r="J2" s="494"/>
      <c r="K2" s="494"/>
      <c r="L2" s="494"/>
      <c r="M2" s="494"/>
      <c r="N2" s="494"/>
      <c r="O2" s="494"/>
      <c r="P2" s="494"/>
      <c r="Q2" s="494"/>
      <c r="R2" s="494"/>
      <c r="S2" s="494"/>
      <c r="T2" s="494"/>
      <c r="U2" s="494"/>
      <c r="V2" s="494"/>
      <c r="W2" s="494"/>
      <c r="X2" s="494"/>
      <c r="Y2" s="494"/>
      <c r="Z2" s="494"/>
      <c r="AA2" s="494"/>
      <c r="AB2" s="494"/>
      <c r="AC2" s="494"/>
      <c r="AD2" s="494"/>
      <c r="AE2" s="494"/>
      <c r="AF2" s="494"/>
      <c r="AG2" s="494"/>
      <c r="AH2" s="494"/>
      <c r="AI2" s="494"/>
      <c r="AJ2" s="494"/>
      <c r="AK2" s="494"/>
      <c r="AL2" s="494"/>
      <c r="AM2" s="494"/>
      <c r="AN2" s="494"/>
    </row>
    <row r="3" spans="1:40" ht="29.25" customHeight="1">
      <c r="A3" s="501" t="s">
        <v>394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row>
    <row r="4" spans="1:40" ht="10.050000000000001" customHeight="1">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row>
    <row r="5" spans="1:40" ht="10.050000000000001" customHeight="1" thickBot="1">
      <c r="A5" s="37"/>
      <c r="B5" s="3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row>
    <row r="6" spans="1:40" ht="30" customHeight="1">
      <c r="A6" s="519" t="s">
        <v>395</v>
      </c>
      <c r="B6" s="520"/>
      <c r="C6" s="520"/>
      <c r="D6" s="520"/>
      <c r="E6" s="520"/>
      <c r="F6" s="520"/>
      <c r="G6" s="520"/>
      <c r="H6" s="520"/>
      <c r="I6" s="520"/>
      <c r="J6" s="520"/>
      <c r="K6" s="520"/>
      <c r="L6" s="520"/>
      <c r="M6" s="520"/>
      <c r="N6" s="520"/>
      <c r="O6" s="521" t="s">
        <v>396</v>
      </c>
      <c r="P6" s="520"/>
      <c r="Q6" s="520"/>
      <c r="R6" s="520"/>
      <c r="S6" s="520"/>
      <c r="T6" s="520"/>
      <c r="U6" s="520"/>
      <c r="V6" s="520"/>
      <c r="W6" s="520"/>
      <c r="X6" s="520"/>
      <c r="Y6" s="520"/>
      <c r="Z6" s="520"/>
      <c r="AA6" s="520"/>
      <c r="AB6" s="520"/>
      <c r="AC6" s="520"/>
      <c r="AD6" s="520"/>
      <c r="AE6" s="520"/>
      <c r="AF6" s="520"/>
      <c r="AG6" s="520"/>
      <c r="AH6" s="520"/>
      <c r="AI6" s="520"/>
      <c r="AJ6" s="520"/>
      <c r="AK6" s="520"/>
      <c r="AL6" s="520"/>
      <c r="AM6" s="520"/>
      <c r="AN6" s="522"/>
    </row>
    <row r="7" spans="1:40" ht="30" customHeight="1" thickBot="1">
      <c r="A7" s="527" t="s">
        <v>397</v>
      </c>
      <c r="B7" s="528"/>
      <c r="C7" s="528"/>
      <c r="D7" s="528"/>
      <c r="E7" s="528"/>
      <c r="F7" s="528"/>
      <c r="G7" s="528"/>
      <c r="H7" s="528"/>
      <c r="I7" s="528"/>
      <c r="J7" s="528"/>
      <c r="K7" s="528"/>
      <c r="L7" s="528"/>
      <c r="M7" s="528"/>
      <c r="N7" s="528"/>
      <c r="O7" s="529"/>
      <c r="P7" s="530"/>
      <c r="Q7" s="530"/>
      <c r="R7" s="530"/>
      <c r="S7" s="530"/>
      <c r="T7" s="530"/>
      <c r="U7" s="530"/>
      <c r="V7" s="530"/>
      <c r="W7" s="530"/>
      <c r="X7" s="530"/>
      <c r="Y7" s="530"/>
      <c r="Z7" s="530"/>
      <c r="AA7" s="530"/>
      <c r="AB7" s="530"/>
      <c r="AC7" s="530"/>
      <c r="AD7" s="530"/>
      <c r="AE7" s="530"/>
      <c r="AF7" s="530"/>
      <c r="AG7" s="530"/>
      <c r="AH7" s="530"/>
      <c r="AI7" s="530"/>
      <c r="AJ7" s="530"/>
      <c r="AK7" s="530"/>
      <c r="AL7" s="530"/>
      <c r="AM7" s="530"/>
      <c r="AN7" s="531"/>
    </row>
    <row r="8" spans="1:40" ht="18" customHeight="1">
      <c r="A8" s="33"/>
      <c r="B8" s="13"/>
      <c r="C8" s="13"/>
      <c r="D8" s="13"/>
      <c r="E8" s="13"/>
      <c r="F8" s="13"/>
      <c r="G8" s="13"/>
      <c r="H8" s="13"/>
      <c r="I8" s="13"/>
      <c r="J8" s="13"/>
      <c r="K8" s="13"/>
      <c r="L8" s="13"/>
      <c r="M8" s="13"/>
      <c r="N8" s="13"/>
      <c r="O8" s="42"/>
      <c r="P8" s="42"/>
      <c r="Q8" s="42"/>
      <c r="R8" s="42"/>
      <c r="S8" s="42"/>
      <c r="T8" s="42"/>
      <c r="U8" s="42"/>
      <c r="V8" s="42"/>
      <c r="W8" s="42"/>
      <c r="X8" s="42"/>
      <c r="Y8" s="42"/>
      <c r="Z8" s="42"/>
      <c r="AA8" s="42"/>
      <c r="AB8" s="42"/>
      <c r="AC8" s="42"/>
      <c r="AD8" s="42"/>
      <c r="AE8" s="42"/>
      <c r="AF8" s="42"/>
      <c r="AG8" s="42"/>
      <c r="AH8" s="42"/>
      <c r="AI8" s="42"/>
      <c r="AJ8" s="42"/>
      <c r="AK8" s="42"/>
      <c r="AL8" s="42"/>
      <c r="AM8" s="42"/>
      <c r="AN8" s="43"/>
    </row>
    <row r="9" spans="1:40" ht="18" customHeight="1" thickBot="1">
      <c r="A9" s="35"/>
      <c r="B9" s="5"/>
      <c r="C9" s="512"/>
      <c r="D9" s="512"/>
      <c r="E9" s="512"/>
      <c r="F9" s="512"/>
      <c r="G9" s="512"/>
      <c r="H9" s="512"/>
      <c r="I9" s="512"/>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34"/>
    </row>
    <row r="10" spans="1:40" ht="22.5" customHeight="1">
      <c r="A10" s="535" t="s">
        <v>56</v>
      </c>
      <c r="B10" s="536"/>
      <c r="C10" s="493" t="s">
        <v>46</v>
      </c>
      <c r="D10" s="493"/>
      <c r="E10" s="493"/>
      <c r="F10" s="493"/>
      <c r="G10" s="493"/>
      <c r="H10" s="493"/>
      <c r="I10" s="493"/>
      <c r="J10" s="493"/>
      <c r="K10" s="493">
        <v>1</v>
      </c>
      <c r="L10" s="493"/>
      <c r="M10" s="493"/>
      <c r="N10" s="493">
        <v>4</v>
      </c>
      <c r="O10" s="493"/>
      <c r="P10" s="493"/>
      <c r="Q10" s="493"/>
      <c r="R10" s="493"/>
      <c r="S10" s="493"/>
      <c r="T10" s="493"/>
      <c r="U10" s="493"/>
      <c r="V10" s="493"/>
      <c r="W10" s="493"/>
      <c r="X10" s="493"/>
      <c r="Y10" s="493"/>
      <c r="Z10" s="493"/>
      <c r="AA10" s="493"/>
      <c r="AB10" s="493"/>
      <c r="AC10" s="493"/>
      <c r="AD10" s="493"/>
      <c r="AE10" s="493"/>
      <c r="AF10" s="493"/>
      <c r="AG10" s="493"/>
      <c r="AH10" s="493"/>
      <c r="AI10" s="493"/>
      <c r="AJ10" s="493"/>
      <c r="AK10" s="493"/>
      <c r="AL10" s="493"/>
      <c r="AM10" s="493"/>
      <c r="AN10" s="532"/>
    </row>
    <row r="11" spans="1:40" ht="18.75" customHeight="1">
      <c r="A11" s="537"/>
      <c r="B11" s="538"/>
      <c r="C11" s="548" t="s">
        <v>17</v>
      </c>
      <c r="D11" s="548"/>
      <c r="E11" s="548"/>
      <c r="F11" s="548"/>
      <c r="G11" s="548"/>
      <c r="H11" s="548"/>
      <c r="I11" s="548"/>
      <c r="J11" s="548"/>
      <c r="K11" s="549" t="s">
        <v>18</v>
      </c>
      <c r="L11" s="549"/>
      <c r="M11" s="549"/>
      <c r="N11" s="549"/>
      <c r="O11" s="549"/>
      <c r="P11" s="549"/>
      <c r="Q11" s="549"/>
      <c r="R11" s="549"/>
      <c r="S11" s="549"/>
      <c r="T11" s="549"/>
      <c r="U11" s="549"/>
      <c r="V11" s="549"/>
      <c r="W11" s="549"/>
      <c r="X11" s="549"/>
      <c r="Y11" s="549"/>
      <c r="Z11" s="549"/>
      <c r="AA11" s="549"/>
      <c r="AB11" s="549"/>
      <c r="AC11" s="549"/>
      <c r="AD11" s="549"/>
      <c r="AE11" s="549"/>
      <c r="AF11" s="549"/>
      <c r="AG11" s="549"/>
      <c r="AH11" s="549"/>
      <c r="AI11" s="549"/>
      <c r="AJ11" s="549"/>
      <c r="AK11" s="549"/>
      <c r="AL11" s="549"/>
      <c r="AM11" s="549"/>
      <c r="AN11" s="550"/>
    </row>
    <row r="12" spans="1:40">
      <c r="A12" s="537"/>
      <c r="B12" s="538"/>
      <c r="C12" s="546" t="s">
        <v>47</v>
      </c>
      <c r="D12" s="546"/>
      <c r="E12" s="546"/>
      <c r="F12" s="546"/>
      <c r="G12" s="546"/>
      <c r="H12" s="546"/>
      <c r="I12" s="546"/>
      <c r="J12" s="546"/>
      <c r="K12" s="523" t="s">
        <v>65</v>
      </c>
      <c r="L12" s="523"/>
      <c r="M12" s="523"/>
      <c r="N12" s="523"/>
      <c r="O12" s="523"/>
      <c r="P12" s="523"/>
      <c r="Q12" s="523"/>
      <c r="R12" s="523"/>
      <c r="S12" s="523"/>
      <c r="T12" s="523"/>
      <c r="U12" s="523"/>
      <c r="V12" s="523"/>
      <c r="W12" s="523"/>
      <c r="X12" s="523"/>
      <c r="Y12" s="523"/>
      <c r="Z12" s="523"/>
      <c r="AA12" s="523"/>
      <c r="AB12" s="523"/>
      <c r="AC12" s="523"/>
      <c r="AD12" s="523"/>
      <c r="AE12" s="523"/>
      <c r="AF12" s="523"/>
      <c r="AG12" s="523"/>
      <c r="AH12" s="523"/>
      <c r="AI12" s="523"/>
      <c r="AJ12" s="523"/>
      <c r="AK12" s="523"/>
      <c r="AL12" s="523"/>
      <c r="AM12" s="523"/>
      <c r="AN12" s="524"/>
    </row>
    <row r="13" spans="1:40" ht="16.5" customHeight="1">
      <c r="A13" s="537"/>
      <c r="B13" s="538"/>
      <c r="C13" s="547"/>
      <c r="D13" s="547"/>
      <c r="E13" s="547"/>
      <c r="F13" s="547"/>
      <c r="G13" s="547"/>
      <c r="H13" s="547"/>
      <c r="I13" s="547"/>
      <c r="J13" s="547"/>
      <c r="K13" s="525"/>
      <c r="L13" s="525"/>
      <c r="M13" s="525"/>
      <c r="N13" s="525"/>
      <c r="O13" s="525"/>
      <c r="P13" s="525"/>
      <c r="Q13" s="525"/>
      <c r="R13" s="525"/>
      <c r="S13" s="525"/>
      <c r="T13" s="525"/>
      <c r="U13" s="525"/>
      <c r="V13" s="525"/>
      <c r="W13" s="525"/>
      <c r="X13" s="525"/>
      <c r="Y13" s="525"/>
      <c r="Z13" s="525"/>
      <c r="AA13" s="525"/>
      <c r="AB13" s="525"/>
      <c r="AC13" s="525"/>
      <c r="AD13" s="525"/>
      <c r="AE13" s="525"/>
      <c r="AF13" s="525"/>
      <c r="AG13" s="525"/>
      <c r="AH13" s="525"/>
      <c r="AI13" s="525"/>
      <c r="AJ13" s="525"/>
      <c r="AK13" s="525"/>
      <c r="AL13" s="525"/>
      <c r="AM13" s="525"/>
      <c r="AN13" s="526"/>
    </row>
    <row r="14" spans="1:40" ht="18" customHeight="1">
      <c r="A14" s="537"/>
      <c r="B14" s="538"/>
      <c r="C14" s="502" t="s">
        <v>48</v>
      </c>
      <c r="D14" s="503"/>
      <c r="E14" s="503"/>
      <c r="F14" s="503"/>
      <c r="G14" s="503"/>
      <c r="H14" s="503"/>
      <c r="I14" s="503"/>
      <c r="J14" s="504"/>
      <c r="K14" s="2"/>
      <c r="L14" s="3" t="s">
        <v>78</v>
      </c>
      <c r="M14" s="3" t="s">
        <v>19</v>
      </c>
      <c r="N14" s="3"/>
      <c r="O14" s="3"/>
      <c r="P14" s="3"/>
      <c r="Q14" s="3" t="s">
        <v>49</v>
      </c>
      <c r="R14" s="3"/>
      <c r="S14" s="3"/>
      <c r="T14" s="3"/>
      <c r="U14" s="3"/>
      <c r="V14" s="3" t="s">
        <v>61</v>
      </c>
      <c r="W14" s="3"/>
      <c r="X14" s="3"/>
      <c r="Y14" s="3"/>
      <c r="Z14" s="3"/>
      <c r="AA14" s="3"/>
      <c r="AB14" s="3"/>
      <c r="AC14" s="3"/>
      <c r="AD14" s="3"/>
      <c r="AE14" s="3"/>
      <c r="AF14" s="3"/>
      <c r="AG14" s="3"/>
      <c r="AH14" s="3"/>
      <c r="AI14" s="3"/>
      <c r="AJ14" s="3"/>
      <c r="AK14" s="3"/>
      <c r="AL14" s="3"/>
      <c r="AM14" s="3"/>
      <c r="AN14" s="14"/>
    </row>
    <row r="15" spans="1:40" ht="18" customHeight="1">
      <c r="A15" s="537"/>
      <c r="B15" s="538"/>
      <c r="C15" s="505"/>
      <c r="D15" s="506"/>
      <c r="E15" s="506"/>
      <c r="F15" s="506"/>
      <c r="G15" s="506"/>
      <c r="H15" s="506"/>
      <c r="I15" s="506"/>
      <c r="J15" s="507"/>
      <c r="K15" s="511" t="s">
        <v>57</v>
      </c>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3"/>
    </row>
    <row r="16" spans="1:40" ht="18" customHeight="1">
      <c r="A16" s="537"/>
      <c r="B16" s="538"/>
      <c r="C16" s="508"/>
      <c r="D16" s="509"/>
      <c r="E16" s="509"/>
      <c r="F16" s="509"/>
      <c r="G16" s="509"/>
      <c r="H16" s="509"/>
      <c r="I16" s="509"/>
      <c r="J16" s="510"/>
      <c r="K16" s="514"/>
      <c r="L16" s="515"/>
      <c r="M16" s="515"/>
      <c r="N16" s="515"/>
      <c r="O16" s="515"/>
      <c r="P16" s="515"/>
      <c r="Q16" s="515"/>
      <c r="R16" s="515"/>
      <c r="S16" s="515"/>
      <c r="T16" s="515"/>
      <c r="U16" s="515"/>
      <c r="V16" s="515"/>
      <c r="W16" s="515"/>
      <c r="X16" s="515"/>
      <c r="Y16" s="515"/>
      <c r="Z16" s="515"/>
      <c r="AA16" s="515"/>
      <c r="AB16" s="515"/>
      <c r="AC16" s="515"/>
      <c r="AD16" s="515"/>
      <c r="AE16" s="515"/>
      <c r="AF16" s="515"/>
      <c r="AG16" s="515"/>
      <c r="AH16" s="515"/>
      <c r="AI16" s="515"/>
      <c r="AJ16" s="515"/>
      <c r="AK16" s="515"/>
      <c r="AL16" s="515"/>
      <c r="AM16" s="515"/>
      <c r="AN16" s="516"/>
    </row>
    <row r="17" spans="1:40" ht="18" customHeight="1">
      <c r="A17" s="537"/>
      <c r="B17" s="538"/>
      <c r="C17" s="495" t="s">
        <v>50</v>
      </c>
      <c r="D17" s="496"/>
      <c r="E17" s="496"/>
      <c r="F17" s="496"/>
      <c r="G17" s="496"/>
      <c r="H17" s="496"/>
      <c r="I17" s="496"/>
      <c r="J17" s="497"/>
      <c r="K17" s="10"/>
      <c r="L17" s="11" t="s">
        <v>51</v>
      </c>
      <c r="M17" s="11"/>
      <c r="N17" s="11"/>
      <c r="O17" s="11"/>
      <c r="P17" s="11"/>
      <c r="Q17" s="12"/>
      <c r="R17" s="517"/>
      <c r="S17" s="517"/>
      <c r="T17" s="517"/>
      <c r="U17" s="517"/>
      <c r="V17" s="517"/>
      <c r="W17" s="517"/>
      <c r="X17" s="517"/>
      <c r="Y17" s="517"/>
      <c r="Z17" s="517"/>
      <c r="AA17" s="517"/>
      <c r="AB17" s="517"/>
      <c r="AC17" s="517"/>
      <c r="AD17" s="517"/>
      <c r="AE17" s="517"/>
      <c r="AF17" s="517"/>
      <c r="AG17" s="517"/>
      <c r="AH17" s="517"/>
      <c r="AI17" s="517"/>
      <c r="AJ17" s="517"/>
      <c r="AK17" s="517"/>
      <c r="AL17" s="517"/>
      <c r="AM17" s="517"/>
      <c r="AN17" s="518"/>
    </row>
    <row r="18" spans="1:40" ht="18" customHeight="1">
      <c r="A18" s="537"/>
      <c r="B18" s="538"/>
      <c r="C18" s="498"/>
      <c r="D18" s="499"/>
      <c r="E18" s="499"/>
      <c r="F18" s="499"/>
      <c r="G18" s="499"/>
      <c r="H18" s="499"/>
      <c r="I18" s="499"/>
      <c r="J18" s="500"/>
      <c r="K18" s="6"/>
      <c r="L18" s="7" t="s">
        <v>52</v>
      </c>
      <c r="M18" s="7"/>
      <c r="N18" s="7"/>
      <c r="O18" s="7"/>
      <c r="P18" s="7"/>
      <c r="Q18" s="8"/>
      <c r="R18" s="517"/>
      <c r="S18" s="517"/>
      <c r="T18" s="517"/>
      <c r="U18" s="517"/>
      <c r="V18" s="517"/>
      <c r="W18" s="517"/>
      <c r="X18" s="517"/>
      <c r="Y18" s="517"/>
      <c r="Z18" s="517"/>
      <c r="AA18" s="517"/>
      <c r="AB18" s="517"/>
      <c r="AC18" s="517"/>
      <c r="AD18" s="517"/>
      <c r="AE18" s="517"/>
      <c r="AF18" s="517"/>
      <c r="AG18" s="517"/>
      <c r="AH18" s="517"/>
      <c r="AI18" s="517"/>
      <c r="AJ18" s="517"/>
      <c r="AK18" s="517"/>
      <c r="AL18" s="517"/>
      <c r="AM18" s="517"/>
      <c r="AN18" s="518"/>
    </row>
    <row r="19" spans="1:40" ht="23.25" customHeight="1">
      <c r="A19" s="537"/>
      <c r="B19" s="538"/>
      <c r="C19" s="495" t="s">
        <v>53</v>
      </c>
      <c r="D19" s="496"/>
      <c r="E19" s="496"/>
      <c r="F19" s="496"/>
      <c r="G19" s="496"/>
      <c r="H19" s="496"/>
      <c r="I19" s="496"/>
      <c r="J19" s="497"/>
      <c r="K19" s="2"/>
      <c r="L19" s="3"/>
      <c r="M19" s="3"/>
      <c r="N19" s="3"/>
      <c r="O19" s="3" t="s">
        <v>20</v>
      </c>
      <c r="P19" s="3" t="s">
        <v>43</v>
      </c>
      <c r="Q19" s="3"/>
      <c r="R19" s="3"/>
      <c r="S19" s="3" t="s">
        <v>44</v>
      </c>
      <c r="T19" s="3"/>
      <c r="U19" s="3"/>
      <c r="V19" s="3" t="s">
        <v>45</v>
      </c>
      <c r="W19" s="4"/>
      <c r="X19" s="495" t="s">
        <v>54</v>
      </c>
      <c r="Y19" s="496"/>
      <c r="Z19" s="496"/>
      <c r="AA19" s="496"/>
      <c r="AB19" s="496"/>
      <c r="AC19" s="496"/>
      <c r="AD19" s="496"/>
      <c r="AE19" s="497"/>
      <c r="AF19" s="10"/>
      <c r="AG19" s="11"/>
      <c r="AH19" s="544"/>
      <c r="AI19" s="544"/>
      <c r="AJ19" s="544"/>
      <c r="AK19" s="544"/>
      <c r="AL19" s="11" t="s">
        <v>55</v>
      </c>
      <c r="AM19" s="11"/>
      <c r="AN19" s="15"/>
    </row>
    <row r="20" spans="1:40" ht="23.25" customHeight="1">
      <c r="A20" s="537"/>
      <c r="B20" s="538"/>
      <c r="C20" s="18"/>
      <c r="D20" s="17"/>
      <c r="E20" s="17"/>
      <c r="F20" s="17"/>
      <c r="G20" s="17"/>
      <c r="H20" s="17"/>
      <c r="I20" s="17"/>
      <c r="J20" s="17"/>
      <c r="K20" s="3"/>
      <c r="L20" s="3"/>
      <c r="M20" s="3"/>
      <c r="N20" s="3"/>
      <c r="O20" s="3"/>
      <c r="P20" s="3"/>
      <c r="Q20" s="3"/>
      <c r="R20" s="3"/>
      <c r="S20" s="3"/>
      <c r="T20" s="3"/>
      <c r="U20" s="3"/>
      <c r="V20" s="3"/>
      <c r="W20" s="4"/>
      <c r="X20" s="495" t="s">
        <v>21</v>
      </c>
      <c r="Y20" s="496"/>
      <c r="Z20" s="496"/>
      <c r="AA20" s="496"/>
      <c r="AB20" s="496"/>
      <c r="AC20" s="496"/>
      <c r="AD20" s="496"/>
      <c r="AE20" s="497"/>
      <c r="AF20" s="10"/>
      <c r="AG20" s="11"/>
      <c r="AH20" s="544"/>
      <c r="AI20" s="544"/>
      <c r="AJ20" s="544"/>
      <c r="AK20" s="544"/>
      <c r="AL20" s="11" t="s">
        <v>55</v>
      </c>
      <c r="AM20" s="11"/>
      <c r="AN20" s="15"/>
    </row>
    <row r="21" spans="1:40" ht="23.25" customHeight="1" thickBot="1">
      <c r="A21" s="539"/>
      <c r="B21" s="540"/>
      <c r="C21" s="30"/>
      <c r="D21" s="31"/>
      <c r="E21" s="31"/>
      <c r="F21" s="31"/>
      <c r="G21" s="31"/>
      <c r="H21" s="31"/>
      <c r="I21" s="31"/>
      <c r="J21" s="31"/>
      <c r="K21" s="9"/>
      <c r="L21" s="9"/>
      <c r="M21" s="9"/>
      <c r="N21" s="9"/>
      <c r="O21" s="9"/>
      <c r="P21" s="9"/>
      <c r="Q21" s="9"/>
      <c r="R21" s="9"/>
      <c r="S21" s="9"/>
      <c r="T21" s="9"/>
      <c r="U21" s="9"/>
      <c r="V21" s="9"/>
      <c r="W21" s="32"/>
      <c r="X21" s="541" t="s">
        <v>22</v>
      </c>
      <c r="Y21" s="542"/>
      <c r="Z21" s="542"/>
      <c r="AA21" s="542"/>
      <c r="AB21" s="542"/>
      <c r="AC21" s="542"/>
      <c r="AD21" s="542"/>
      <c r="AE21" s="543"/>
      <c r="AF21" s="19"/>
      <c r="AG21" s="20"/>
      <c r="AH21" s="545"/>
      <c r="AI21" s="545"/>
      <c r="AJ21" s="545"/>
      <c r="AK21" s="545"/>
      <c r="AL21" s="20" t="s">
        <v>55</v>
      </c>
      <c r="AM21" s="20"/>
      <c r="AN21" s="21"/>
    </row>
    <row r="22" spans="1:40" ht="18" customHeight="1"/>
    <row r="23" spans="1:40" ht="18" customHeight="1">
      <c r="S23" s="5"/>
      <c r="T23" s="13"/>
      <c r="U23" s="13"/>
      <c r="V23" s="13"/>
      <c r="W23" s="13"/>
      <c r="X23" s="13"/>
      <c r="Y23" s="13"/>
      <c r="Z23" s="13"/>
      <c r="AA23" s="16"/>
      <c r="AB23" s="16"/>
      <c r="AC23" s="16"/>
      <c r="AD23" s="16"/>
      <c r="AE23" s="16"/>
      <c r="AF23" s="16"/>
      <c r="AG23" s="16"/>
      <c r="AH23" s="16"/>
      <c r="AI23" s="16"/>
      <c r="AJ23" s="16"/>
      <c r="AK23" s="16"/>
      <c r="AL23" s="16"/>
      <c r="AM23" s="16"/>
    </row>
    <row r="24" spans="1:40" ht="10.5" customHeight="1">
      <c r="A24" s="22"/>
      <c r="B24" s="23"/>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4"/>
    </row>
    <row r="25" spans="1:40" ht="20.100000000000001" customHeight="1">
      <c r="A25" s="25"/>
      <c r="B25" s="5"/>
      <c r="C25" s="533" t="s">
        <v>399</v>
      </c>
      <c r="D25" s="533"/>
      <c r="E25" s="533"/>
      <c r="F25" s="533"/>
      <c r="G25" s="533"/>
      <c r="H25" s="533"/>
      <c r="I25" s="533"/>
      <c r="J25" s="533"/>
      <c r="K25" s="533"/>
      <c r="L25" s="533"/>
      <c r="M25" s="533"/>
      <c r="N25" s="533"/>
      <c r="O25" s="533"/>
      <c r="P25" s="533"/>
      <c r="Q25" s="533"/>
      <c r="R25" s="533"/>
      <c r="S25" s="533"/>
      <c r="T25" s="533"/>
      <c r="U25" s="533"/>
      <c r="V25" s="533"/>
      <c r="W25" s="533"/>
      <c r="X25" s="533"/>
      <c r="Y25" s="533"/>
      <c r="Z25" s="533"/>
      <c r="AA25" s="533"/>
      <c r="AB25" s="533"/>
      <c r="AC25" s="533"/>
      <c r="AD25" s="533"/>
      <c r="AE25" s="533"/>
      <c r="AF25" s="533"/>
      <c r="AG25" s="533"/>
      <c r="AH25" s="533"/>
      <c r="AI25" s="533"/>
      <c r="AJ25" s="533"/>
      <c r="AK25" s="533"/>
      <c r="AL25" s="533"/>
      <c r="AM25" s="5"/>
      <c r="AN25" s="26"/>
    </row>
    <row r="26" spans="1:40" ht="20.100000000000001" customHeight="1">
      <c r="A26" s="25"/>
      <c r="B26" s="5"/>
      <c r="C26" s="533"/>
      <c r="D26" s="533"/>
      <c r="E26" s="533"/>
      <c r="F26" s="533"/>
      <c r="G26" s="533"/>
      <c r="H26" s="533"/>
      <c r="I26" s="533"/>
      <c r="J26" s="533"/>
      <c r="K26" s="533"/>
      <c r="L26" s="533"/>
      <c r="M26" s="533"/>
      <c r="N26" s="533"/>
      <c r="O26" s="533"/>
      <c r="P26" s="533"/>
      <c r="Q26" s="533"/>
      <c r="R26" s="533"/>
      <c r="S26" s="533"/>
      <c r="T26" s="533"/>
      <c r="U26" s="533"/>
      <c r="V26" s="533"/>
      <c r="W26" s="533"/>
      <c r="X26" s="533"/>
      <c r="Y26" s="533"/>
      <c r="Z26" s="533"/>
      <c r="AA26" s="533"/>
      <c r="AB26" s="533"/>
      <c r="AC26" s="533"/>
      <c r="AD26" s="533"/>
      <c r="AE26" s="533"/>
      <c r="AF26" s="533"/>
      <c r="AG26" s="533"/>
      <c r="AH26" s="533"/>
      <c r="AI26" s="533"/>
      <c r="AJ26" s="533"/>
      <c r="AK26" s="533"/>
      <c r="AL26" s="533"/>
      <c r="AM26" s="5"/>
      <c r="AN26" s="26"/>
    </row>
    <row r="27" spans="1:40" ht="20.100000000000001" customHeight="1">
      <c r="A27" s="25"/>
      <c r="B27" s="5"/>
      <c r="C27" s="533"/>
      <c r="D27" s="533"/>
      <c r="E27" s="533"/>
      <c r="F27" s="533"/>
      <c r="G27" s="533"/>
      <c r="H27" s="533"/>
      <c r="I27" s="533"/>
      <c r="J27" s="533"/>
      <c r="K27" s="533"/>
      <c r="L27" s="533"/>
      <c r="M27" s="533"/>
      <c r="N27" s="533"/>
      <c r="O27" s="533"/>
      <c r="P27" s="533"/>
      <c r="Q27" s="533"/>
      <c r="R27" s="533"/>
      <c r="S27" s="533"/>
      <c r="T27" s="533"/>
      <c r="U27" s="533"/>
      <c r="V27" s="533"/>
      <c r="W27" s="533"/>
      <c r="X27" s="533"/>
      <c r="Y27" s="533"/>
      <c r="Z27" s="533"/>
      <c r="AA27" s="533"/>
      <c r="AB27" s="533"/>
      <c r="AC27" s="533"/>
      <c r="AD27" s="533"/>
      <c r="AE27" s="533"/>
      <c r="AF27" s="533"/>
      <c r="AG27" s="533"/>
      <c r="AH27" s="533"/>
      <c r="AI27" s="533"/>
      <c r="AJ27" s="533"/>
      <c r="AK27" s="533"/>
      <c r="AL27" s="533"/>
      <c r="AM27" s="5"/>
      <c r="AN27" s="26"/>
    </row>
    <row r="28" spans="1:40" ht="20.100000000000001" customHeight="1">
      <c r="A28" s="25"/>
      <c r="B28" s="5"/>
      <c r="C28" s="533"/>
      <c r="D28" s="533"/>
      <c r="E28" s="533"/>
      <c r="F28" s="533"/>
      <c r="G28" s="533"/>
      <c r="H28" s="533"/>
      <c r="I28" s="533"/>
      <c r="J28" s="533"/>
      <c r="K28" s="533"/>
      <c r="L28" s="533"/>
      <c r="M28" s="533"/>
      <c r="N28" s="533"/>
      <c r="O28" s="533"/>
      <c r="P28" s="533"/>
      <c r="Q28" s="533"/>
      <c r="R28" s="533"/>
      <c r="S28" s="533"/>
      <c r="T28" s="533"/>
      <c r="U28" s="533"/>
      <c r="V28" s="533"/>
      <c r="W28" s="533"/>
      <c r="X28" s="533"/>
      <c r="Y28" s="533"/>
      <c r="Z28" s="533"/>
      <c r="AA28" s="533"/>
      <c r="AB28" s="533"/>
      <c r="AC28" s="533"/>
      <c r="AD28" s="533"/>
      <c r="AE28" s="533"/>
      <c r="AF28" s="533"/>
      <c r="AG28" s="533"/>
      <c r="AH28" s="533"/>
      <c r="AI28" s="533"/>
      <c r="AJ28" s="533"/>
      <c r="AK28" s="533"/>
      <c r="AL28" s="533"/>
      <c r="AM28" s="5"/>
      <c r="AN28" s="26"/>
    </row>
    <row r="29" spans="1:40" ht="20.100000000000001" customHeight="1">
      <c r="A29" s="25"/>
      <c r="B29" s="5"/>
      <c r="C29" s="533"/>
      <c r="D29" s="533"/>
      <c r="E29" s="533"/>
      <c r="F29" s="533"/>
      <c r="G29" s="533"/>
      <c r="H29" s="533"/>
      <c r="I29" s="533"/>
      <c r="J29" s="533"/>
      <c r="K29" s="533"/>
      <c r="L29" s="533"/>
      <c r="M29" s="533"/>
      <c r="N29" s="533"/>
      <c r="O29" s="533"/>
      <c r="P29" s="533"/>
      <c r="Q29" s="533"/>
      <c r="R29" s="533"/>
      <c r="S29" s="533"/>
      <c r="T29" s="533"/>
      <c r="U29" s="533"/>
      <c r="V29" s="533"/>
      <c r="W29" s="533"/>
      <c r="X29" s="533"/>
      <c r="Y29" s="533"/>
      <c r="Z29" s="533"/>
      <c r="AA29" s="533"/>
      <c r="AB29" s="533"/>
      <c r="AC29" s="533"/>
      <c r="AD29" s="533"/>
      <c r="AE29" s="533"/>
      <c r="AF29" s="533"/>
      <c r="AG29" s="533"/>
      <c r="AH29" s="533"/>
      <c r="AI29" s="533"/>
      <c r="AJ29" s="533"/>
      <c r="AK29" s="533"/>
      <c r="AL29" s="533"/>
      <c r="AM29" s="5"/>
      <c r="AN29" s="26"/>
    </row>
    <row r="30" spans="1:40" ht="11.25" customHeight="1">
      <c r="A30" s="25"/>
      <c r="B30" s="5"/>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5"/>
      <c r="AN30" s="26"/>
    </row>
    <row r="31" spans="1:40" ht="18" customHeight="1">
      <c r="A31" s="25"/>
      <c r="B31" s="5"/>
      <c r="C31" s="533" t="s">
        <v>400</v>
      </c>
      <c r="D31" s="533"/>
      <c r="E31" s="533"/>
      <c r="F31" s="533"/>
      <c r="G31" s="533"/>
      <c r="H31" s="533"/>
      <c r="I31" s="533"/>
      <c r="J31" s="533"/>
      <c r="K31" s="533"/>
      <c r="L31" s="533"/>
      <c r="M31" s="533"/>
      <c r="N31" s="533"/>
      <c r="O31" s="533"/>
      <c r="P31" s="533"/>
      <c r="Q31" s="533"/>
      <c r="R31" s="533"/>
      <c r="S31" s="533"/>
      <c r="T31" s="533"/>
      <c r="U31" s="533"/>
      <c r="V31" s="533"/>
      <c r="W31" s="533"/>
      <c r="X31" s="533"/>
      <c r="Y31" s="533"/>
      <c r="Z31" s="533"/>
      <c r="AA31" s="533"/>
      <c r="AB31" s="533"/>
      <c r="AC31" s="533"/>
      <c r="AD31" s="533"/>
      <c r="AE31" s="533"/>
      <c r="AF31" s="533"/>
      <c r="AG31" s="533"/>
      <c r="AH31" s="533"/>
      <c r="AI31" s="533"/>
      <c r="AJ31" s="533"/>
      <c r="AK31" s="533"/>
      <c r="AL31" s="533"/>
      <c r="AM31" s="5"/>
      <c r="AN31" s="26"/>
    </row>
    <row r="32" spans="1:40" ht="18" customHeight="1">
      <c r="A32" s="25"/>
      <c r="B32" s="5"/>
      <c r="C32" s="533"/>
      <c r="D32" s="533"/>
      <c r="E32" s="533"/>
      <c r="F32" s="533"/>
      <c r="G32" s="533"/>
      <c r="H32" s="533"/>
      <c r="I32" s="533"/>
      <c r="J32" s="533"/>
      <c r="K32" s="533"/>
      <c r="L32" s="533"/>
      <c r="M32" s="533"/>
      <c r="N32" s="533"/>
      <c r="O32" s="533"/>
      <c r="P32" s="533"/>
      <c r="Q32" s="533"/>
      <c r="R32" s="533"/>
      <c r="S32" s="533"/>
      <c r="T32" s="533"/>
      <c r="U32" s="533"/>
      <c r="V32" s="533"/>
      <c r="W32" s="533"/>
      <c r="X32" s="533"/>
      <c r="Y32" s="533"/>
      <c r="Z32" s="533"/>
      <c r="AA32" s="533"/>
      <c r="AB32" s="533"/>
      <c r="AC32" s="533"/>
      <c r="AD32" s="533"/>
      <c r="AE32" s="533"/>
      <c r="AF32" s="533"/>
      <c r="AG32" s="533"/>
      <c r="AH32" s="533"/>
      <c r="AI32" s="533"/>
      <c r="AJ32" s="533"/>
      <c r="AK32" s="533"/>
      <c r="AL32" s="533"/>
      <c r="AM32" s="5"/>
      <c r="AN32" s="26"/>
    </row>
    <row r="33" spans="1:40" ht="9" customHeight="1">
      <c r="A33" s="28"/>
      <c r="B33" s="40"/>
      <c r="C33" s="534"/>
      <c r="D33" s="534"/>
      <c r="E33" s="534"/>
      <c r="F33" s="534"/>
      <c r="G33" s="534"/>
      <c r="H33" s="534"/>
      <c r="I33" s="534"/>
      <c r="J33" s="534"/>
      <c r="K33" s="534"/>
      <c r="L33" s="534"/>
      <c r="M33" s="534"/>
      <c r="N33" s="534"/>
      <c r="O33" s="534"/>
      <c r="P33" s="534"/>
      <c r="Q33" s="534"/>
      <c r="R33" s="534"/>
      <c r="S33" s="534"/>
      <c r="T33" s="534"/>
      <c r="U33" s="534"/>
      <c r="V33" s="534"/>
      <c r="W33" s="534"/>
      <c r="X33" s="534"/>
      <c r="Y33" s="534"/>
      <c r="Z33" s="534"/>
      <c r="AA33" s="534"/>
      <c r="AB33" s="534"/>
      <c r="AC33" s="534"/>
      <c r="AD33" s="534"/>
      <c r="AE33" s="534"/>
      <c r="AF33" s="534"/>
      <c r="AG33" s="534"/>
      <c r="AH33" s="534"/>
      <c r="AI33" s="534"/>
      <c r="AJ33" s="534"/>
      <c r="AK33" s="534"/>
      <c r="AL33" s="534"/>
      <c r="AM33" s="40"/>
      <c r="AN33" s="29"/>
    </row>
    <row r="34" spans="1:40" ht="11.25" customHeight="1">
      <c r="B34" s="5"/>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5"/>
    </row>
    <row r="35" spans="1:40" ht="18" customHeight="1" thickBot="1">
      <c r="B35" s="5"/>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5"/>
    </row>
    <row r="36" spans="1:40" ht="18" customHeight="1">
      <c r="A36" s="39"/>
      <c r="B36" s="41"/>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row>
    <row r="37" spans="1:40" ht="18" customHeight="1">
      <c r="A37" s="13"/>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sheetData>
  <mergeCells count="37">
    <mergeCell ref="C25:AL29"/>
    <mergeCell ref="C31:AL33"/>
    <mergeCell ref="A10:B21"/>
    <mergeCell ref="X20:AE20"/>
    <mergeCell ref="X21:AE21"/>
    <mergeCell ref="AH20:AK20"/>
    <mergeCell ref="AH21:AK21"/>
    <mergeCell ref="R18:AN18"/>
    <mergeCell ref="C12:J13"/>
    <mergeCell ref="Q10:S10"/>
    <mergeCell ref="C19:J19"/>
    <mergeCell ref="X19:AE19"/>
    <mergeCell ref="AH19:AK19"/>
    <mergeCell ref="C11:J11"/>
    <mergeCell ref="K11:AN11"/>
    <mergeCell ref="Z10:AB10"/>
    <mergeCell ref="A2:AN2"/>
    <mergeCell ref="C10:J10"/>
    <mergeCell ref="C17:J18"/>
    <mergeCell ref="A3:AN3"/>
    <mergeCell ref="C14:J16"/>
    <mergeCell ref="K15:AN16"/>
    <mergeCell ref="R17:AN17"/>
    <mergeCell ref="A6:N6"/>
    <mergeCell ref="O6:AN6"/>
    <mergeCell ref="K12:AN13"/>
    <mergeCell ref="A7:N7"/>
    <mergeCell ref="O7:AN7"/>
    <mergeCell ref="C9:I9"/>
    <mergeCell ref="AF10:AH10"/>
    <mergeCell ref="AI10:AK10"/>
    <mergeCell ref="AL10:AN10"/>
    <mergeCell ref="W10:Y10"/>
    <mergeCell ref="K10:M10"/>
    <mergeCell ref="N10:P10"/>
    <mergeCell ref="AC10:AE10"/>
    <mergeCell ref="T10:V10"/>
  </mergeCells>
  <phoneticPr fontId="11"/>
  <pageMargins left="0.45" right="0.36" top="0.42" bottom="0.46" header="0.3" footer="0.28999999999999998"/>
  <pageSetup paperSize="9" scale="95"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B52"/>
  <sheetViews>
    <sheetView zoomScale="50" zoomScaleNormal="50" workbookViewId="0">
      <selection activeCell="J7" sqref="J7"/>
    </sheetView>
  </sheetViews>
  <sheetFormatPr defaultColWidth="9.77734375" defaultRowHeight="19.2"/>
  <cols>
    <col min="1" max="1" width="1.77734375" style="191" customWidth="1"/>
    <col min="2" max="2" width="6.109375" style="389" customWidth="1"/>
    <col min="3" max="3" width="11.5546875" style="389" customWidth="1"/>
    <col min="4" max="4" width="11.5546875" style="389" hidden="1" customWidth="1"/>
    <col min="5" max="5" width="3.77734375" style="389" bestFit="1" customWidth="1"/>
    <col min="6" max="6" width="17" style="191" customWidth="1"/>
    <col min="7" max="7" width="3.77734375" style="191" bestFit="1" customWidth="1"/>
    <col min="8" max="8" width="17" style="191" customWidth="1"/>
    <col min="9" max="9" width="3.77734375" style="191" bestFit="1" customWidth="1"/>
    <col min="10" max="10" width="17" style="389" customWidth="1"/>
    <col min="11" max="11" width="3.77734375" style="191" bestFit="1" customWidth="1"/>
    <col min="12" max="12" width="17" style="191" customWidth="1"/>
    <col min="13" max="13" width="5.44140625" style="191" customWidth="1"/>
    <col min="14" max="14" width="17" style="191" customWidth="1"/>
    <col min="15" max="15" width="3.77734375" style="191" customWidth="1"/>
    <col min="16" max="16" width="17" style="191" customWidth="1"/>
    <col min="17" max="17" width="3.77734375" style="191" customWidth="1"/>
    <col min="18" max="18" width="17" style="191" customWidth="1"/>
    <col min="19" max="19" width="3.77734375" style="191" customWidth="1"/>
    <col min="20" max="20" width="17" style="191" customWidth="1"/>
    <col min="21" max="21" width="3.77734375" style="191" customWidth="1"/>
    <col min="22" max="22" width="17" style="191" customWidth="1"/>
    <col min="23" max="23" width="3.77734375" style="191" customWidth="1"/>
    <col min="24" max="24" width="17" style="191" customWidth="1"/>
    <col min="25" max="25" width="3.77734375" style="191" customWidth="1"/>
    <col min="26" max="26" width="17" style="191" customWidth="1"/>
    <col min="27" max="27" width="3.77734375" style="191" customWidth="1"/>
    <col min="28" max="28" width="55.21875" style="191" customWidth="1"/>
    <col min="29" max="16384" width="9.77734375" style="191"/>
  </cols>
  <sheetData>
    <row r="1" spans="2:28">
      <c r="B1" s="388" t="s">
        <v>814</v>
      </c>
    </row>
    <row r="2" spans="2:28">
      <c r="B2" s="390" t="s">
        <v>815</v>
      </c>
      <c r="F2" s="391"/>
      <c r="J2" s="392"/>
    </row>
    <row r="3" spans="2:28">
      <c r="B3" s="391" t="s">
        <v>816</v>
      </c>
      <c r="F3" s="392" t="s">
        <v>817</v>
      </c>
      <c r="J3" s="392"/>
    </row>
    <row r="4" spans="2:28">
      <c r="B4" s="390"/>
      <c r="F4" s="1034" t="s">
        <v>818</v>
      </c>
      <c r="G4" s="1034"/>
      <c r="H4" s="1034"/>
      <c r="I4" s="1034"/>
      <c r="J4" s="1034"/>
      <c r="K4" s="1034"/>
      <c r="L4" s="1034"/>
      <c r="N4" s="1034" t="s">
        <v>819</v>
      </c>
      <c r="O4" s="1034"/>
      <c r="P4" s="1034"/>
      <c r="R4" s="1034" t="s">
        <v>820</v>
      </c>
      <c r="S4" s="1034"/>
      <c r="T4" s="1034"/>
      <c r="U4" s="1034"/>
      <c r="V4" s="1034"/>
      <c r="W4" s="1034"/>
      <c r="X4" s="1034"/>
      <c r="Z4" s="393" t="s">
        <v>821</v>
      </c>
      <c r="AB4" s="1034" t="s">
        <v>822</v>
      </c>
    </row>
    <row r="5" spans="2:28">
      <c r="B5" s="389" t="s">
        <v>770</v>
      </c>
      <c r="C5" s="389" t="s">
        <v>782</v>
      </c>
      <c r="F5" s="389" t="s">
        <v>823</v>
      </c>
      <c r="G5" s="389"/>
      <c r="H5" s="389" t="s">
        <v>824</v>
      </c>
      <c r="J5" s="389" t="s">
        <v>825</v>
      </c>
      <c r="L5" s="389" t="s">
        <v>818</v>
      </c>
      <c r="N5" s="389" t="s">
        <v>826</v>
      </c>
      <c r="P5" s="389" t="s">
        <v>827</v>
      </c>
      <c r="R5" s="389" t="s">
        <v>826</v>
      </c>
      <c r="T5" s="389" t="s">
        <v>827</v>
      </c>
      <c r="V5" s="389" t="s">
        <v>825</v>
      </c>
      <c r="X5" s="389" t="s">
        <v>818</v>
      </c>
      <c r="Z5" s="394" t="s">
        <v>828</v>
      </c>
      <c r="AB5" s="1034"/>
    </row>
    <row r="6" spans="2:28">
      <c r="B6" s="395">
        <v>1</v>
      </c>
      <c r="C6" s="396" t="s">
        <v>829</v>
      </c>
      <c r="D6" s="397" t="str">
        <f>C6</f>
        <v>a</v>
      </c>
      <c r="E6" s="395" t="s">
        <v>830</v>
      </c>
      <c r="F6" s="398">
        <v>0.29166666666666669</v>
      </c>
      <c r="G6" s="395" t="s">
        <v>831</v>
      </c>
      <c r="H6" s="398">
        <v>0.66666666666666663</v>
      </c>
      <c r="I6" s="399" t="s">
        <v>832</v>
      </c>
      <c r="J6" s="398">
        <v>4.1666666666666664E-2</v>
      </c>
      <c r="K6" s="400" t="s">
        <v>833</v>
      </c>
      <c r="L6" s="401">
        <f>IF(OR(F6="",H6=""),"",(H6+IF(F6&gt;H6,1,0)-F6-J6)*24)</f>
        <v>7.9999999999999982</v>
      </c>
      <c r="N6" s="405">
        <f>[4]【記載例】看多機!$BB$13</f>
        <v>0.29166666666666669</v>
      </c>
      <c r="O6" s="389" t="s">
        <v>831</v>
      </c>
      <c r="P6" s="405">
        <f>[4]【記載例】看多機!$BF$13</f>
        <v>0.83333333333333337</v>
      </c>
      <c r="R6" s="402">
        <f t="shared" ref="R6:R22" si="0">IF(F6="","",IF(F6&lt;N6,N6,IF(F6&gt;=P6,"",F6)))</f>
        <v>0.29166666666666669</v>
      </c>
      <c r="S6" s="389" t="s">
        <v>831</v>
      </c>
      <c r="T6" s="402">
        <f t="shared" ref="T6:T22" si="1">IF(H6="","",IF(H6&gt;F6,IF(H6&lt;P6,H6,P6),P6))</f>
        <v>0.66666666666666663</v>
      </c>
      <c r="U6" s="403" t="s">
        <v>832</v>
      </c>
      <c r="V6" s="398">
        <v>4.1666666666666664E-2</v>
      </c>
      <c r="W6" s="191" t="s">
        <v>833</v>
      </c>
      <c r="X6" s="401">
        <f>IF(R6="","",IF((T6+IF(R6&gt;T6,1,0)-R6-V6)*24=0,"",(T6+IF(R6&gt;T6,1,0)-R6-V6)*24))</f>
        <v>7.9999999999999982</v>
      </c>
      <c r="Z6" s="401" t="str">
        <f>IF(X6="",L6,IF(OR(L6-X6=0,L6-X6&lt;0),"-",L6-X6))</f>
        <v>-</v>
      </c>
      <c r="AB6" s="404"/>
    </row>
    <row r="7" spans="2:28">
      <c r="B7" s="395">
        <v>2</v>
      </c>
      <c r="C7" s="396" t="s">
        <v>834</v>
      </c>
      <c r="D7" s="397" t="str">
        <f t="shared" ref="D7:D38" si="2">C7</f>
        <v>b</v>
      </c>
      <c r="E7" s="395" t="s">
        <v>830</v>
      </c>
      <c r="F7" s="398">
        <v>0.45833333333333331</v>
      </c>
      <c r="G7" s="395" t="s">
        <v>831</v>
      </c>
      <c r="H7" s="398">
        <v>0.83333333333333337</v>
      </c>
      <c r="I7" s="399" t="s">
        <v>832</v>
      </c>
      <c r="J7" s="398">
        <v>4.1666666666666664E-2</v>
      </c>
      <c r="K7" s="400" t="s">
        <v>833</v>
      </c>
      <c r="L7" s="401">
        <f>IF(OR(F7="",H7=""),"",(H7+IF(F7&gt;H7,1,0)-F7-J7)*24)</f>
        <v>8</v>
      </c>
      <c r="N7" s="405">
        <f>[4]【記載例】看多機!$BB$13</f>
        <v>0.29166666666666669</v>
      </c>
      <c r="O7" s="389" t="s">
        <v>831</v>
      </c>
      <c r="P7" s="405">
        <f>[4]【記載例】看多機!$BF$13</f>
        <v>0.83333333333333337</v>
      </c>
      <c r="R7" s="402">
        <f t="shared" si="0"/>
        <v>0.45833333333333331</v>
      </c>
      <c r="S7" s="389" t="s">
        <v>831</v>
      </c>
      <c r="T7" s="402">
        <f t="shared" si="1"/>
        <v>0.83333333333333337</v>
      </c>
      <c r="U7" s="403" t="s">
        <v>832</v>
      </c>
      <c r="V7" s="398">
        <v>4.1666666666666664E-2</v>
      </c>
      <c r="W7" s="191" t="s">
        <v>833</v>
      </c>
      <c r="X7" s="401">
        <f>IF(R7="","",IF((T7+IF(R7&gt;T7,1,0)-R7-V7)*24=0,"",(T7+IF(R7&gt;T7,1,0)-R7-V7)*24))</f>
        <v>8</v>
      </c>
      <c r="Z7" s="401" t="str">
        <f>IF(X7="",L7,IF(OR(L7-X7=0,L7-X7&lt;0),"-",L7-X7))</f>
        <v>-</v>
      </c>
      <c r="AB7" s="404"/>
    </row>
    <row r="8" spans="2:28">
      <c r="B8" s="395">
        <v>3</v>
      </c>
      <c r="C8" s="396" t="s">
        <v>835</v>
      </c>
      <c r="D8" s="397" t="str">
        <f t="shared" si="2"/>
        <v>c</v>
      </c>
      <c r="E8" s="395" t="s">
        <v>830</v>
      </c>
      <c r="F8" s="398">
        <v>0.375</v>
      </c>
      <c r="G8" s="395" t="s">
        <v>831</v>
      </c>
      <c r="H8" s="398">
        <v>0.75</v>
      </c>
      <c r="I8" s="399" t="s">
        <v>832</v>
      </c>
      <c r="J8" s="398">
        <v>4.1666666666666664E-2</v>
      </c>
      <c r="K8" s="400" t="s">
        <v>833</v>
      </c>
      <c r="L8" s="401">
        <f>IF(OR(F8="",H8=""),"",(H8+IF(F8&gt;H8,1,0)-F8-J8)*24)</f>
        <v>8</v>
      </c>
      <c r="N8" s="405">
        <f>[4]【記載例】看多機!$BB$13</f>
        <v>0.29166666666666669</v>
      </c>
      <c r="O8" s="389" t="s">
        <v>831</v>
      </c>
      <c r="P8" s="405">
        <f>[4]【記載例】看多機!$BF$13</f>
        <v>0.83333333333333337</v>
      </c>
      <c r="R8" s="402">
        <f t="shared" si="0"/>
        <v>0.375</v>
      </c>
      <c r="S8" s="389" t="s">
        <v>831</v>
      </c>
      <c r="T8" s="402">
        <f t="shared" si="1"/>
        <v>0.75</v>
      </c>
      <c r="U8" s="403" t="s">
        <v>832</v>
      </c>
      <c r="V8" s="398">
        <v>4.1666666666666664E-2</v>
      </c>
      <c r="W8" s="191" t="s">
        <v>833</v>
      </c>
      <c r="X8" s="401">
        <f>IF(R8="","",IF((T8+IF(R8&gt;T8,1,0)-R8-V8)*24=0,"",(T8+IF(R8&gt;T8,1,0)-R8-V8)*24))</f>
        <v>8</v>
      </c>
      <c r="Z8" s="401" t="str">
        <f>IF(X8="",L8,IF(OR(L8-X8=0,L8-X8&lt;0),"-",L8-X8))</f>
        <v>-</v>
      </c>
      <c r="AB8" s="404"/>
    </row>
    <row r="9" spans="2:28">
      <c r="B9" s="395">
        <v>4</v>
      </c>
      <c r="C9" s="396" t="s">
        <v>836</v>
      </c>
      <c r="D9" s="397" t="str">
        <f t="shared" si="2"/>
        <v>d</v>
      </c>
      <c r="E9" s="395" t="s">
        <v>830</v>
      </c>
      <c r="F9" s="398">
        <v>0.35416666666666669</v>
      </c>
      <c r="G9" s="395" t="s">
        <v>831</v>
      </c>
      <c r="H9" s="398">
        <v>0.72916666666666663</v>
      </c>
      <c r="I9" s="399" t="s">
        <v>832</v>
      </c>
      <c r="J9" s="398">
        <v>4.1666666666666664E-2</v>
      </c>
      <c r="K9" s="400" t="s">
        <v>833</v>
      </c>
      <c r="L9" s="401">
        <f>IF(OR(F9="",H9=""),"",(H9+IF(F9&gt;H9,1,0)-F9-J9)*24)</f>
        <v>7.9999999999999982</v>
      </c>
      <c r="N9" s="405">
        <f>[4]【記載例】看多機!$BB$13</f>
        <v>0.29166666666666669</v>
      </c>
      <c r="O9" s="389" t="s">
        <v>831</v>
      </c>
      <c r="P9" s="405">
        <f>[4]【記載例】看多機!$BF$13</f>
        <v>0.83333333333333337</v>
      </c>
      <c r="R9" s="402">
        <f t="shared" si="0"/>
        <v>0.35416666666666669</v>
      </c>
      <c r="S9" s="389" t="s">
        <v>831</v>
      </c>
      <c r="T9" s="402">
        <f t="shared" si="1"/>
        <v>0.72916666666666663</v>
      </c>
      <c r="U9" s="403" t="s">
        <v>832</v>
      </c>
      <c r="V9" s="398">
        <v>4.1666666666666664E-2</v>
      </c>
      <c r="W9" s="191" t="s">
        <v>833</v>
      </c>
      <c r="X9" s="401">
        <f>IF(R9="","",IF((T9+IF(R9&gt;T9,1,0)-R9-V9)*24=0,"",(T9+IF(R9&gt;T9,1,0)-R9-V9)*24))</f>
        <v>7.9999999999999982</v>
      </c>
      <c r="Z9" s="401" t="str">
        <f>IF(X9="",L9,IF(OR(L9-X9=0,L9-X9&lt;0),"-",L9-X9))</f>
        <v>-</v>
      </c>
      <c r="AB9" s="404"/>
    </row>
    <row r="10" spans="2:28">
      <c r="B10" s="395">
        <v>5</v>
      </c>
      <c r="C10" s="396" t="s">
        <v>837</v>
      </c>
      <c r="D10" s="397" t="str">
        <f t="shared" si="2"/>
        <v>e</v>
      </c>
      <c r="E10" s="395" t="s">
        <v>830</v>
      </c>
      <c r="F10" s="398">
        <v>0.375</v>
      </c>
      <c r="G10" s="395" t="s">
        <v>831</v>
      </c>
      <c r="H10" s="398">
        <v>0.625</v>
      </c>
      <c r="I10" s="399" t="s">
        <v>832</v>
      </c>
      <c r="J10" s="398">
        <v>0</v>
      </c>
      <c r="K10" s="400" t="s">
        <v>833</v>
      </c>
      <c r="L10" s="401">
        <f t="shared" ref="L10:L22" si="3">IF(OR(F10="",H10=""),"",(H10+IF(F10&gt;H10,1,0)-F10-J10)*24)</f>
        <v>6</v>
      </c>
      <c r="N10" s="405">
        <f>[4]【記載例】看多機!$BB$13</f>
        <v>0.29166666666666669</v>
      </c>
      <c r="O10" s="389" t="s">
        <v>831</v>
      </c>
      <c r="P10" s="405">
        <f>[4]【記載例】看多機!$BF$13</f>
        <v>0.83333333333333337</v>
      </c>
      <c r="R10" s="402">
        <f t="shared" si="0"/>
        <v>0.375</v>
      </c>
      <c r="S10" s="389" t="s">
        <v>831</v>
      </c>
      <c r="T10" s="402">
        <f t="shared" si="1"/>
        <v>0.625</v>
      </c>
      <c r="U10" s="403" t="s">
        <v>832</v>
      </c>
      <c r="V10" s="398">
        <v>0</v>
      </c>
      <c r="W10" s="191" t="s">
        <v>833</v>
      </c>
      <c r="X10" s="401">
        <f t="shared" ref="X10:X22" si="4">IF(R10="","",IF((T10+IF(R10&gt;T10,1,0)-R10-V10)*24=0,"",(T10+IF(R10&gt;T10,1,0)-R10-V10)*24))</f>
        <v>6</v>
      </c>
      <c r="Z10" s="401" t="str">
        <f t="shared" ref="Z10:Z22" si="5">IF(X10="",L10,IF(OR(L10-X10=0,L10-X10&lt;0),"-",L10-X10))</f>
        <v>-</v>
      </c>
      <c r="AB10" s="404"/>
    </row>
    <row r="11" spans="2:28">
      <c r="B11" s="395">
        <v>6</v>
      </c>
      <c r="C11" s="396" t="s">
        <v>838</v>
      </c>
      <c r="D11" s="397" t="str">
        <f t="shared" si="2"/>
        <v>f</v>
      </c>
      <c r="E11" s="395" t="s">
        <v>830</v>
      </c>
      <c r="F11" s="398">
        <v>0.41666666666666669</v>
      </c>
      <c r="G11" s="395" t="s">
        <v>831</v>
      </c>
      <c r="H11" s="398">
        <v>0.66666666666666663</v>
      </c>
      <c r="I11" s="399" t="s">
        <v>832</v>
      </c>
      <c r="J11" s="398">
        <v>0</v>
      </c>
      <c r="K11" s="400" t="s">
        <v>833</v>
      </c>
      <c r="L11" s="401">
        <f t="shared" si="3"/>
        <v>5.9999999999999982</v>
      </c>
      <c r="N11" s="405">
        <f>[4]【記載例】看多機!$BB$13</f>
        <v>0.29166666666666669</v>
      </c>
      <c r="O11" s="389" t="s">
        <v>831</v>
      </c>
      <c r="P11" s="405">
        <f>[4]【記載例】看多機!$BF$13</f>
        <v>0.83333333333333337</v>
      </c>
      <c r="R11" s="402">
        <f t="shared" si="0"/>
        <v>0.41666666666666669</v>
      </c>
      <c r="S11" s="389" t="s">
        <v>831</v>
      </c>
      <c r="T11" s="402">
        <f t="shared" si="1"/>
        <v>0.66666666666666663</v>
      </c>
      <c r="U11" s="403" t="s">
        <v>832</v>
      </c>
      <c r="V11" s="398">
        <v>0</v>
      </c>
      <c r="W11" s="191" t="s">
        <v>833</v>
      </c>
      <c r="X11" s="401">
        <f t="shared" si="4"/>
        <v>5.9999999999999982</v>
      </c>
      <c r="Z11" s="401" t="str">
        <f t="shared" si="5"/>
        <v>-</v>
      </c>
      <c r="AB11" s="404"/>
    </row>
    <row r="12" spans="2:28">
      <c r="B12" s="395">
        <v>7</v>
      </c>
      <c r="C12" s="396" t="s">
        <v>839</v>
      </c>
      <c r="D12" s="397" t="str">
        <f t="shared" si="2"/>
        <v>g</v>
      </c>
      <c r="E12" s="395" t="s">
        <v>830</v>
      </c>
      <c r="F12" s="398">
        <v>0.29166666666666669</v>
      </c>
      <c r="G12" s="395" t="s">
        <v>831</v>
      </c>
      <c r="H12" s="398">
        <v>0.39583333333333331</v>
      </c>
      <c r="I12" s="399" t="s">
        <v>832</v>
      </c>
      <c r="J12" s="398">
        <v>0</v>
      </c>
      <c r="K12" s="400" t="s">
        <v>833</v>
      </c>
      <c r="L12" s="401">
        <f t="shared" si="3"/>
        <v>2.4999999999999991</v>
      </c>
      <c r="N12" s="405">
        <f>[4]【記載例】看多機!$BB$13</f>
        <v>0.29166666666666669</v>
      </c>
      <c r="O12" s="389" t="s">
        <v>831</v>
      </c>
      <c r="P12" s="405">
        <f>[4]【記載例】看多機!$BF$13</f>
        <v>0.83333333333333337</v>
      </c>
      <c r="R12" s="402">
        <f t="shared" si="0"/>
        <v>0.29166666666666669</v>
      </c>
      <c r="S12" s="389" t="s">
        <v>831</v>
      </c>
      <c r="T12" s="402">
        <f t="shared" si="1"/>
        <v>0.39583333333333331</v>
      </c>
      <c r="U12" s="403" t="s">
        <v>832</v>
      </c>
      <c r="V12" s="398">
        <v>0</v>
      </c>
      <c r="W12" s="191" t="s">
        <v>833</v>
      </c>
      <c r="X12" s="401">
        <f t="shared" si="4"/>
        <v>2.4999999999999991</v>
      </c>
      <c r="Z12" s="401" t="str">
        <f t="shared" si="5"/>
        <v>-</v>
      </c>
      <c r="AB12" s="404"/>
    </row>
    <row r="13" spans="2:28">
      <c r="B13" s="395">
        <v>8</v>
      </c>
      <c r="C13" s="396" t="s">
        <v>840</v>
      </c>
      <c r="D13" s="397" t="str">
        <f t="shared" si="2"/>
        <v>h</v>
      </c>
      <c r="E13" s="395" t="s">
        <v>830</v>
      </c>
      <c r="F13" s="398">
        <v>0.66666666666666663</v>
      </c>
      <c r="G13" s="395" t="s">
        <v>831</v>
      </c>
      <c r="H13" s="398">
        <v>0.83333333333333337</v>
      </c>
      <c r="I13" s="399" t="s">
        <v>832</v>
      </c>
      <c r="J13" s="398">
        <v>0</v>
      </c>
      <c r="K13" s="400" t="s">
        <v>833</v>
      </c>
      <c r="L13" s="401">
        <f t="shared" si="3"/>
        <v>4.0000000000000018</v>
      </c>
      <c r="N13" s="405">
        <f>[4]【記載例】看多機!$BB$13</f>
        <v>0.29166666666666669</v>
      </c>
      <c r="O13" s="389" t="s">
        <v>831</v>
      </c>
      <c r="P13" s="405">
        <f>[4]【記載例】看多機!$BF$13</f>
        <v>0.83333333333333337</v>
      </c>
      <c r="R13" s="402">
        <f t="shared" si="0"/>
        <v>0.66666666666666663</v>
      </c>
      <c r="S13" s="389" t="s">
        <v>831</v>
      </c>
      <c r="T13" s="402">
        <f t="shared" si="1"/>
        <v>0.83333333333333337</v>
      </c>
      <c r="U13" s="403" t="s">
        <v>832</v>
      </c>
      <c r="V13" s="398">
        <v>0</v>
      </c>
      <c r="W13" s="191" t="s">
        <v>833</v>
      </c>
      <c r="X13" s="401">
        <f t="shared" si="4"/>
        <v>4.0000000000000018</v>
      </c>
      <c r="Z13" s="401" t="str">
        <f t="shared" si="5"/>
        <v>-</v>
      </c>
      <c r="AB13" s="404"/>
    </row>
    <row r="14" spans="2:28">
      <c r="B14" s="395">
        <v>9</v>
      </c>
      <c r="C14" s="396" t="s">
        <v>841</v>
      </c>
      <c r="D14" s="397" t="str">
        <f t="shared" si="2"/>
        <v>i</v>
      </c>
      <c r="E14" s="395" t="s">
        <v>830</v>
      </c>
      <c r="F14" s="398">
        <v>0.70833333333333337</v>
      </c>
      <c r="G14" s="395" t="s">
        <v>831</v>
      </c>
      <c r="H14" s="398">
        <v>1</v>
      </c>
      <c r="I14" s="399" t="s">
        <v>832</v>
      </c>
      <c r="J14" s="398">
        <v>0</v>
      </c>
      <c r="K14" s="400" t="s">
        <v>833</v>
      </c>
      <c r="L14" s="401">
        <f t="shared" si="3"/>
        <v>6.9999999999999991</v>
      </c>
      <c r="N14" s="405">
        <f>[4]【記載例】看多機!$BB$13</f>
        <v>0.29166666666666669</v>
      </c>
      <c r="O14" s="389" t="s">
        <v>831</v>
      </c>
      <c r="P14" s="405">
        <f>[4]【記載例】看多機!$BF$13</f>
        <v>0.83333333333333337</v>
      </c>
      <c r="R14" s="402">
        <f t="shared" si="0"/>
        <v>0.70833333333333337</v>
      </c>
      <c r="S14" s="389" t="s">
        <v>831</v>
      </c>
      <c r="T14" s="402">
        <f t="shared" si="1"/>
        <v>0.83333333333333337</v>
      </c>
      <c r="U14" s="403" t="s">
        <v>832</v>
      </c>
      <c r="V14" s="398">
        <v>0</v>
      </c>
      <c r="W14" s="191" t="s">
        <v>833</v>
      </c>
      <c r="X14" s="401">
        <f t="shared" si="4"/>
        <v>3</v>
      </c>
      <c r="Z14" s="401">
        <f t="shared" si="5"/>
        <v>3.9999999999999991</v>
      </c>
      <c r="AB14" s="404" t="s">
        <v>946</v>
      </c>
    </row>
    <row r="15" spans="2:28">
      <c r="B15" s="395">
        <v>10</v>
      </c>
      <c r="C15" s="396" t="s">
        <v>842</v>
      </c>
      <c r="D15" s="397" t="str">
        <f t="shared" si="2"/>
        <v>j</v>
      </c>
      <c r="E15" s="395" t="s">
        <v>830</v>
      </c>
      <c r="F15" s="398">
        <v>0</v>
      </c>
      <c r="G15" s="395" t="s">
        <v>831</v>
      </c>
      <c r="H15" s="398">
        <v>0.41666666666666669</v>
      </c>
      <c r="I15" s="399" t="s">
        <v>832</v>
      </c>
      <c r="J15" s="398">
        <v>4.1666666666666664E-2</v>
      </c>
      <c r="K15" s="400" t="s">
        <v>833</v>
      </c>
      <c r="L15" s="401">
        <f t="shared" si="3"/>
        <v>9</v>
      </c>
      <c r="N15" s="405">
        <f>[4]【記載例】看多機!$BB$13</f>
        <v>0.29166666666666669</v>
      </c>
      <c r="O15" s="389" t="s">
        <v>831</v>
      </c>
      <c r="P15" s="405">
        <f>[4]【記載例】看多機!$BF$13</f>
        <v>0.83333333333333337</v>
      </c>
      <c r="R15" s="402">
        <f>IF(F15="","",IF(F15&lt;N15,N15,IF(F15&gt;=P15,"",F15)))</f>
        <v>0.29166666666666669</v>
      </c>
      <c r="S15" s="389" t="s">
        <v>831</v>
      </c>
      <c r="T15" s="402">
        <f t="shared" si="1"/>
        <v>0.41666666666666669</v>
      </c>
      <c r="U15" s="403" t="s">
        <v>832</v>
      </c>
      <c r="V15" s="398">
        <v>0</v>
      </c>
      <c r="W15" s="191" t="s">
        <v>833</v>
      </c>
      <c r="X15" s="401">
        <f>IF(R15="","",IF((T15+IF(R15&gt;T15,1,0)-R15-V15)*24=0,"",(T15+IF(R15&gt;T15,1,0)-R15-V15)*24))</f>
        <v>3</v>
      </c>
      <c r="Z15" s="401">
        <f>IF(X15="",L15,IF(OR(L15-X15=0,L15-X15&lt;0),"-",L15-X15))</f>
        <v>6</v>
      </c>
      <c r="AB15" s="404" t="s">
        <v>947</v>
      </c>
    </row>
    <row r="16" spans="2:28">
      <c r="B16" s="395">
        <v>11</v>
      </c>
      <c r="C16" s="396" t="s">
        <v>843</v>
      </c>
      <c r="D16" s="397" t="str">
        <f t="shared" si="2"/>
        <v>k</v>
      </c>
      <c r="E16" s="395" t="s">
        <v>830</v>
      </c>
      <c r="F16" s="398"/>
      <c r="G16" s="395" t="s">
        <v>831</v>
      </c>
      <c r="H16" s="398"/>
      <c r="I16" s="399" t="s">
        <v>832</v>
      </c>
      <c r="J16" s="398">
        <v>0</v>
      </c>
      <c r="K16" s="400" t="s">
        <v>833</v>
      </c>
      <c r="L16" s="401" t="str">
        <f t="shared" si="3"/>
        <v/>
      </c>
      <c r="N16" s="405">
        <f>[4]【記載例】看多機!$BB$13</f>
        <v>0.29166666666666669</v>
      </c>
      <c r="O16" s="389" t="s">
        <v>831</v>
      </c>
      <c r="P16" s="405">
        <f>[4]【記載例】看多機!$BF$13</f>
        <v>0.83333333333333337</v>
      </c>
      <c r="R16" s="402" t="str">
        <f t="shared" si="0"/>
        <v/>
      </c>
      <c r="S16" s="389" t="s">
        <v>831</v>
      </c>
      <c r="T16" s="402" t="str">
        <f t="shared" si="1"/>
        <v/>
      </c>
      <c r="U16" s="403" t="s">
        <v>832</v>
      </c>
      <c r="V16" s="398">
        <v>0</v>
      </c>
      <c r="W16" s="191" t="s">
        <v>833</v>
      </c>
      <c r="X16" s="401" t="str">
        <f t="shared" si="4"/>
        <v/>
      </c>
      <c r="Z16" s="401" t="str">
        <f t="shared" si="5"/>
        <v/>
      </c>
      <c r="AB16" s="404"/>
    </row>
    <row r="17" spans="2:28">
      <c r="B17" s="395">
        <v>12</v>
      </c>
      <c r="C17" s="396" t="s">
        <v>844</v>
      </c>
      <c r="D17" s="397" t="str">
        <f t="shared" si="2"/>
        <v>l</v>
      </c>
      <c r="E17" s="395" t="s">
        <v>830</v>
      </c>
      <c r="F17" s="398"/>
      <c r="G17" s="395" t="s">
        <v>831</v>
      </c>
      <c r="H17" s="398"/>
      <c r="I17" s="399" t="s">
        <v>832</v>
      </c>
      <c r="J17" s="398">
        <v>0</v>
      </c>
      <c r="K17" s="400" t="s">
        <v>833</v>
      </c>
      <c r="L17" s="401" t="str">
        <f t="shared" si="3"/>
        <v/>
      </c>
      <c r="N17" s="405">
        <f>[4]【記載例】看多機!$BB$13</f>
        <v>0.29166666666666669</v>
      </c>
      <c r="O17" s="389" t="s">
        <v>831</v>
      </c>
      <c r="P17" s="405">
        <f>[4]【記載例】看多機!$BF$13</f>
        <v>0.83333333333333337</v>
      </c>
      <c r="R17" s="402" t="str">
        <f t="shared" si="0"/>
        <v/>
      </c>
      <c r="S17" s="389" t="s">
        <v>831</v>
      </c>
      <c r="T17" s="402" t="str">
        <f t="shared" si="1"/>
        <v/>
      </c>
      <c r="U17" s="403" t="s">
        <v>832</v>
      </c>
      <c r="V17" s="398">
        <v>0</v>
      </c>
      <c r="W17" s="191" t="s">
        <v>833</v>
      </c>
      <c r="X17" s="401" t="str">
        <f t="shared" si="4"/>
        <v/>
      </c>
      <c r="Z17" s="401" t="str">
        <f t="shared" si="5"/>
        <v/>
      </c>
      <c r="AB17" s="404"/>
    </row>
    <row r="18" spans="2:28">
      <c r="B18" s="395">
        <v>13</v>
      </c>
      <c r="C18" s="396" t="s">
        <v>845</v>
      </c>
      <c r="D18" s="397" t="str">
        <f t="shared" si="2"/>
        <v>m</v>
      </c>
      <c r="E18" s="395" t="s">
        <v>830</v>
      </c>
      <c r="F18" s="398"/>
      <c r="G18" s="395" t="s">
        <v>831</v>
      </c>
      <c r="H18" s="398"/>
      <c r="I18" s="399" t="s">
        <v>832</v>
      </c>
      <c r="J18" s="398">
        <v>0</v>
      </c>
      <c r="K18" s="400" t="s">
        <v>833</v>
      </c>
      <c r="L18" s="401" t="str">
        <f t="shared" si="3"/>
        <v/>
      </c>
      <c r="N18" s="405">
        <f>[4]【記載例】看多機!$BB$13</f>
        <v>0.29166666666666669</v>
      </c>
      <c r="O18" s="389" t="s">
        <v>831</v>
      </c>
      <c r="P18" s="405">
        <f>[4]【記載例】看多機!$BF$13</f>
        <v>0.83333333333333337</v>
      </c>
      <c r="R18" s="402" t="str">
        <f t="shared" si="0"/>
        <v/>
      </c>
      <c r="S18" s="389" t="s">
        <v>831</v>
      </c>
      <c r="T18" s="402" t="str">
        <f t="shared" si="1"/>
        <v/>
      </c>
      <c r="U18" s="403" t="s">
        <v>832</v>
      </c>
      <c r="V18" s="398">
        <v>0</v>
      </c>
      <c r="W18" s="191" t="s">
        <v>833</v>
      </c>
      <c r="X18" s="401" t="str">
        <f t="shared" si="4"/>
        <v/>
      </c>
      <c r="Z18" s="401" t="str">
        <f t="shared" si="5"/>
        <v/>
      </c>
      <c r="AB18" s="404"/>
    </row>
    <row r="19" spans="2:28">
      <c r="B19" s="395">
        <v>14</v>
      </c>
      <c r="C19" s="396" t="s">
        <v>846</v>
      </c>
      <c r="D19" s="397" t="str">
        <f t="shared" si="2"/>
        <v>n</v>
      </c>
      <c r="E19" s="395" t="s">
        <v>830</v>
      </c>
      <c r="F19" s="398"/>
      <c r="G19" s="395" t="s">
        <v>831</v>
      </c>
      <c r="H19" s="398"/>
      <c r="I19" s="399" t="s">
        <v>832</v>
      </c>
      <c r="J19" s="398">
        <v>0</v>
      </c>
      <c r="K19" s="400" t="s">
        <v>833</v>
      </c>
      <c r="L19" s="401" t="str">
        <f t="shared" si="3"/>
        <v/>
      </c>
      <c r="N19" s="405">
        <f>[4]【記載例】看多機!$BB$13</f>
        <v>0.29166666666666669</v>
      </c>
      <c r="O19" s="389" t="s">
        <v>831</v>
      </c>
      <c r="P19" s="405">
        <f>[4]【記載例】看多機!$BF$13</f>
        <v>0.83333333333333337</v>
      </c>
      <c r="R19" s="402" t="str">
        <f t="shared" si="0"/>
        <v/>
      </c>
      <c r="S19" s="389" t="s">
        <v>831</v>
      </c>
      <c r="T19" s="402" t="str">
        <f t="shared" si="1"/>
        <v/>
      </c>
      <c r="U19" s="403" t="s">
        <v>832</v>
      </c>
      <c r="V19" s="398">
        <v>0</v>
      </c>
      <c r="W19" s="191" t="s">
        <v>833</v>
      </c>
      <c r="X19" s="401" t="str">
        <f t="shared" si="4"/>
        <v/>
      </c>
      <c r="Z19" s="401" t="str">
        <f t="shared" si="5"/>
        <v/>
      </c>
      <c r="AB19" s="404"/>
    </row>
    <row r="20" spans="2:28">
      <c r="B20" s="395">
        <v>15</v>
      </c>
      <c r="C20" s="396" t="s">
        <v>847</v>
      </c>
      <c r="D20" s="397" t="str">
        <f t="shared" si="2"/>
        <v>o</v>
      </c>
      <c r="E20" s="395" t="s">
        <v>830</v>
      </c>
      <c r="F20" s="398"/>
      <c r="G20" s="395" t="s">
        <v>831</v>
      </c>
      <c r="H20" s="398"/>
      <c r="I20" s="399" t="s">
        <v>832</v>
      </c>
      <c r="J20" s="398">
        <v>0</v>
      </c>
      <c r="K20" s="400" t="s">
        <v>833</v>
      </c>
      <c r="L20" s="401" t="str">
        <f t="shared" si="3"/>
        <v/>
      </c>
      <c r="N20" s="405">
        <f>[4]【記載例】看多機!$BB$13</f>
        <v>0.29166666666666669</v>
      </c>
      <c r="O20" s="389" t="s">
        <v>831</v>
      </c>
      <c r="P20" s="405">
        <f>[4]【記載例】看多機!$BF$13</f>
        <v>0.83333333333333337</v>
      </c>
      <c r="R20" s="402" t="str">
        <f t="shared" si="0"/>
        <v/>
      </c>
      <c r="S20" s="389" t="s">
        <v>831</v>
      </c>
      <c r="T20" s="402" t="str">
        <f t="shared" si="1"/>
        <v/>
      </c>
      <c r="U20" s="403" t="s">
        <v>832</v>
      </c>
      <c r="V20" s="398">
        <v>0</v>
      </c>
      <c r="W20" s="191" t="s">
        <v>833</v>
      </c>
      <c r="X20" s="401" t="str">
        <f t="shared" si="4"/>
        <v/>
      </c>
      <c r="Z20" s="401" t="str">
        <f t="shared" si="5"/>
        <v/>
      </c>
      <c r="AB20" s="404"/>
    </row>
    <row r="21" spans="2:28">
      <c r="B21" s="395">
        <v>16</v>
      </c>
      <c r="C21" s="396" t="s">
        <v>848</v>
      </c>
      <c r="D21" s="397" t="str">
        <f t="shared" si="2"/>
        <v>p</v>
      </c>
      <c r="E21" s="395" t="s">
        <v>830</v>
      </c>
      <c r="F21" s="398"/>
      <c r="G21" s="395" t="s">
        <v>831</v>
      </c>
      <c r="H21" s="398"/>
      <c r="I21" s="399" t="s">
        <v>832</v>
      </c>
      <c r="J21" s="398">
        <v>0</v>
      </c>
      <c r="K21" s="400" t="s">
        <v>833</v>
      </c>
      <c r="L21" s="401" t="str">
        <f t="shared" si="3"/>
        <v/>
      </c>
      <c r="N21" s="405">
        <f>[4]【記載例】看多機!$BB$13</f>
        <v>0.29166666666666669</v>
      </c>
      <c r="O21" s="389" t="s">
        <v>831</v>
      </c>
      <c r="P21" s="405">
        <f>[4]【記載例】看多機!$BF$13</f>
        <v>0.83333333333333337</v>
      </c>
      <c r="R21" s="402" t="str">
        <f t="shared" si="0"/>
        <v/>
      </c>
      <c r="S21" s="389" t="s">
        <v>831</v>
      </c>
      <c r="T21" s="402" t="str">
        <f t="shared" si="1"/>
        <v/>
      </c>
      <c r="U21" s="403" t="s">
        <v>832</v>
      </c>
      <c r="V21" s="398">
        <v>0</v>
      </c>
      <c r="W21" s="191" t="s">
        <v>833</v>
      </c>
      <c r="X21" s="401" t="str">
        <f t="shared" si="4"/>
        <v/>
      </c>
      <c r="Z21" s="401" t="str">
        <f t="shared" si="5"/>
        <v/>
      </c>
      <c r="AB21" s="404"/>
    </row>
    <row r="22" spans="2:28">
      <c r="B22" s="395">
        <v>17</v>
      </c>
      <c r="C22" s="396" t="s">
        <v>849</v>
      </c>
      <c r="D22" s="397" t="str">
        <f t="shared" si="2"/>
        <v>q</v>
      </c>
      <c r="E22" s="395" t="s">
        <v>830</v>
      </c>
      <c r="F22" s="398"/>
      <c r="G22" s="395" t="s">
        <v>831</v>
      </c>
      <c r="H22" s="398"/>
      <c r="I22" s="399" t="s">
        <v>832</v>
      </c>
      <c r="J22" s="398">
        <v>0</v>
      </c>
      <c r="K22" s="400" t="s">
        <v>833</v>
      </c>
      <c r="L22" s="401" t="str">
        <f t="shared" si="3"/>
        <v/>
      </c>
      <c r="N22" s="405">
        <f>[4]【記載例】看多機!$BB$13</f>
        <v>0.29166666666666669</v>
      </c>
      <c r="O22" s="389" t="s">
        <v>831</v>
      </c>
      <c r="P22" s="405">
        <f>[4]【記載例】看多機!$BF$13</f>
        <v>0.83333333333333337</v>
      </c>
      <c r="R22" s="402" t="str">
        <f t="shared" si="0"/>
        <v/>
      </c>
      <c r="S22" s="389" t="s">
        <v>831</v>
      </c>
      <c r="T22" s="402" t="str">
        <f t="shared" si="1"/>
        <v/>
      </c>
      <c r="U22" s="403" t="s">
        <v>832</v>
      </c>
      <c r="V22" s="398">
        <v>0</v>
      </c>
      <c r="W22" s="191" t="s">
        <v>833</v>
      </c>
      <c r="X22" s="401" t="str">
        <f t="shared" si="4"/>
        <v/>
      </c>
      <c r="Z22" s="401" t="str">
        <f t="shared" si="5"/>
        <v/>
      </c>
      <c r="AB22" s="404"/>
    </row>
    <row r="23" spans="2:28">
      <c r="B23" s="395">
        <v>18</v>
      </c>
      <c r="C23" s="396" t="s">
        <v>850</v>
      </c>
      <c r="D23" s="397" t="str">
        <f t="shared" si="2"/>
        <v>r</v>
      </c>
      <c r="E23" s="395" t="s">
        <v>830</v>
      </c>
      <c r="F23" s="406"/>
      <c r="G23" s="395" t="s">
        <v>831</v>
      </c>
      <c r="H23" s="406"/>
      <c r="I23" s="399" t="s">
        <v>832</v>
      </c>
      <c r="J23" s="406"/>
      <c r="K23" s="400" t="s">
        <v>833</v>
      </c>
      <c r="L23" s="396">
        <v>1</v>
      </c>
      <c r="N23" s="407"/>
      <c r="O23" s="395" t="s">
        <v>831</v>
      </c>
      <c r="P23" s="407"/>
      <c r="Q23" s="400"/>
      <c r="R23" s="407"/>
      <c r="S23" s="395" t="s">
        <v>831</v>
      </c>
      <c r="T23" s="407"/>
      <c r="U23" s="399" t="s">
        <v>832</v>
      </c>
      <c r="V23" s="406"/>
      <c r="W23" s="400" t="s">
        <v>833</v>
      </c>
      <c r="X23" s="396">
        <v>1</v>
      </c>
      <c r="Y23" s="400"/>
      <c r="Z23" s="396" t="s">
        <v>851</v>
      </c>
      <c r="AB23" s="404"/>
    </row>
    <row r="24" spans="2:28">
      <c r="B24" s="395">
        <v>19</v>
      </c>
      <c r="C24" s="396" t="s">
        <v>852</v>
      </c>
      <c r="D24" s="397" t="str">
        <f t="shared" si="2"/>
        <v>s</v>
      </c>
      <c r="E24" s="395" t="s">
        <v>830</v>
      </c>
      <c r="F24" s="406"/>
      <c r="G24" s="395" t="s">
        <v>831</v>
      </c>
      <c r="H24" s="406"/>
      <c r="I24" s="399" t="s">
        <v>832</v>
      </c>
      <c r="J24" s="406"/>
      <c r="K24" s="400" t="s">
        <v>833</v>
      </c>
      <c r="L24" s="396">
        <v>2</v>
      </c>
      <c r="N24" s="407"/>
      <c r="O24" s="395" t="s">
        <v>831</v>
      </c>
      <c r="P24" s="407"/>
      <c r="Q24" s="400"/>
      <c r="R24" s="407"/>
      <c r="S24" s="395" t="s">
        <v>831</v>
      </c>
      <c r="T24" s="407"/>
      <c r="U24" s="399" t="s">
        <v>832</v>
      </c>
      <c r="V24" s="406"/>
      <c r="W24" s="400" t="s">
        <v>833</v>
      </c>
      <c r="X24" s="396">
        <v>2</v>
      </c>
      <c r="Y24" s="400"/>
      <c r="Z24" s="396" t="s">
        <v>851</v>
      </c>
      <c r="AB24" s="404"/>
    </row>
    <row r="25" spans="2:28">
      <c r="B25" s="395">
        <v>20</v>
      </c>
      <c r="C25" s="396" t="s">
        <v>853</v>
      </c>
      <c r="D25" s="397" t="str">
        <f t="shared" si="2"/>
        <v>t</v>
      </c>
      <c r="E25" s="395" t="s">
        <v>830</v>
      </c>
      <c r="F25" s="406"/>
      <c r="G25" s="395" t="s">
        <v>831</v>
      </c>
      <c r="H25" s="406"/>
      <c r="I25" s="399" t="s">
        <v>832</v>
      </c>
      <c r="J25" s="406"/>
      <c r="K25" s="400" t="s">
        <v>833</v>
      </c>
      <c r="L25" s="396">
        <v>3</v>
      </c>
      <c r="N25" s="407"/>
      <c r="O25" s="395" t="s">
        <v>831</v>
      </c>
      <c r="P25" s="407"/>
      <c r="Q25" s="400"/>
      <c r="R25" s="407"/>
      <c r="S25" s="395" t="s">
        <v>831</v>
      </c>
      <c r="T25" s="407"/>
      <c r="U25" s="399" t="s">
        <v>832</v>
      </c>
      <c r="V25" s="406"/>
      <c r="W25" s="400" t="s">
        <v>833</v>
      </c>
      <c r="X25" s="396">
        <v>3</v>
      </c>
      <c r="Y25" s="400"/>
      <c r="Z25" s="396" t="s">
        <v>851</v>
      </c>
      <c r="AB25" s="404"/>
    </row>
    <row r="26" spans="2:28">
      <c r="B26" s="395">
        <v>21</v>
      </c>
      <c r="C26" s="396" t="s">
        <v>854</v>
      </c>
      <c r="D26" s="397" t="str">
        <f t="shared" si="2"/>
        <v>u</v>
      </c>
      <c r="E26" s="395" t="s">
        <v>830</v>
      </c>
      <c r="F26" s="406"/>
      <c r="G26" s="395" t="s">
        <v>831</v>
      </c>
      <c r="H26" s="406"/>
      <c r="I26" s="399" t="s">
        <v>832</v>
      </c>
      <c r="J26" s="406"/>
      <c r="K26" s="400" t="s">
        <v>833</v>
      </c>
      <c r="L26" s="396">
        <v>4</v>
      </c>
      <c r="N26" s="407"/>
      <c r="O26" s="395" t="s">
        <v>831</v>
      </c>
      <c r="P26" s="407"/>
      <c r="Q26" s="400"/>
      <c r="R26" s="407"/>
      <c r="S26" s="395" t="s">
        <v>831</v>
      </c>
      <c r="T26" s="407"/>
      <c r="U26" s="399" t="s">
        <v>832</v>
      </c>
      <c r="V26" s="406"/>
      <c r="W26" s="400" t="s">
        <v>833</v>
      </c>
      <c r="X26" s="396">
        <v>4</v>
      </c>
      <c r="Y26" s="400"/>
      <c r="Z26" s="396" t="s">
        <v>851</v>
      </c>
      <c r="AB26" s="404"/>
    </row>
    <row r="27" spans="2:28">
      <c r="B27" s="395">
        <v>22</v>
      </c>
      <c r="C27" s="396" t="s">
        <v>855</v>
      </c>
      <c r="D27" s="397" t="str">
        <f t="shared" si="2"/>
        <v>v</v>
      </c>
      <c r="E27" s="395" t="s">
        <v>830</v>
      </c>
      <c r="F27" s="406"/>
      <c r="G27" s="395" t="s">
        <v>831</v>
      </c>
      <c r="H27" s="406"/>
      <c r="I27" s="399" t="s">
        <v>832</v>
      </c>
      <c r="J27" s="406"/>
      <c r="K27" s="400" t="s">
        <v>833</v>
      </c>
      <c r="L27" s="396">
        <v>5</v>
      </c>
      <c r="N27" s="407"/>
      <c r="O27" s="395" t="s">
        <v>831</v>
      </c>
      <c r="P27" s="407"/>
      <c r="Q27" s="400"/>
      <c r="R27" s="407"/>
      <c r="S27" s="395" t="s">
        <v>831</v>
      </c>
      <c r="T27" s="407"/>
      <c r="U27" s="399" t="s">
        <v>832</v>
      </c>
      <c r="V27" s="406"/>
      <c r="W27" s="400" t="s">
        <v>833</v>
      </c>
      <c r="X27" s="396">
        <v>5</v>
      </c>
      <c r="Y27" s="400"/>
      <c r="Z27" s="396" t="s">
        <v>851</v>
      </c>
      <c r="AB27" s="404"/>
    </row>
    <row r="28" spans="2:28">
      <c r="B28" s="395">
        <v>23</v>
      </c>
      <c r="C28" s="396" t="s">
        <v>856</v>
      </c>
      <c r="D28" s="397" t="str">
        <f t="shared" si="2"/>
        <v>w</v>
      </c>
      <c r="E28" s="395" t="s">
        <v>830</v>
      </c>
      <c r="F28" s="406"/>
      <c r="G28" s="395" t="s">
        <v>831</v>
      </c>
      <c r="H28" s="406"/>
      <c r="I28" s="399" t="s">
        <v>832</v>
      </c>
      <c r="J28" s="406"/>
      <c r="K28" s="400" t="s">
        <v>833</v>
      </c>
      <c r="L28" s="396">
        <v>6</v>
      </c>
      <c r="N28" s="407"/>
      <c r="O28" s="395" t="s">
        <v>831</v>
      </c>
      <c r="P28" s="407"/>
      <c r="Q28" s="400"/>
      <c r="R28" s="407"/>
      <c r="S28" s="395" t="s">
        <v>831</v>
      </c>
      <c r="T28" s="407"/>
      <c r="U28" s="399" t="s">
        <v>832</v>
      </c>
      <c r="V28" s="406"/>
      <c r="W28" s="400" t="s">
        <v>833</v>
      </c>
      <c r="X28" s="396">
        <v>6</v>
      </c>
      <c r="Y28" s="400"/>
      <c r="Z28" s="396" t="s">
        <v>851</v>
      </c>
      <c r="AB28" s="404"/>
    </row>
    <row r="29" spans="2:28">
      <c r="B29" s="395">
        <v>24</v>
      </c>
      <c r="C29" s="396" t="s">
        <v>857</v>
      </c>
      <c r="D29" s="397" t="str">
        <f t="shared" si="2"/>
        <v>x</v>
      </c>
      <c r="E29" s="395" t="s">
        <v>830</v>
      </c>
      <c r="F29" s="406"/>
      <c r="G29" s="395" t="s">
        <v>831</v>
      </c>
      <c r="H29" s="406"/>
      <c r="I29" s="399" t="s">
        <v>832</v>
      </c>
      <c r="J29" s="406"/>
      <c r="K29" s="400" t="s">
        <v>833</v>
      </c>
      <c r="L29" s="396">
        <v>7</v>
      </c>
      <c r="N29" s="407"/>
      <c r="O29" s="395" t="s">
        <v>831</v>
      </c>
      <c r="P29" s="407"/>
      <c r="Q29" s="400"/>
      <c r="R29" s="407"/>
      <c r="S29" s="395" t="s">
        <v>831</v>
      </c>
      <c r="T29" s="407"/>
      <c r="U29" s="399" t="s">
        <v>832</v>
      </c>
      <c r="V29" s="406"/>
      <c r="W29" s="400" t="s">
        <v>833</v>
      </c>
      <c r="X29" s="396">
        <v>7</v>
      </c>
      <c r="Y29" s="400"/>
      <c r="Z29" s="396" t="s">
        <v>851</v>
      </c>
      <c r="AB29" s="404"/>
    </row>
    <row r="30" spans="2:28">
      <c r="B30" s="395">
        <v>25</v>
      </c>
      <c r="C30" s="396" t="s">
        <v>858</v>
      </c>
      <c r="D30" s="397" t="str">
        <f t="shared" si="2"/>
        <v>y</v>
      </c>
      <c r="E30" s="395" t="s">
        <v>830</v>
      </c>
      <c r="F30" s="406"/>
      <c r="G30" s="395" t="s">
        <v>831</v>
      </c>
      <c r="H30" s="406"/>
      <c r="I30" s="399" t="s">
        <v>832</v>
      </c>
      <c r="J30" s="406"/>
      <c r="K30" s="400" t="s">
        <v>833</v>
      </c>
      <c r="L30" s="396">
        <v>8</v>
      </c>
      <c r="N30" s="407"/>
      <c r="O30" s="395" t="s">
        <v>831</v>
      </c>
      <c r="P30" s="407"/>
      <c r="Q30" s="400"/>
      <c r="R30" s="407"/>
      <c r="S30" s="395" t="s">
        <v>831</v>
      </c>
      <c r="T30" s="407"/>
      <c r="U30" s="399" t="s">
        <v>832</v>
      </c>
      <c r="V30" s="406"/>
      <c r="W30" s="400" t="s">
        <v>833</v>
      </c>
      <c r="X30" s="396">
        <v>8</v>
      </c>
      <c r="Y30" s="400"/>
      <c r="Z30" s="396" t="s">
        <v>851</v>
      </c>
      <c r="AB30" s="404"/>
    </row>
    <row r="31" spans="2:28">
      <c r="B31" s="395">
        <v>26</v>
      </c>
      <c r="C31" s="396" t="s">
        <v>859</v>
      </c>
      <c r="D31" s="397" t="str">
        <f t="shared" si="2"/>
        <v>z</v>
      </c>
      <c r="E31" s="395" t="s">
        <v>830</v>
      </c>
      <c r="F31" s="406"/>
      <c r="G31" s="395" t="s">
        <v>831</v>
      </c>
      <c r="H31" s="406"/>
      <c r="I31" s="399" t="s">
        <v>832</v>
      </c>
      <c r="J31" s="406"/>
      <c r="K31" s="400" t="s">
        <v>833</v>
      </c>
      <c r="L31" s="396">
        <v>1</v>
      </c>
      <c r="N31" s="407"/>
      <c r="O31" s="395" t="s">
        <v>831</v>
      </c>
      <c r="P31" s="407"/>
      <c r="Q31" s="400"/>
      <c r="R31" s="407"/>
      <c r="S31" s="395" t="s">
        <v>831</v>
      </c>
      <c r="T31" s="407"/>
      <c r="U31" s="399" t="s">
        <v>832</v>
      </c>
      <c r="V31" s="406"/>
      <c r="W31" s="400" t="s">
        <v>833</v>
      </c>
      <c r="X31" s="396" t="s">
        <v>851</v>
      </c>
      <c r="Y31" s="400"/>
      <c r="Z31" s="396">
        <v>1</v>
      </c>
      <c r="AB31" s="404"/>
    </row>
    <row r="32" spans="2:28">
      <c r="B32" s="395">
        <v>27</v>
      </c>
      <c r="C32" s="396" t="s">
        <v>857</v>
      </c>
      <c r="D32" s="397" t="str">
        <f t="shared" si="2"/>
        <v>x</v>
      </c>
      <c r="E32" s="395" t="s">
        <v>830</v>
      </c>
      <c r="F32" s="406"/>
      <c r="G32" s="395" t="s">
        <v>831</v>
      </c>
      <c r="H32" s="406"/>
      <c r="I32" s="399" t="s">
        <v>832</v>
      </c>
      <c r="J32" s="406"/>
      <c r="K32" s="400" t="s">
        <v>833</v>
      </c>
      <c r="L32" s="396">
        <v>2</v>
      </c>
      <c r="N32" s="407"/>
      <c r="O32" s="395" t="s">
        <v>831</v>
      </c>
      <c r="P32" s="407"/>
      <c r="Q32" s="400"/>
      <c r="R32" s="407"/>
      <c r="S32" s="395" t="s">
        <v>831</v>
      </c>
      <c r="T32" s="407"/>
      <c r="U32" s="399" t="s">
        <v>832</v>
      </c>
      <c r="V32" s="406"/>
      <c r="W32" s="400" t="s">
        <v>833</v>
      </c>
      <c r="X32" s="396" t="s">
        <v>851</v>
      </c>
      <c r="Y32" s="400"/>
      <c r="Z32" s="396">
        <v>2</v>
      </c>
      <c r="AB32" s="404"/>
    </row>
    <row r="33" spans="2:28">
      <c r="B33" s="395">
        <v>28</v>
      </c>
      <c r="C33" s="396" t="s">
        <v>860</v>
      </c>
      <c r="D33" s="397" t="str">
        <f t="shared" si="2"/>
        <v>aa</v>
      </c>
      <c r="E33" s="395" t="s">
        <v>830</v>
      </c>
      <c r="F33" s="406"/>
      <c r="G33" s="395" t="s">
        <v>831</v>
      </c>
      <c r="H33" s="406"/>
      <c r="I33" s="399" t="s">
        <v>832</v>
      </c>
      <c r="J33" s="406"/>
      <c r="K33" s="400" t="s">
        <v>833</v>
      </c>
      <c r="L33" s="396">
        <v>3</v>
      </c>
      <c r="N33" s="407"/>
      <c r="O33" s="395" t="s">
        <v>831</v>
      </c>
      <c r="P33" s="407"/>
      <c r="Q33" s="400"/>
      <c r="R33" s="407"/>
      <c r="S33" s="395" t="s">
        <v>831</v>
      </c>
      <c r="T33" s="407"/>
      <c r="U33" s="399" t="s">
        <v>832</v>
      </c>
      <c r="V33" s="406"/>
      <c r="W33" s="400" t="s">
        <v>833</v>
      </c>
      <c r="X33" s="396" t="s">
        <v>851</v>
      </c>
      <c r="Y33" s="400"/>
      <c r="Z33" s="396">
        <v>3</v>
      </c>
      <c r="AB33" s="404"/>
    </row>
    <row r="34" spans="2:28">
      <c r="B34" s="395">
        <v>29</v>
      </c>
      <c r="C34" s="396" t="s">
        <v>861</v>
      </c>
      <c r="D34" s="397" t="str">
        <f t="shared" si="2"/>
        <v>ab</v>
      </c>
      <c r="E34" s="395" t="s">
        <v>830</v>
      </c>
      <c r="F34" s="406"/>
      <c r="G34" s="395" t="s">
        <v>831</v>
      </c>
      <c r="H34" s="406"/>
      <c r="I34" s="399" t="s">
        <v>832</v>
      </c>
      <c r="J34" s="406"/>
      <c r="K34" s="400" t="s">
        <v>833</v>
      </c>
      <c r="L34" s="396">
        <v>4</v>
      </c>
      <c r="N34" s="407"/>
      <c r="O34" s="395" t="s">
        <v>831</v>
      </c>
      <c r="P34" s="407"/>
      <c r="Q34" s="400"/>
      <c r="R34" s="407"/>
      <c r="S34" s="395" t="s">
        <v>831</v>
      </c>
      <c r="T34" s="407"/>
      <c r="U34" s="399" t="s">
        <v>832</v>
      </c>
      <c r="V34" s="406"/>
      <c r="W34" s="400" t="s">
        <v>833</v>
      </c>
      <c r="X34" s="396" t="s">
        <v>851</v>
      </c>
      <c r="Y34" s="400"/>
      <c r="Z34" s="396">
        <v>4</v>
      </c>
      <c r="AB34" s="404"/>
    </row>
    <row r="35" spans="2:28">
      <c r="B35" s="395">
        <v>30</v>
      </c>
      <c r="C35" s="396" t="s">
        <v>862</v>
      </c>
      <c r="D35" s="397" t="str">
        <f t="shared" si="2"/>
        <v>ac</v>
      </c>
      <c r="E35" s="395" t="s">
        <v>830</v>
      </c>
      <c r="F35" s="406"/>
      <c r="G35" s="395" t="s">
        <v>831</v>
      </c>
      <c r="H35" s="406"/>
      <c r="I35" s="399" t="s">
        <v>832</v>
      </c>
      <c r="J35" s="406"/>
      <c r="K35" s="400" t="s">
        <v>833</v>
      </c>
      <c r="L35" s="396">
        <v>5</v>
      </c>
      <c r="N35" s="407"/>
      <c r="O35" s="395" t="s">
        <v>831</v>
      </c>
      <c r="P35" s="407"/>
      <c r="Q35" s="400"/>
      <c r="R35" s="407"/>
      <c r="S35" s="395" t="s">
        <v>831</v>
      </c>
      <c r="T35" s="407"/>
      <c r="U35" s="399" t="s">
        <v>832</v>
      </c>
      <c r="V35" s="406"/>
      <c r="W35" s="400" t="s">
        <v>833</v>
      </c>
      <c r="X35" s="396" t="s">
        <v>851</v>
      </c>
      <c r="Y35" s="400"/>
      <c r="Z35" s="396">
        <v>5</v>
      </c>
      <c r="AB35" s="404"/>
    </row>
    <row r="36" spans="2:28">
      <c r="B36" s="395">
        <v>31</v>
      </c>
      <c r="C36" s="396" t="s">
        <v>863</v>
      </c>
      <c r="D36" s="397" t="str">
        <f t="shared" si="2"/>
        <v>ad</v>
      </c>
      <c r="E36" s="395" t="s">
        <v>830</v>
      </c>
      <c r="F36" s="406"/>
      <c r="G36" s="395" t="s">
        <v>831</v>
      </c>
      <c r="H36" s="406"/>
      <c r="I36" s="399" t="s">
        <v>832</v>
      </c>
      <c r="J36" s="406"/>
      <c r="K36" s="400" t="s">
        <v>833</v>
      </c>
      <c r="L36" s="396">
        <v>6</v>
      </c>
      <c r="N36" s="407"/>
      <c r="O36" s="395" t="s">
        <v>831</v>
      </c>
      <c r="P36" s="407"/>
      <c r="Q36" s="400"/>
      <c r="R36" s="407"/>
      <c r="S36" s="395" t="s">
        <v>831</v>
      </c>
      <c r="T36" s="407"/>
      <c r="U36" s="399" t="s">
        <v>832</v>
      </c>
      <c r="V36" s="406"/>
      <c r="W36" s="400" t="s">
        <v>833</v>
      </c>
      <c r="X36" s="396" t="s">
        <v>851</v>
      </c>
      <c r="Y36" s="400"/>
      <c r="Z36" s="396">
        <v>6</v>
      </c>
      <c r="AB36" s="404"/>
    </row>
    <row r="37" spans="2:28">
      <c r="B37" s="395">
        <v>32</v>
      </c>
      <c r="C37" s="396" t="s">
        <v>864</v>
      </c>
      <c r="D37" s="397" t="str">
        <f t="shared" si="2"/>
        <v>ae</v>
      </c>
      <c r="E37" s="395" t="s">
        <v>830</v>
      </c>
      <c r="F37" s="406"/>
      <c r="G37" s="395" t="s">
        <v>831</v>
      </c>
      <c r="H37" s="406"/>
      <c r="I37" s="399" t="s">
        <v>832</v>
      </c>
      <c r="J37" s="406"/>
      <c r="K37" s="400" t="s">
        <v>833</v>
      </c>
      <c r="L37" s="396">
        <v>7</v>
      </c>
      <c r="N37" s="407"/>
      <c r="O37" s="395" t="s">
        <v>831</v>
      </c>
      <c r="P37" s="407"/>
      <c r="Q37" s="400"/>
      <c r="R37" s="407"/>
      <c r="S37" s="395" t="s">
        <v>831</v>
      </c>
      <c r="T37" s="407"/>
      <c r="U37" s="399" t="s">
        <v>832</v>
      </c>
      <c r="V37" s="406"/>
      <c r="W37" s="400" t="s">
        <v>833</v>
      </c>
      <c r="X37" s="396" t="s">
        <v>851</v>
      </c>
      <c r="Y37" s="400"/>
      <c r="Z37" s="396">
        <v>7</v>
      </c>
      <c r="AB37" s="404"/>
    </row>
    <row r="38" spans="2:28">
      <c r="B38" s="395">
        <v>33</v>
      </c>
      <c r="C38" s="396" t="s">
        <v>865</v>
      </c>
      <c r="D38" s="397" t="str">
        <f t="shared" si="2"/>
        <v>af</v>
      </c>
      <c r="E38" s="395" t="s">
        <v>830</v>
      </c>
      <c r="F38" s="406"/>
      <c r="G38" s="395" t="s">
        <v>831</v>
      </c>
      <c r="H38" s="406"/>
      <c r="I38" s="399" t="s">
        <v>832</v>
      </c>
      <c r="J38" s="406"/>
      <c r="K38" s="400" t="s">
        <v>833</v>
      </c>
      <c r="L38" s="396">
        <v>8</v>
      </c>
      <c r="N38" s="407"/>
      <c r="O38" s="395" t="s">
        <v>831</v>
      </c>
      <c r="P38" s="407"/>
      <c r="Q38" s="400"/>
      <c r="R38" s="407"/>
      <c r="S38" s="395" t="s">
        <v>831</v>
      </c>
      <c r="T38" s="407"/>
      <c r="U38" s="399" t="s">
        <v>832</v>
      </c>
      <c r="V38" s="406"/>
      <c r="W38" s="400" t="s">
        <v>833</v>
      </c>
      <c r="X38" s="396" t="s">
        <v>851</v>
      </c>
      <c r="Y38" s="400"/>
      <c r="Z38" s="396">
        <v>8</v>
      </c>
      <c r="AB38" s="404"/>
    </row>
    <row r="39" spans="2:28">
      <c r="B39" s="395">
        <v>34</v>
      </c>
      <c r="C39" s="408" t="s">
        <v>866</v>
      </c>
      <c r="D39" s="397"/>
      <c r="E39" s="395" t="s">
        <v>830</v>
      </c>
      <c r="F39" s="398">
        <v>0.29166666666666669</v>
      </c>
      <c r="G39" s="395" t="s">
        <v>831</v>
      </c>
      <c r="H39" s="398">
        <v>0.39583333333333331</v>
      </c>
      <c r="I39" s="399" t="s">
        <v>832</v>
      </c>
      <c r="J39" s="398">
        <v>0</v>
      </c>
      <c r="K39" s="400" t="s">
        <v>833</v>
      </c>
      <c r="L39" s="401">
        <f t="shared" ref="L39:L40" si="6">IF(OR(F39="",H39=""),"",(H39+IF(F39&gt;H39,1,0)-F39-J39)*24)</f>
        <v>2.4999999999999991</v>
      </c>
      <c r="N39" s="405">
        <f>[4]【記載例】看多機!$BB$13</f>
        <v>0.29166666666666669</v>
      </c>
      <c r="O39" s="389" t="s">
        <v>831</v>
      </c>
      <c r="P39" s="405">
        <f>[4]【記載例】看多機!$BF$13</f>
        <v>0.83333333333333337</v>
      </c>
      <c r="R39" s="402">
        <f t="shared" ref="R39:R43" si="7">IF(F39="","",IF(F39&lt;N39,N39,IF(F39&gt;=P39,"",F39)))</f>
        <v>0.29166666666666669</v>
      </c>
      <c r="S39" s="389" t="s">
        <v>831</v>
      </c>
      <c r="T39" s="402">
        <f t="shared" ref="T39:T43" si="8">IF(H39="","",IF(H39&gt;F39,IF(H39&lt;P39,H39,P39),P39))</f>
        <v>0.39583333333333331</v>
      </c>
      <c r="U39" s="403" t="s">
        <v>832</v>
      </c>
      <c r="V39" s="398">
        <v>0</v>
      </c>
      <c r="W39" s="191" t="s">
        <v>833</v>
      </c>
      <c r="X39" s="401">
        <f t="shared" ref="X39:X40" si="9">IF(R39="","",IF((T39+IF(R39&gt;T39,1,0)-R39-V39)*24=0,"",(T39+IF(R39&gt;T39,1,0)-R39-V39)*24))</f>
        <v>2.4999999999999991</v>
      </c>
      <c r="Z39" s="401" t="str">
        <f t="shared" ref="Z39:Z40" si="10">IF(X39="",L39,IF(OR(L39-X39=0,L39-X39&lt;0),"-",L39-X39))</f>
        <v>-</v>
      </c>
      <c r="AB39" s="404"/>
    </row>
    <row r="40" spans="2:28">
      <c r="B40" s="395"/>
      <c r="C40" s="409" t="s">
        <v>851</v>
      </c>
      <c r="D40" s="397"/>
      <c r="E40" s="395" t="s">
        <v>830</v>
      </c>
      <c r="F40" s="398">
        <v>0.6875</v>
      </c>
      <c r="G40" s="395" t="s">
        <v>831</v>
      </c>
      <c r="H40" s="398">
        <v>0.83333333333333337</v>
      </c>
      <c r="I40" s="399" t="s">
        <v>832</v>
      </c>
      <c r="J40" s="398">
        <v>0</v>
      </c>
      <c r="K40" s="400" t="s">
        <v>833</v>
      </c>
      <c r="L40" s="401">
        <f t="shared" si="6"/>
        <v>3.5000000000000009</v>
      </c>
      <c r="N40" s="405">
        <f>[4]【記載例】看多機!$BB$13</f>
        <v>0.29166666666666669</v>
      </c>
      <c r="O40" s="389" t="s">
        <v>831</v>
      </c>
      <c r="P40" s="405">
        <f>[4]【記載例】看多機!$BF$13</f>
        <v>0.83333333333333337</v>
      </c>
      <c r="R40" s="402">
        <f t="shared" si="7"/>
        <v>0.6875</v>
      </c>
      <c r="S40" s="389" t="s">
        <v>831</v>
      </c>
      <c r="T40" s="402">
        <f t="shared" si="8"/>
        <v>0.83333333333333337</v>
      </c>
      <c r="U40" s="403" t="s">
        <v>832</v>
      </c>
      <c r="V40" s="398">
        <v>0</v>
      </c>
      <c r="W40" s="191" t="s">
        <v>833</v>
      </c>
      <c r="X40" s="401">
        <f t="shared" si="9"/>
        <v>3.5000000000000009</v>
      </c>
      <c r="Z40" s="401" t="str">
        <f t="shared" si="10"/>
        <v>-</v>
      </c>
      <c r="AB40" s="404"/>
    </row>
    <row r="41" spans="2:28">
      <c r="B41" s="395"/>
      <c r="C41" s="410" t="s">
        <v>851</v>
      </c>
      <c r="D41" s="397" t="str">
        <f>C39</f>
        <v>ag</v>
      </c>
      <c r="E41" s="395" t="s">
        <v>830</v>
      </c>
      <c r="F41" s="398" t="s">
        <v>851</v>
      </c>
      <c r="G41" s="395" t="s">
        <v>831</v>
      </c>
      <c r="H41" s="398" t="s">
        <v>851</v>
      </c>
      <c r="I41" s="399" t="s">
        <v>832</v>
      </c>
      <c r="J41" s="398" t="s">
        <v>851</v>
      </c>
      <c r="K41" s="400" t="s">
        <v>833</v>
      </c>
      <c r="L41" s="401">
        <f>IF(OR(L39="",L40=""),"",L39+L40)</f>
        <v>6</v>
      </c>
      <c r="N41" s="405" t="s">
        <v>851</v>
      </c>
      <c r="O41" s="389" t="s">
        <v>831</v>
      </c>
      <c r="P41" s="405" t="s">
        <v>851</v>
      </c>
      <c r="R41" s="402" t="s">
        <v>851</v>
      </c>
      <c r="S41" s="389" t="s">
        <v>831</v>
      </c>
      <c r="T41" s="402" t="s">
        <v>851</v>
      </c>
      <c r="U41" s="403" t="s">
        <v>832</v>
      </c>
      <c r="V41" s="398" t="s">
        <v>867</v>
      </c>
      <c r="W41" s="191" t="s">
        <v>833</v>
      </c>
      <c r="X41" s="401">
        <f>IF(OR(X39="",X40=""),"",X39+X40)</f>
        <v>6</v>
      </c>
      <c r="Z41" s="401" t="str">
        <f>IF(X41="",L41,IF(OR(L41-X41=0,L41-X41&lt;0),"-",L41-X41))</f>
        <v>-</v>
      </c>
      <c r="AB41" s="404" t="s">
        <v>868</v>
      </c>
    </row>
    <row r="42" spans="2:28">
      <c r="B42" s="395"/>
      <c r="C42" s="408" t="s">
        <v>869</v>
      </c>
      <c r="D42" s="397"/>
      <c r="E42" s="395" t="s">
        <v>830</v>
      </c>
      <c r="F42" s="398"/>
      <c r="G42" s="395" t="s">
        <v>831</v>
      </c>
      <c r="H42" s="398"/>
      <c r="I42" s="399" t="s">
        <v>832</v>
      </c>
      <c r="J42" s="398">
        <v>0</v>
      </c>
      <c r="K42" s="400" t="s">
        <v>833</v>
      </c>
      <c r="L42" s="401" t="str">
        <f t="shared" ref="L42:L43" si="11">IF(OR(F42="",H42=""),"",(H42+IF(F42&gt;H42,1,0)-F42-J42)*24)</f>
        <v/>
      </c>
      <c r="N42" s="405">
        <f>[4]【記載例】看多機!$BB$13</f>
        <v>0.29166666666666669</v>
      </c>
      <c r="O42" s="389" t="s">
        <v>831</v>
      </c>
      <c r="P42" s="405">
        <f>[4]【記載例】看多機!$BF$13</f>
        <v>0.83333333333333337</v>
      </c>
      <c r="R42" s="402" t="str">
        <f t="shared" si="7"/>
        <v/>
      </c>
      <c r="S42" s="389" t="s">
        <v>831</v>
      </c>
      <c r="T42" s="402" t="str">
        <f t="shared" si="8"/>
        <v/>
      </c>
      <c r="U42" s="403" t="s">
        <v>832</v>
      </c>
      <c r="V42" s="398">
        <v>0</v>
      </c>
      <c r="W42" s="191" t="s">
        <v>833</v>
      </c>
      <c r="X42" s="401" t="str">
        <f t="shared" ref="X42:X43" si="12">IF(R42="","",IF((T42+IF(R42&gt;T42,1,0)-R42-V42)*24=0,"",(T42+IF(R42&gt;T42,1,0)-R42-V42)*24))</f>
        <v/>
      </c>
      <c r="Z42" s="401" t="str">
        <f t="shared" ref="Z42:Z43" si="13">IF(X42="",L42,IF(OR(L42-X42=0,L42-X42&lt;0),"-",L42-X42))</f>
        <v/>
      </c>
      <c r="AB42" s="404"/>
    </row>
    <row r="43" spans="2:28">
      <c r="B43" s="395">
        <v>35</v>
      </c>
      <c r="C43" s="409" t="s">
        <v>851</v>
      </c>
      <c r="D43" s="397"/>
      <c r="E43" s="395" t="s">
        <v>830</v>
      </c>
      <c r="F43" s="398"/>
      <c r="G43" s="395" t="s">
        <v>831</v>
      </c>
      <c r="H43" s="398"/>
      <c r="I43" s="399" t="s">
        <v>832</v>
      </c>
      <c r="J43" s="398">
        <v>0</v>
      </c>
      <c r="K43" s="400" t="s">
        <v>833</v>
      </c>
      <c r="L43" s="401" t="str">
        <f t="shared" si="11"/>
        <v/>
      </c>
      <c r="N43" s="405">
        <f>[4]【記載例】看多機!$BB$13</f>
        <v>0.29166666666666669</v>
      </c>
      <c r="O43" s="389" t="s">
        <v>831</v>
      </c>
      <c r="P43" s="405">
        <f>[4]【記載例】看多機!$BF$13</f>
        <v>0.83333333333333337</v>
      </c>
      <c r="R43" s="402" t="str">
        <f t="shared" si="7"/>
        <v/>
      </c>
      <c r="S43" s="389" t="s">
        <v>831</v>
      </c>
      <c r="T43" s="402" t="str">
        <f t="shared" si="8"/>
        <v/>
      </c>
      <c r="U43" s="403" t="s">
        <v>832</v>
      </c>
      <c r="V43" s="398">
        <v>0</v>
      </c>
      <c r="W43" s="191" t="s">
        <v>833</v>
      </c>
      <c r="X43" s="401" t="str">
        <f t="shared" si="12"/>
        <v/>
      </c>
      <c r="Z43" s="401" t="str">
        <f t="shared" si="13"/>
        <v/>
      </c>
      <c r="AB43" s="404"/>
    </row>
    <row r="44" spans="2:28">
      <c r="B44" s="395"/>
      <c r="C44" s="410" t="s">
        <v>851</v>
      </c>
      <c r="D44" s="397" t="str">
        <f>C42</f>
        <v>ah</v>
      </c>
      <c r="E44" s="395" t="s">
        <v>830</v>
      </c>
      <c r="F44" s="398" t="s">
        <v>851</v>
      </c>
      <c r="G44" s="395" t="s">
        <v>831</v>
      </c>
      <c r="H44" s="398" t="s">
        <v>851</v>
      </c>
      <c r="I44" s="399" t="s">
        <v>832</v>
      </c>
      <c r="J44" s="398" t="s">
        <v>851</v>
      </c>
      <c r="K44" s="400" t="s">
        <v>833</v>
      </c>
      <c r="L44" s="401" t="str">
        <f>IF(OR(L42="",L43=""),"",L42+L43)</f>
        <v/>
      </c>
      <c r="N44" s="405" t="s">
        <v>851</v>
      </c>
      <c r="O44" s="389" t="s">
        <v>831</v>
      </c>
      <c r="P44" s="405" t="s">
        <v>851</v>
      </c>
      <c r="R44" s="402" t="s">
        <v>851</v>
      </c>
      <c r="S44" s="389" t="s">
        <v>831</v>
      </c>
      <c r="T44" s="402" t="s">
        <v>851</v>
      </c>
      <c r="U44" s="403" t="s">
        <v>832</v>
      </c>
      <c r="V44" s="398" t="s">
        <v>867</v>
      </c>
      <c r="W44" s="191" t="s">
        <v>833</v>
      </c>
      <c r="X44" s="401" t="str">
        <f>IF(OR(X42="",X43=""),"",X42+X43)</f>
        <v/>
      </c>
      <c r="Z44" s="401" t="str">
        <f>IF(X44="",L44,IF(OR(L44-X44=0,L44-X44&lt;0),"-",L44-X44))</f>
        <v/>
      </c>
      <c r="AB44" s="404" t="s">
        <v>870</v>
      </c>
    </row>
    <row r="45" spans="2:28">
      <c r="B45" s="395"/>
      <c r="C45" s="408" t="s">
        <v>871</v>
      </c>
      <c r="D45" s="397"/>
      <c r="E45" s="395" t="s">
        <v>830</v>
      </c>
      <c r="F45" s="398"/>
      <c r="G45" s="395" t="s">
        <v>831</v>
      </c>
      <c r="H45" s="398"/>
      <c r="I45" s="399" t="s">
        <v>832</v>
      </c>
      <c r="J45" s="398">
        <v>0</v>
      </c>
      <c r="K45" s="400" t="s">
        <v>833</v>
      </c>
      <c r="L45" s="401" t="str">
        <f t="shared" ref="L45:L46" si="14">IF(OR(F45="",H45=""),"",(H45+IF(F45&gt;H45,1,0)-F45-J45)*24)</f>
        <v/>
      </c>
      <c r="N45" s="405">
        <f>[4]【記載例】看多機!$BB$13</f>
        <v>0.29166666666666669</v>
      </c>
      <c r="O45" s="389" t="s">
        <v>831</v>
      </c>
      <c r="P45" s="405">
        <f>[4]【記載例】看多機!$BF$13</f>
        <v>0.83333333333333337</v>
      </c>
      <c r="R45" s="402" t="str">
        <f t="shared" ref="R45:R46" si="15">IF(F45="","",IF(F45&lt;N45,N45,IF(F45&gt;=P45,"",F45)))</f>
        <v/>
      </c>
      <c r="S45" s="389" t="s">
        <v>831</v>
      </c>
      <c r="T45" s="402" t="str">
        <f t="shared" ref="T45:T46" si="16">IF(H45="","",IF(H45&gt;F45,IF(H45&lt;P45,H45,P45),P45))</f>
        <v/>
      </c>
      <c r="U45" s="403" t="s">
        <v>832</v>
      </c>
      <c r="V45" s="398">
        <v>0</v>
      </c>
      <c r="W45" s="191" t="s">
        <v>833</v>
      </c>
      <c r="X45" s="401" t="str">
        <f t="shared" ref="X45:X46" si="17">IF(R45="","",IF((T45+IF(R45&gt;T45,1,0)-R45-V45)*24=0,"",(T45+IF(R45&gt;T45,1,0)-R45-V45)*24))</f>
        <v/>
      </c>
      <c r="Z45" s="401" t="str">
        <f t="shared" ref="Z45:Z46" si="18">IF(X45="",L45,IF(OR(L45-X45=0,L45-X45&lt;0),"-",L45-X45))</f>
        <v/>
      </c>
      <c r="AB45" s="404"/>
    </row>
    <row r="46" spans="2:28">
      <c r="B46" s="395">
        <v>36</v>
      </c>
      <c r="C46" s="409" t="s">
        <v>851</v>
      </c>
      <c r="D46" s="397"/>
      <c r="E46" s="395" t="s">
        <v>830</v>
      </c>
      <c r="F46" s="398"/>
      <c r="G46" s="395" t="s">
        <v>831</v>
      </c>
      <c r="H46" s="398"/>
      <c r="I46" s="399" t="s">
        <v>832</v>
      </c>
      <c r="J46" s="398">
        <v>0</v>
      </c>
      <c r="K46" s="400" t="s">
        <v>833</v>
      </c>
      <c r="L46" s="401" t="str">
        <f t="shared" si="14"/>
        <v/>
      </c>
      <c r="N46" s="405">
        <f>[4]【記載例】看多機!$BB$13</f>
        <v>0.29166666666666669</v>
      </c>
      <c r="O46" s="389" t="s">
        <v>831</v>
      </c>
      <c r="P46" s="405">
        <f>[4]【記載例】看多機!$BF$13</f>
        <v>0.83333333333333337</v>
      </c>
      <c r="R46" s="402" t="str">
        <f t="shared" si="15"/>
        <v/>
      </c>
      <c r="S46" s="389" t="s">
        <v>831</v>
      </c>
      <c r="T46" s="402" t="str">
        <f t="shared" si="16"/>
        <v/>
      </c>
      <c r="U46" s="403" t="s">
        <v>832</v>
      </c>
      <c r="V46" s="398">
        <v>0</v>
      </c>
      <c r="W46" s="191" t="s">
        <v>833</v>
      </c>
      <c r="X46" s="401" t="str">
        <f t="shared" si="17"/>
        <v/>
      </c>
      <c r="Z46" s="401" t="str">
        <f t="shared" si="18"/>
        <v/>
      </c>
      <c r="AB46" s="404"/>
    </row>
    <row r="47" spans="2:28">
      <c r="B47" s="395"/>
      <c r="C47" s="410" t="s">
        <v>851</v>
      </c>
      <c r="D47" s="397" t="str">
        <f>C45</f>
        <v>ai</v>
      </c>
      <c r="E47" s="395" t="s">
        <v>830</v>
      </c>
      <c r="F47" s="398" t="s">
        <v>851</v>
      </c>
      <c r="G47" s="395" t="s">
        <v>831</v>
      </c>
      <c r="H47" s="398" t="s">
        <v>851</v>
      </c>
      <c r="I47" s="399" t="s">
        <v>832</v>
      </c>
      <c r="J47" s="398" t="s">
        <v>851</v>
      </c>
      <c r="K47" s="400" t="s">
        <v>833</v>
      </c>
      <c r="L47" s="401" t="str">
        <f>IF(OR(L45="",L46=""),"",L45+L46)</f>
        <v/>
      </c>
      <c r="N47" s="405" t="s">
        <v>851</v>
      </c>
      <c r="O47" s="389" t="s">
        <v>831</v>
      </c>
      <c r="P47" s="405" t="s">
        <v>851</v>
      </c>
      <c r="R47" s="402" t="s">
        <v>851</v>
      </c>
      <c r="S47" s="389" t="s">
        <v>831</v>
      </c>
      <c r="T47" s="402" t="s">
        <v>851</v>
      </c>
      <c r="U47" s="403" t="s">
        <v>832</v>
      </c>
      <c r="V47" s="398" t="s">
        <v>867</v>
      </c>
      <c r="W47" s="191" t="s">
        <v>833</v>
      </c>
      <c r="X47" s="401" t="str">
        <f>IF(OR(X45="",X46=""),"",X45+X46)</f>
        <v/>
      </c>
      <c r="Z47" s="401" t="str">
        <f>IF(X47="",L47,IF(OR(L47-X47=0,L47-X47&lt;0),"-",L47-X47))</f>
        <v/>
      </c>
      <c r="AB47" s="404" t="s">
        <v>870</v>
      </c>
    </row>
    <row r="49" spans="3:4">
      <c r="C49" s="390" t="s">
        <v>872</v>
      </c>
      <c r="D49" s="390"/>
    </row>
    <row r="50" spans="3:4">
      <c r="C50" s="390" t="s">
        <v>873</v>
      </c>
      <c r="D50" s="390"/>
    </row>
    <row r="51" spans="3:4">
      <c r="C51" s="390" t="s">
        <v>874</v>
      </c>
      <c r="D51" s="390"/>
    </row>
    <row r="52" spans="3:4">
      <c r="C52" s="390" t="s">
        <v>875</v>
      </c>
      <c r="D52" s="390"/>
    </row>
  </sheetData>
  <mergeCells count="4">
    <mergeCell ref="F4:L4"/>
    <mergeCell ref="N4:P4"/>
    <mergeCell ref="R4:X4"/>
    <mergeCell ref="AB4:AB5"/>
  </mergeCells>
  <phoneticPr fontId="12"/>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L45"/>
  <sheetViews>
    <sheetView zoomScale="50" zoomScaleNormal="50" workbookViewId="0">
      <selection activeCell="C17" sqref="C17"/>
    </sheetView>
  </sheetViews>
  <sheetFormatPr defaultColWidth="9" defaultRowHeight="19.2"/>
  <cols>
    <col min="1" max="1" width="1.88671875" style="191" customWidth="1"/>
    <col min="2" max="2" width="11.44140625" style="191" customWidth="1"/>
    <col min="3" max="12" width="40.6640625" style="191" customWidth="1"/>
    <col min="13" max="16384" width="9" style="191"/>
  </cols>
  <sheetData>
    <row r="1" spans="2:12">
      <c r="B1" s="192" t="s">
        <v>632</v>
      </c>
      <c r="C1" s="192"/>
      <c r="D1" s="192"/>
    </row>
    <row r="2" spans="2:12">
      <c r="B2" s="192"/>
      <c r="C2" s="192"/>
      <c r="D2" s="192"/>
    </row>
    <row r="3" spans="2:12">
      <c r="B3" s="193" t="s">
        <v>599</v>
      </c>
      <c r="C3" s="193" t="s">
        <v>633</v>
      </c>
      <c r="D3" s="192"/>
    </row>
    <row r="4" spans="2:12">
      <c r="B4" s="194">
        <v>1</v>
      </c>
      <c r="C4" s="195" t="s">
        <v>628</v>
      </c>
      <c r="D4" s="192"/>
    </row>
    <row r="5" spans="2:12">
      <c r="B5" s="194">
        <v>2</v>
      </c>
      <c r="C5" s="195" t="s">
        <v>634</v>
      </c>
    </row>
    <row r="6" spans="2:12">
      <c r="B6" s="194">
        <v>3</v>
      </c>
      <c r="C6" s="195" t="s">
        <v>635</v>
      </c>
      <c r="D6" s="192"/>
    </row>
    <row r="7" spans="2:12">
      <c r="B7" s="194">
        <v>4</v>
      </c>
      <c r="C7" s="195" t="s">
        <v>635</v>
      </c>
      <c r="D7" s="192"/>
    </row>
    <row r="8" spans="2:12">
      <c r="B8" s="194">
        <v>5</v>
      </c>
      <c r="C8" s="195" t="s">
        <v>635</v>
      </c>
      <c r="D8" s="192"/>
    </row>
    <row r="9" spans="2:12">
      <c r="B9" s="194">
        <v>6</v>
      </c>
      <c r="C9" s="195" t="s">
        <v>635</v>
      </c>
      <c r="D9" s="192"/>
    </row>
    <row r="10" spans="2:12">
      <c r="B10" s="194">
        <v>7</v>
      </c>
      <c r="C10" s="195" t="s">
        <v>635</v>
      </c>
      <c r="D10" s="192"/>
    </row>
    <row r="12" spans="2:12">
      <c r="B12" s="192" t="s">
        <v>636</v>
      </c>
    </row>
    <row r="13" spans="2:12" ht="19.8" thickBot="1"/>
    <row r="14" spans="2:12" ht="19.8" thickBot="1">
      <c r="B14" s="196" t="s">
        <v>637</v>
      </c>
      <c r="C14" s="197" t="s">
        <v>614</v>
      </c>
      <c r="D14" s="198" t="s">
        <v>620</v>
      </c>
      <c r="E14" s="198" t="s">
        <v>638</v>
      </c>
      <c r="F14" s="198" t="s">
        <v>619</v>
      </c>
      <c r="G14" s="198" t="s">
        <v>639</v>
      </c>
      <c r="H14" s="198" t="s">
        <v>635</v>
      </c>
      <c r="I14" s="198" t="s">
        <v>635</v>
      </c>
      <c r="J14" s="198" t="s">
        <v>635</v>
      </c>
      <c r="K14" s="198" t="s">
        <v>635</v>
      </c>
      <c r="L14" s="199" t="s">
        <v>635</v>
      </c>
    </row>
    <row r="15" spans="2:12">
      <c r="B15" s="1036" t="s">
        <v>640</v>
      </c>
      <c r="C15" s="200" t="s">
        <v>615</v>
      </c>
      <c r="D15" s="201" t="s">
        <v>621</v>
      </c>
      <c r="E15" s="201" t="s">
        <v>641</v>
      </c>
      <c r="F15" s="201" t="s">
        <v>619</v>
      </c>
      <c r="G15" s="202" t="s">
        <v>642</v>
      </c>
      <c r="H15" s="202" t="s">
        <v>635</v>
      </c>
      <c r="I15" s="202" t="s">
        <v>635</v>
      </c>
      <c r="J15" s="202" t="s">
        <v>635</v>
      </c>
      <c r="K15" s="202" t="s">
        <v>635</v>
      </c>
      <c r="L15" s="203" t="s">
        <v>635</v>
      </c>
    </row>
    <row r="16" spans="2:12">
      <c r="B16" s="1037"/>
      <c r="C16" s="204" t="s">
        <v>643</v>
      </c>
      <c r="D16" s="202" t="s">
        <v>622</v>
      </c>
      <c r="E16" s="202" t="s">
        <v>623</v>
      </c>
      <c r="F16" s="202" t="s">
        <v>644</v>
      </c>
      <c r="G16" s="202" t="s">
        <v>635</v>
      </c>
      <c r="H16" s="202" t="s">
        <v>635</v>
      </c>
      <c r="I16" s="202" t="s">
        <v>635</v>
      </c>
      <c r="J16" s="202" t="s">
        <v>635</v>
      </c>
      <c r="K16" s="202" t="s">
        <v>635</v>
      </c>
      <c r="L16" s="203" t="s">
        <v>635</v>
      </c>
    </row>
    <row r="17" spans="2:12">
      <c r="B17" s="1037"/>
      <c r="C17" s="204" t="s">
        <v>641</v>
      </c>
      <c r="D17" s="202" t="s">
        <v>622</v>
      </c>
      <c r="E17" s="202" t="s">
        <v>645</v>
      </c>
      <c r="F17" s="202" t="s">
        <v>635</v>
      </c>
      <c r="G17" s="202" t="s">
        <v>635</v>
      </c>
      <c r="H17" s="202" t="s">
        <v>635</v>
      </c>
      <c r="I17" s="202" t="s">
        <v>635</v>
      </c>
      <c r="J17" s="202" t="s">
        <v>635</v>
      </c>
      <c r="K17" s="202" t="s">
        <v>635</v>
      </c>
      <c r="L17" s="203" t="s">
        <v>635</v>
      </c>
    </row>
    <row r="18" spans="2:12">
      <c r="B18" s="1037"/>
      <c r="C18" s="204" t="s">
        <v>623</v>
      </c>
      <c r="D18" s="202" t="s">
        <v>622</v>
      </c>
      <c r="E18" s="202" t="s">
        <v>635</v>
      </c>
      <c r="F18" s="202" t="s">
        <v>635</v>
      </c>
      <c r="G18" s="202" t="s">
        <v>635</v>
      </c>
      <c r="H18" s="202" t="s">
        <v>635</v>
      </c>
      <c r="I18" s="202" t="s">
        <v>635</v>
      </c>
      <c r="J18" s="202" t="s">
        <v>635</v>
      </c>
      <c r="K18" s="202" t="s">
        <v>635</v>
      </c>
      <c r="L18" s="203" t="s">
        <v>635</v>
      </c>
    </row>
    <row r="19" spans="2:12">
      <c r="B19" s="1037"/>
      <c r="C19" s="204" t="s">
        <v>635</v>
      </c>
      <c r="D19" s="202" t="s">
        <v>622</v>
      </c>
      <c r="E19" s="202" t="s">
        <v>635</v>
      </c>
      <c r="F19" s="202" t="s">
        <v>635</v>
      </c>
      <c r="G19" s="202" t="s">
        <v>635</v>
      </c>
      <c r="H19" s="202" t="s">
        <v>635</v>
      </c>
      <c r="I19" s="202" t="s">
        <v>635</v>
      </c>
      <c r="J19" s="202" t="s">
        <v>635</v>
      </c>
      <c r="K19" s="202" t="s">
        <v>635</v>
      </c>
      <c r="L19" s="203" t="s">
        <v>635</v>
      </c>
    </row>
    <row r="20" spans="2:12">
      <c r="B20" s="1037"/>
      <c r="C20" s="204" t="s">
        <v>635</v>
      </c>
      <c r="D20" s="202" t="s">
        <v>635</v>
      </c>
      <c r="E20" s="202" t="s">
        <v>635</v>
      </c>
      <c r="F20" s="202" t="s">
        <v>635</v>
      </c>
      <c r="G20" s="202" t="s">
        <v>635</v>
      </c>
      <c r="H20" s="202" t="s">
        <v>635</v>
      </c>
      <c r="I20" s="202" t="s">
        <v>635</v>
      </c>
      <c r="J20" s="202" t="s">
        <v>635</v>
      </c>
      <c r="K20" s="202" t="s">
        <v>635</v>
      </c>
      <c r="L20" s="203" t="s">
        <v>635</v>
      </c>
    </row>
    <row r="21" spans="2:12">
      <c r="B21" s="1037"/>
      <c r="C21" s="204" t="s">
        <v>635</v>
      </c>
      <c r="D21" s="202" t="s">
        <v>635</v>
      </c>
      <c r="E21" s="202" t="s">
        <v>635</v>
      </c>
      <c r="F21" s="202" t="s">
        <v>635</v>
      </c>
      <c r="G21" s="202" t="s">
        <v>635</v>
      </c>
      <c r="H21" s="202" t="s">
        <v>635</v>
      </c>
      <c r="I21" s="202" t="s">
        <v>635</v>
      </c>
      <c r="J21" s="202" t="s">
        <v>635</v>
      </c>
      <c r="K21" s="202" t="s">
        <v>635</v>
      </c>
      <c r="L21" s="203" t="s">
        <v>635</v>
      </c>
    </row>
    <row r="22" spans="2:12">
      <c r="B22" s="1037"/>
      <c r="C22" s="204" t="s">
        <v>635</v>
      </c>
      <c r="D22" s="202" t="s">
        <v>635</v>
      </c>
      <c r="E22" s="202" t="s">
        <v>635</v>
      </c>
      <c r="F22" s="202" t="s">
        <v>635</v>
      </c>
      <c r="G22" s="202" t="s">
        <v>635</v>
      </c>
      <c r="H22" s="202" t="s">
        <v>635</v>
      </c>
      <c r="I22" s="202" t="s">
        <v>635</v>
      </c>
      <c r="J22" s="202" t="s">
        <v>635</v>
      </c>
      <c r="K22" s="202" t="s">
        <v>635</v>
      </c>
      <c r="L22" s="203" t="s">
        <v>635</v>
      </c>
    </row>
    <row r="23" spans="2:12" ht="19.8" thickBot="1">
      <c r="B23" s="1038"/>
      <c r="C23" s="205" t="s">
        <v>635</v>
      </c>
      <c r="D23" s="206" t="s">
        <v>635</v>
      </c>
      <c r="E23" s="206" t="s">
        <v>635</v>
      </c>
      <c r="F23" s="206" t="s">
        <v>635</v>
      </c>
      <c r="G23" s="206" t="s">
        <v>635</v>
      </c>
      <c r="H23" s="206" t="s">
        <v>635</v>
      </c>
      <c r="I23" s="206" t="s">
        <v>635</v>
      </c>
      <c r="J23" s="206" t="s">
        <v>635</v>
      </c>
      <c r="K23" s="206" t="s">
        <v>635</v>
      </c>
      <c r="L23" s="207" t="s">
        <v>635</v>
      </c>
    </row>
    <row r="25" spans="2:12">
      <c r="C25" s="191" t="s">
        <v>646</v>
      </c>
    </row>
    <row r="26" spans="2:12">
      <c r="C26" s="191" t="s">
        <v>647</v>
      </c>
    </row>
    <row r="27" spans="2:12">
      <c r="C27" s="191" t="s">
        <v>648</v>
      </c>
    </row>
    <row r="29" spans="2:12">
      <c r="C29" s="191" t="s">
        <v>649</v>
      </c>
    </row>
    <row r="30" spans="2:12">
      <c r="C30" s="191" t="s">
        <v>650</v>
      </c>
    </row>
    <row r="31" spans="2:12">
      <c r="C31" s="191" t="s">
        <v>651</v>
      </c>
    </row>
    <row r="32" spans="2:12">
      <c r="C32" s="191" t="s">
        <v>652</v>
      </c>
    </row>
    <row r="33" spans="3:3">
      <c r="C33" s="191" t="s">
        <v>653</v>
      </c>
    </row>
    <row r="34" spans="3:3">
      <c r="C34" s="191" t="s">
        <v>654</v>
      </c>
    </row>
    <row r="35" spans="3:3">
      <c r="C35" s="191" t="s">
        <v>655</v>
      </c>
    </row>
    <row r="36" spans="3:3">
      <c r="C36" s="191" t="s">
        <v>656</v>
      </c>
    </row>
    <row r="37" spans="3:3">
      <c r="C37" s="191" t="s">
        <v>657</v>
      </c>
    </row>
    <row r="38" spans="3:3">
      <c r="C38" s="191" t="s">
        <v>658</v>
      </c>
    </row>
    <row r="40" spans="3:3">
      <c r="C40" s="191" t="s">
        <v>659</v>
      </c>
    </row>
    <row r="41" spans="3:3">
      <c r="C41" s="191" t="s">
        <v>660</v>
      </c>
    </row>
    <row r="42" spans="3:3">
      <c r="C42" s="191" t="s">
        <v>661</v>
      </c>
    </row>
    <row r="43" spans="3:3">
      <c r="C43" s="191" t="s">
        <v>662</v>
      </c>
    </row>
    <row r="44" spans="3:3">
      <c r="C44" s="191" t="s">
        <v>663</v>
      </c>
    </row>
    <row r="45" spans="3:3">
      <c r="C45" s="191" t="s">
        <v>664</v>
      </c>
    </row>
  </sheetData>
  <mergeCells count="1">
    <mergeCell ref="B15:B23"/>
  </mergeCells>
  <phoneticPr fontId="1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AN111"/>
  <sheetViews>
    <sheetView view="pageBreakPreview" topLeftCell="A97" zoomScaleNormal="100" zoomScaleSheetLayoutView="100" workbookViewId="0">
      <selection activeCell="E80" sqref="E80:AH80"/>
    </sheetView>
  </sheetViews>
  <sheetFormatPr defaultColWidth="9" defaultRowHeight="13.2"/>
  <cols>
    <col min="1" max="9" width="2.6640625" style="208" customWidth="1"/>
    <col min="10" max="10" width="2.33203125" style="208" customWidth="1"/>
    <col min="11" max="40" width="2.6640625" style="208" customWidth="1"/>
    <col min="41" max="16384" width="9" style="208"/>
  </cols>
  <sheetData>
    <row r="1" spans="1:40" ht="6" customHeight="1"/>
    <row r="2" spans="1:40" s="209" customFormat="1" ht="75" customHeight="1">
      <c r="A2" s="626" t="s">
        <v>702</v>
      </c>
      <c r="B2" s="627"/>
      <c r="C2" s="627"/>
      <c r="D2" s="627"/>
      <c r="E2" s="627"/>
      <c r="F2" s="627"/>
      <c r="G2" s="627"/>
      <c r="H2" s="627"/>
      <c r="I2" s="627"/>
      <c r="J2" s="627"/>
      <c r="K2" s="627"/>
      <c r="L2" s="627"/>
      <c r="M2" s="627"/>
      <c r="N2" s="627"/>
      <c r="O2" s="627"/>
      <c r="P2" s="627"/>
      <c r="Q2" s="627"/>
      <c r="R2" s="627"/>
      <c r="S2" s="627"/>
      <c r="T2" s="627"/>
      <c r="U2" s="627"/>
      <c r="V2" s="627"/>
      <c r="W2" s="627"/>
      <c r="X2" s="627"/>
      <c r="Y2" s="627"/>
      <c r="Z2" s="627"/>
      <c r="AA2" s="627"/>
      <c r="AB2" s="627"/>
      <c r="AC2" s="627"/>
      <c r="AD2" s="627"/>
      <c r="AE2" s="627"/>
      <c r="AF2" s="627"/>
      <c r="AG2" s="627"/>
      <c r="AH2" s="627"/>
      <c r="AI2" s="627"/>
      <c r="AJ2" s="627"/>
      <c r="AK2" s="627"/>
      <c r="AL2" s="627"/>
      <c r="AM2" s="627"/>
      <c r="AN2" s="628"/>
    </row>
    <row r="3" spans="1:40" s="209" customFormat="1" ht="7.5" customHeight="1">
      <c r="B3" s="210"/>
      <c r="C3" s="210"/>
      <c r="D3" s="210"/>
      <c r="E3" s="210"/>
      <c r="F3" s="210"/>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row>
    <row r="4" spans="1:40" ht="16.2">
      <c r="A4" s="597" t="s">
        <v>85</v>
      </c>
      <c r="B4" s="597"/>
      <c r="C4" s="598" t="s">
        <v>62</v>
      </c>
      <c r="D4" s="598"/>
      <c r="E4" s="598"/>
      <c r="F4" s="598"/>
      <c r="G4" s="598"/>
      <c r="H4" s="598"/>
      <c r="I4" s="598"/>
      <c r="J4" s="598"/>
      <c r="K4" s="598"/>
      <c r="L4" s="598"/>
      <c r="M4" s="598"/>
      <c r="N4" s="598"/>
      <c r="O4" s="598"/>
      <c r="P4" s="598"/>
      <c r="Q4" s="598"/>
      <c r="R4" s="598"/>
      <c r="S4" s="598"/>
      <c r="T4" s="598"/>
      <c r="U4" s="598"/>
      <c r="V4" s="598"/>
      <c r="W4" s="598"/>
      <c r="X4" s="598"/>
      <c r="Y4" s="598"/>
      <c r="Z4" s="598"/>
      <c r="AA4" s="598"/>
      <c r="AB4" s="598"/>
      <c r="AC4" s="598"/>
      <c r="AD4" s="598"/>
      <c r="AE4" s="598"/>
      <c r="AF4" s="598"/>
      <c r="AG4" s="598"/>
      <c r="AH4" s="598"/>
      <c r="AI4" s="598"/>
      <c r="AJ4" s="598"/>
      <c r="AK4" s="598"/>
      <c r="AL4" s="598"/>
      <c r="AM4" s="598"/>
      <c r="AN4" s="598"/>
    </row>
    <row r="5" spans="1:40" ht="9" customHeight="1">
      <c r="A5" s="212"/>
      <c r="B5" s="212"/>
      <c r="C5" s="212"/>
      <c r="D5" s="212"/>
      <c r="E5" s="212"/>
      <c r="F5" s="212"/>
      <c r="G5" s="212"/>
      <c r="H5" s="212"/>
      <c r="I5" s="212"/>
      <c r="J5" s="212"/>
      <c r="K5" s="212"/>
      <c r="L5" s="212"/>
      <c r="M5" s="212"/>
      <c r="N5" s="212"/>
      <c r="O5" s="212"/>
      <c r="P5" s="212"/>
      <c r="Q5" s="212"/>
      <c r="R5" s="212"/>
      <c r="S5" s="212"/>
      <c r="T5" s="212"/>
      <c r="U5" s="212"/>
      <c r="V5" s="212"/>
      <c r="W5" s="212"/>
      <c r="X5" s="212"/>
      <c r="Y5" s="212"/>
      <c r="Z5" s="212"/>
      <c r="AA5" s="212"/>
      <c r="AB5" s="212"/>
      <c r="AC5" s="212"/>
      <c r="AD5" s="212"/>
      <c r="AE5" s="212"/>
      <c r="AF5" s="212"/>
      <c r="AG5" s="212"/>
      <c r="AH5" s="212"/>
      <c r="AI5" s="212"/>
      <c r="AJ5" s="212"/>
      <c r="AK5" s="212"/>
      <c r="AL5" s="212"/>
      <c r="AM5" s="212"/>
      <c r="AN5" s="212"/>
    </row>
    <row r="6" spans="1:40" ht="18" customHeight="1">
      <c r="B6" s="213" t="s">
        <v>63</v>
      </c>
    </row>
    <row r="7" spans="1:40" ht="18" customHeight="1">
      <c r="C7" s="208" t="s">
        <v>64</v>
      </c>
    </row>
    <row r="8" spans="1:40" ht="21" customHeight="1">
      <c r="C8" s="603" t="s">
        <v>58</v>
      </c>
      <c r="D8" s="604"/>
      <c r="E8" s="604"/>
      <c r="F8" s="605"/>
      <c r="G8" s="629" t="s">
        <v>99</v>
      </c>
      <c r="H8" s="630"/>
      <c r="I8" s="630"/>
      <c r="J8" s="630"/>
      <c r="K8" s="630"/>
      <c r="L8" s="630"/>
      <c r="M8" s="630"/>
      <c r="N8" s="630"/>
      <c r="O8" s="630"/>
      <c r="P8" s="630"/>
      <c r="Q8" s="630"/>
      <c r="R8" s="630"/>
      <c r="S8" s="630"/>
      <c r="T8" s="630"/>
      <c r="U8" s="630"/>
      <c r="V8" s="630"/>
      <c r="W8" s="631"/>
    </row>
    <row r="9" spans="1:40" ht="18" customHeight="1" thickBot="1">
      <c r="C9" s="623" t="s">
        <v>100</v>
      </c>
      <c r="D9" s="623"/>
      <c r="E9" s="623"/>
      <c r="F9" s="623"/>
      <c r="G9" s="623"/>
      <c r="H9" s="623"/>
      <c r="I9" s="623"/>
      <c r="J9" s="623"/>
      <c r="K9" s="623"/>
      <c r="L9" s="623"/>
      <c r="M9" s="623"/>
      <c r="N9" s="623"/>
      <c r="O9" s="623"/>
      <c r="P9" s="623"/>
      <c r="Q9" s="623"/>
      <c r="R9" s="623"/>
      <c r="S9" s="623"/>
      <c r="T9" s="623"/>
      <c r="U9" s="623"/>
      <c r="V9" s="623"/>
      <c r="W9" s="623"/>
      <c r="X9" s="623"/>
      <c r="Y9" s="623"/>
      <c r="Z9" s="623"/>
      <c r="AA9" s="623"/>
      <c r="AB9" s="623"/>
      <c r="AC9" s="623"/>
      <c r="AD9" s="623"/>
      <c r="AE9" s="623"/>
      <c r="AF9" s="623"/>
      <c r="AG9" s="623"/>
      <c r="AH9" s="623"/>
      <c r="AI9" s="623"/>
      <c r="AJ9" s="623"/>
      <c r="AK9" s="623"/>
      <c r="AL9" s="623"/>
      <c r="AM9" s="623"/>
      <c r="AN9" s="623"/>
    </row>
    <row r="10" spans="1:40" ht="20.100000000000001" customHeight="1" thickTop="1" thickBot="1">
      <c r="C10" s="214"/>
      <c r="D10" s="214"/>
      <c r="E10" s="214"/>
      <c r="F10" s="214"/>
      <c r="G10" s="214"/>
      <c r="H10" s="214"/>
      <c r="I10" s="214"/>
      <c r="J10" s="214"/>
      <c r="K10" s="214"/>
      <c r="L10" s="214"/>
      <c r="M10" s="214"/>
      <c r="N10" s="214"/>
      <c r="O10" s="214"/>
      <c r="P10" s="214"/>
      <c r="Q10" s="214"/>
      <c r="R10" s="214"/>
      <c r="S10" s="214"/>
      <c r="T10" s="214"/>
      <c r="U10" s="214"/>
      <c r="V10" s="214"/>
      <c r="W10" s="214"/>
      <c r="X10" s="214"/>
      <c r="Y10" s="214"/>
      <c r="Z10" s="214"/>
      <c r="AA10" s="214"/>
      <c r="AB10" s="214"/>
      <c r="AC10" s="214"/>
      <c r="AD10" s="214"/>
      <c r="AE10" s="214"/>
      <c r="AF10" s="214"/>
      <c r="AG10" s="214"/>
      <c r="AH10" s="214"/>
      <c r="AI10" s="632" t="s">
        <v>6</v>
      </c>
      <c r="AJ10" s="633"/>
      <c r="AK10" s="633"/>
      <c r="AL10" s="633"/>
      <c r="AM10" s="633"/>
      <c r="AN10" s="634"/>
    </row>
    <row r="11" spans="1:40" ht="13.8" thickTop="1">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4"/>
      <c r="AA11" s="214"/>
      <c r="AB11" s="214"/>
      <c r="AC11" s="214"/>
      <c r="AD11" s="214"/>
      <c r="AE11" s="214"/>
      <c r="AF11" s="214"/>
      <c r="AG11" s="214"/>
      <c r="AH11" s="214"/>
      <c r="AI11" s="599" t="s">
        <v>101</v>
      </c>
      <c r="AJ11" s="599"/>
      <c r="AK11" s="599"/>
      <c r="AL11" s="599"/>
      <c r="AM11" s="599"/>
      <c r="AN11" s="599"/>
    </row>
    <row r="12" spans="1:40" ht="18" customHeight="1">
      <c r="C12" s="563">
        <v>1</v>
      </c>
      <c r="D12" s="564"/>
      <c r="E12" s="620" t="s">
        <v>103</v>
      </c>
      <c r="F12" s="621"/>
      <c r="G12" s="621"/>
      <c r="H12" s="621"/>
      <c r="I12" s="621"/>
      <c r="J12" s="621"/>
      <c r="K12" s="621"/>
      <c r="L12" s="621"/>
      <c r="M12" s="621"/>
      <c r="N12" s="621"/>
      <c r="O12" s="621"/>
      <c r="P12" s="621"/>
      <c r="Q12" s="621"/>
      <c r="R12" s="621"/>
      <c r="S12" s="621"/>
      <c r="T12" s="621"/>
      <c r="U12" s="621"/>
      <c r="V12" s="621"/>
      <c r="W12" s="621"/>
      <c r="X12" s="621"/>
      <c r="Y12" s="621"/>
      <c r="Z12" s="621"/>
      <c r="AA12" s="621"/>
      <c r="AB12" s="621"/>
      <c r="AC12" s="621"/>
      <c r="AD12" s="621"/>
      <c r="AE12" s="621"/>
      <c r="AF12" s="621"/>
      <c r="AG12" s="621"/>
      <c r="AH12" s="621"/>
      <c r="AI12" s="621"/>
      <c r="AJ12" s="621"/>
      <c r="AK12" s="621"/>
      <c r="AL12" s="621"/>
      <c r="AM12" s="621"/>
      <c r="AN12" s="622"/>
    </row>
    <row r="13" spans="1:40" ht="65.25" customHeight="1">
      <c r="C13" s="565"/>
      <c r="D13" s="566"/>
      <c r="E13" s="552" t="s">
        <v>703</v>
      </c>
      <c r="F13" s="552"/>
      <c r="G13" s="552"/>
      <c r="H13" s="552"/>
      <c r="I13" s="552"/>
      <c r="J13" s="552"/>
      <c r="K13" s="552"/>
      <c r="L13" s="552"/>
      <c r="M13" s="552"/>
      <c r="N13" s="552"/>
      <c r="O13" s="552"/>
      <c r="P13" s="552"/>
      <c r="Q13" s="552"/>
      <c r="R13" s="552"/>
      <c r="S13" s="552"/>
      <c r="T13" s="552"/>
      <c r="U13" s="552"/>
      <c r="V13" s="552"/>
      <c r="W13" s="552"/>
      <c r="X13" s="552"/>
      <c r="Y13" s="552"/>
      <c r="Z13" s="552"/>
      <c r="AA13" s="552"/>
      <c r="AB13" s="552"/>
      <c r="AC13" s="552"/>
      <c r="AD13" s="552"/>
      <c r="AE13" s="552"/>
      <c r="AF13" s="552"/>
      <c r="AG13" s="552"/>
      <c r="AH13" s="552"/>
      <c r="AI13" s="551"/>
      <c r="AJ13" s="551"/>
      <c r="AK13" s="551"/>
      <c r="AL13" s="551"/>
      <c r="AM13" s="551"/>
      <c r="AN13" s="551"/>
    </row>
    <row r="14" spans="1:40" ht="30" customHeight="1">
      <c r="C14" s="567"/>
      <c r="D14" s="568"/>
      <c r="E14" s="552" t="s">
        <v>401</v>
      </c>
      <c r="F14" s="552"/>
      <c r="G14" s="552"/>
      <c r="H14" s="552"/>
      <c r="I14" s="552"/>
      <c r="J14" s="552"/>
      <c r="K14" s="552"/>
      <c r="L14" s="552"/>
      <c r="M14" s="552"/>
      <c r="N14" s="552"/>
      <c r="O14" s="552"/>
      <c r="P14" s="552"/>
      <c r="Q14" s="552"/>
      <c r="R14" s="552"/>
      <c r="S14" s="552"/>
      <c r="T14" s="552"/>
      <c r="U14" s="552"/>
      <c r="V14" s="552"/>
      <c r="W14" s="552"/>
      <c r="X14" s="552"/>
      <c r="Y14" s="552"/>
      <c r="Z14" s="552"/>
      <c r="AA14" s="552"/>
      <c r="AB14" s="552"/>
      <c r="AC14" s="552"/>
      <c r="AD14" s="552"/>
      <c r="AE14" s="552"/>
      <c r="AF14" s="552"/>
      <c r="AG14" s="552"/>
      <c r="AH14" s="552"/>
      <c r="AI14" s="551"/>
      <c r="AJ14" s="551"/>
      <c r="AK14" s="551"/>
      <c r="AL14" s="551"/>
      <c r="AM14" s="551"/>
      <c r="AN14" s="551"/>
    </row>
    <row r="15" spans="1:40" ht="18" customHeight="1">
      <c r="C15" s="551">
        <v>2</v>
      </c>
      <c r="D15" s="551"/>
      <c r="E15" s="635" t="s">
        <v>103</v>
      </c>
      <c r="F15" s="635"/>
      <c r="G15" s="635"/>
      <c r="H15" s="635"/>
      <c r="I15" s="635"/>
      <c r="J15" s="635"/>
      <c r="K15" s="635"/>
      <c r="L15" s="635"/>
      <c r="M15" s="635"/>
      <c r="N15" s="635"/>
      <c r="O15" s="635"/>
      <c r="P15" s="635"/>
      <c r="Q15" s="635"/>
      <c r="R15" s="635"/>
      <c r="S15" s="635"/>
      <c r="T15" s="635"/>
      <c r="U15" s="635"/>
      <c r="V15" s="635"/>
      <c r="W15" s="635"/>
      <c r="X15" s="635"/>
      <c r="Y15" s="635"/>
      <c r="Z15" s="635"/>
      <c r="AA15" s="635"/>
      <c r="AB15" s="635"/>
      <c r="AC15" s="635"/>
      <c r="AD15" s="635"/>
      <c r="AE15" s="635"/>
      <c r="AF15" s="635"/>
      <c r="AG15" s="635"/>
      <c r="AH15" s="635"/>
      <c r="AI15" s="635"/>
      <c r="AJ15" s="635"/>
      <c r="AK15" s="635"/>
      <c r="AL15" s="635"/>
      <c r="AM15" s="635"/>
      <c r="AN15" s="635"/>
    </row>
    <row r="16" spans="1:40" ht="30" customHeight="1">
      <c r="C16" s="551"/>
      <c r="D16" s="551"/>
      <c r="E16" s="552" t="s">
        <v>104</v>
      </c>
      <c r="F16" s="552"/>
      <c r="G16" s="552"/>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1"/>
      <c r="AJ16" s="551"/>
      <c r="AK16" s="551"/>
      <c r="AL16" s="551"/>
      <c r="AM16" s="551"/>
      <c r="AN16" s="551"/>
    </row>
    <row r="17" spans="2:40" ht="45" customHeight="1">
      <c r="C17" s="551"/>
      <c r="D17" s="551"/>
      <c r="E17" s="552" t="s">
        <v>704</v>
      </c>
      <c r="F17" s="552"/>
      <c r="G17" s="552"/>
      <c r="H17" s="552"/>
      <c r="I17" s="552"/>
      <c r="J17" s="552"/>
      <c r="K17" s="552"/>
      <c r="L17" s="552"/>
      <c r="M17" s="552"/>
      <c r="N17" s="552"/>
      <c r="O17" s="552"/>
      <c r="P17" s="552"/>
      <c r="Q17" s="552"/>
      <c r="R17" s="552"/>
      <c r="S17" s="552"/>
      <c r="T17" s="552"/>
      <c r="U17" s="552"/>
      <c r="V17" s="552"/>
      <c r="W17" s="552"/>
      <c r="X17" s="552"/>
      <c r="Y17" s="552"/>
      <c r="Z17" s="552"/>
      <c r="AA17" s="552"/>
      <c r="AB17" s="552"/>
      <c r="AC17" s="552"/>
      <c r="AD17" s="552"/>
      <c r="AE17" s="552"/>
      <c r="AF17" s="552"/>
      <c r="AG17" s="552"/>
      <c r="AH17" s="552"/>
      <c r="AI17" s="551"/>
      <c r="AJ17" s="551"/>
      <c r="AK17" s="551"/>
      <c r="AL17" s="551"/>
      <c r="AM17" s="551"/>
      <c r="AN17" s="551"/>
    </row>
    <row r="18" spans="2:40" ht="19.5" customHeight="1">
      <c r="C18" s="551"/>
      <c r="D18" s="551"/>
      <c r="E18" s="552"/>
      <c r="F18" s="552"/>
      <c r="G18" s="552"/>
      <c r="H18" s="552"/>
      <c r="I18" s="552"/>
      <c r="J18" s="552"/>
      <c r="K18" s="552"/>
      <c r="L18" s="552"/>
      <c r="M18" s="552"/>
      <c r="N18" s="552"/>
      <c r="O18" s="552"/>
      <c r="P18" s="552"/>
      <c r="Q18" s="552"/>
      <c r="R18" s="552"/>
      <c r="S18" s="552"/>
      <c r="T18" s="552"/>
      <c r="U18" s="552"/>
      <c r="V18" s="552"/>
      <c r="W18" s="552"/>
      <c r="X18" s="552"/>
      <c r="Y18" s="552"/>
      <c r="Z18" s="552"/>
      <c r="AA18" s="552"/>
      <c r="AB18" s="552"/>
      <c r="AC18" s="552"/>
      <c r="AD18" s="552"/>
      <c r="AE18" s="552"/>
      <c r="AF18" s="552"/>
      <c r="AG18" s="552"/>
      <c r="AH18" s="552"/>
      <c r="AI18" s="551"/>
      <c r="AJ18" s="551"/>
      <c r="AK18" s="551"/>
      <c r="AL18" s="551"/>
      <c r="AM18" s="551"/>
      <c r="AN18" s="551"/>
    </row>
    <row r="19" spans="2:40" ht="19.5" customHeight="1">
      <c r="C19" s="551"/>
      <c r="D19" s="551"/>
      <c r="E19" s="552"/>
      <c r="F19" s="552"/>
      <c r="G19" s="552"/>
      <c r="H19" s="552"/>
      <c r="I19" s="552"/>
      <c r="J19" s="552"/>
      <c r="K19" s="552"/>
      <c r="L19" s="552"/>
      <c r="M19" s="552"/>
      <c r="N19" s="552"/>
      <c r="O19" s="552"/>
      <c r="P19" s="552"/>
      <c r="Q19" s="552"/>
      <c r="R19" s="552"/>
      <c r="S19" s="552"/>
      <c r="T19" s="552"/>
      <c r="U19" s="552"/>
      <c r="V19" s="552"/>
      <c r="W19" s="552"/>
      <c r="X19" s="552"/>
      <c r="Y19" s="552"/>
      <c r="Z19" s="552"/>
      <c r="AA19" s="552"/>
      <c r="AB19" s="552"/>
      <c r="AC19" s="552"/>
      <c r="AD19" s="552"/>
      <c r="AE19" s="552"/>
      <c r="AF19" s="552"/>
      <c r="AG19" s="552"/>
      <c r="AH19" s="552"/>
      <c r="AI19" s="551"/>
      <c r="AJ19" s="551"/>
      <c r="AK19" s="551"/>
      <c r="AL19" s="551"/>
      <c r="AM19" s="551"/>
      <c r="AN19" s="551"/>
    </row>
    <row r="20" spans="2:40" ht="19.5" customHeight="1">
      <c r="C20" s="551"/>
      <c r="D20" s="551"/>
      <c r="E20" s="552"/>
      <c r="F20" s="552"/>
      <c r="G20" s="552"/>
      <c r="H20" s="552"/>
      <c r="I20" s="552"/>
      <c r="J20" s="552"/>
      <c r="K20" s="552"/>
      <c r="L20" s="552"/>
      <c r="M20" s="552"/>
      <c r="N20" s="552"/>
      <c r="O20" s="552"/>
      <c r="P20" s="552"/>
      <c r="Q20" s="552"/>
      <c r="R20" s="552"/>
      <c r="S20" s="552"/>
      <c r="T20" s="552"/>
      <c r="U20" s="552"/>
      <c r="V20" s="552"/>
      <c r="W20" s="552"/>
      <c r="X20" s="552"/>
      <c r="Y20" s="552"/>
      <c r="Z20" s="552"/>
      <c r="AA20" s="552"/>
      <c r="AB20" s="552"/>
      <c r="AC20" s="552"/>
      <c r="AD20" s="552"/>
      <c r="AE20" s="552"/>
      <c r="AF20" s="552"/>
      <c r="AG20" s="552"/>
      <c r="AH20" s="552"/>
      <c r="AI20" s="551"/>
      <c r="AJ20" s="551"/>
      <c r="AK20" s="551"/>
      <c r="AL20" s="551"/>
      <c r="AM20" s="551"/>
      <c r="AN20" s="551"/>
    </row>
    <row r="21" spans="2:40" ht="19.5" customHeight="1">
      <c r="C21" s="551"/>
      <c r="D21" s="551"/>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1"/>
      <c r="AJ21" s="551"/>
      <c r="AK21" s="551"/>
      <c r="AL21" s="551"/>
      <c r="AM21" s="551"/>
      <c r="AN21" s="551"/>
    </row>
    <row r="22" spans="2:40" ht="19.5" customHeight="1">
      <c r="C22" s="551"/>
      <c r="D22" s="551"/>
      <c r="E22" s="552"/>
      <c r="F22" s="552"/>
      <c r="G22" s="552"/>
      <c r="H22" s="552"/>
      <c r="I22" s="552"/>
      <c r="J22" s="552"/>
      <c r="K22" s="552"/>
      <c r="L22" s="552"/>
      <c r="M22" s="552"/>
      <c r="N22" s="552"/>
      <c r="O22" s="552"/>
      <c r="P22" s="552"/>
      <c r="Q22" s="552"/>
      <c r="R22" s="552"/>
      <c r="S22" s="552"/>
      <c r="T22" s="552"/>
      <c r="U22" s="552"/>
      <c r="V22" s="552"/>
      <c r="W22" s="552"/>
      <c r="X22" s="552"/>
      <c r="Y22" s="552"/>
      <c r="Z22" s="552"/>
      <c r="AA22" s="552"/>
      <c r="AB22" s="552"/>
      <c r="AC22" s="552"/>
      <c r="AD22" s="552"/>
      <c r="AE22" s="552"/>
      <c r="AF22" s="552"/>
      <c r="AG22" s="552"/>
      <c r="AH22" s="552"/>
      <c r="AI22" s="551"/>
      <c r="AJ22" s="551"/>
      <c r="AK22" s="551"/>
      <c r="AL22" s="551"/>
      <c r="AM22" s="551"/>
      <c r="AN22" s="551"/>
    </row>
    <row r="23" spans="2:40" ht="19.5" customHeight="1">
      <c r="C23" s="215"/>
      <c r="D23" s="215"/>
      <c r="E23" s="211"/>
      <c r="F23" s="211"/>
      <c r="G23" s="211"/>
      <c r="H23" s="211"/>
      <c r="I23" s="211"/>
      <c r="J23" s="211"/>
      <c r="K23" s="211"/>
      <c r="L23" s="211"/>
      <c r="M23" s="211"/>
      <c r="N23" s="211"/>
      <c r="O23" s="211"/>
      <c r="P23" s="211"/>
      <c r="Q23" s="211"/>
      <c r="R23" s="211"/>
      <c r="S23" s="211"/>
      <c r="T23" s="211"/>
      <c r="U23" s="211"/>
      <c r="V23" s="211"/>
      <c r="W23" s="211"/>
      <c r="X23" s="211"/>
      <c r="Y23" s="211"/>
      <c r="Z23" s="211"/>
      <c r="AA23" s="211"/>
      <c r="AB23" s="211"/>
      <c r="AC23" s="211"/>
      <c r="AD23" s="211"/>
      <c r="AE23" s="211"/>
      <c r="AF23" s="211"/>
      <c r="AG23" s="211"/>
      <c r="AH23" s="211"/>
      <c r="AI23" s="215"/>
      <c r="AJ23" s="215"/>
      <c r="AK23" s="215"/>
      <c r="AL23" s="215"/>
      <c r="AM23" s="215"/>
      <c r="AN23" s="215"/>
    </row>
    <row r="24" spans="2:40" ht="18" customHeight="1">
      <c r="B24" s="213" t="s">
        <v>66</v>
      </c>
    </row>
    <row r="25" spans="2:40" ht="18" customHeight="1">
      <c r="C25" s="208" t="s">
        <v>67</v>
      </c>
    </row>
    <row r="26" spans="2:40" ht="21" customHeight="1">
      <c r="C26" s="603" t="s">
        <v>58</v>
      </c>
      <c r="D26" s="604"/>
      <c r="E26" s="604"/>
      <c r="F26" s="605"/>
      <c r="G26" s="629" t="s">
        <v>99</v>
      </c>
      <c r="H26" s="630"/>
      <c r="I26" s="630"/>
      <c r="J26" s="630"/>
      <c r="K26" s="630"/>
      <c r="L26" s="630"/>
      <c r="M26" s="630"/>
      <c r="N26" s="630"/>
      <c r="O26" s="630"/>
      <c r="P26" s="630"/>
      <c r="Q26" s="630"/>
      <c r="R26" s="630"/>
      <c r="S26" s="630"/>
      <c r="T26" s="630"/>
      <c r="U26" s="630"/>
      <c r="V26" s="630"/>
      <c r="W26" s="631"/>
    </row>
    <row r="27" spans="2:40" ht="27.75" customHeight="1">
      <c r="C27" s="636" t="s">
        <v>672</v>
      </c>
      <c r="D27" s="636"/>
      <c r="E27" s="636"/>
      <c r="F27" s="636"/>
      <c r="G27" s="636"/>
      <c r="H27" s="636"/>
      <c r="I27" s="636"/>
      <c r="J27" s="636"/>
      <c r="K27" s="636"/>
      <c r="L27" s="636"/>
      <c r="M27" s="636"/>
      <c r="N27" s="636"/>
      <c r="O27" s="636"/>
      <c r="P27" s="636"/>
      <c r="Q27" s="636"/>
      <c r="R27" s="636"/>
      <c r="S27" s="636"/>
      <c r="T27" s="636"/>
      <c r="U27" s="636"/>
      <c r="V27" s="636"/>
      <c r="W27" s="636"/>
      <c r="X27" s="636"/>
      <c r="Y27" s="636"/>
      <c r="Z27" s="636"/>
      <c r="AA27" s="636"/>
      <c r="AB27" s="636"/>
      <c r="AC27" s="636"/>
      <c r="AD27" s="636"/>
      <c r="AE27" s="636"/>
      <c r="AF27" s="636"/>
      <c r="AG27" s="636"/>
      <c r="AH27" s="636"/>
      <c r="AI27" s="636"/>
      <c r="AJ27" s="636"/>
      <c r="AK27" s="636"/>
      <c r="AL27" s="636"/>
      <c r="AM27" s="636"/>
      <c r="AN27" s="636"/>
    </row>
    <row r="28" spans="2:40">
      <c r="C28" s="636" t="s">
        <v>105</v>
      </c>
      <c r="D28" s="636"/>
      <c r="E28" s="636"/>
      <c r="F28" s="636"/>
      <c r="G28" s="636"/>
      <c r="H28" s="636"/>
      <c r="I28" s="636"/>
      <c r="J28" s="636"/>
      <c r="K28" s="636"/>
      <c r="L28" s="636"/>
      <c r="M28" s="636"/>
      <c r="N28" s="636"/>
      <c r="O28" s="636"/>
      <c r="P28" s="636"/>
      <c r="Q28" s="636"/>
      <c r="R28" s="636"/>
      <c r="S28" s="636"/>
      <c r="T28" s="636"/>
      <c r="U28" s="636"/>
      <c r="V28" s="636"/>
      <c r="W28" s="636"/>
      <c r="X28" s="636"/>
      <c r="Y28" s="636"/>
      <c r="Z28" s="636"/>
      <c r="AA28" s="636"/>
      <c r="AB28" s="636"/>
      <c r="AC28" s="636"/>
      <c r="AD28" s="636"/>
      <c r="AE28" s="636"/>
      <c r="AF28" s="636"/>
      <c r="AG28" s="636"/>
      <c r="AH28" s="636"/>
      <c r="AI28" s="636"/>
      <c r="AJ28" s="636"/>
      <c r="AK28" s="636"/>
      <c r="AL28" s="636"/>
      <c r="AM28" s="636"/>
      <c r="AN28" s="636"/>
    </row>
    <row r="29" spans="2:40">
      <c r="C29" s="216" t="s">
        <v>90</v>
      </c>
      <c r="D29" s="216"/>
      <c r="E29" s="216"/>
      <c r="F29" s="216"/>
      <c r="G29" s="216"/>
      <c r="H29" s="216"/>
      <c r="I29" s="216"/>
      <c r="J29" s="216"/>
      <c r="K29" s="216"/>
      <c r="L29" s="216"/>
      <c r="M29" s="216"/>
      <c r="N29" s="216"/>
      <c r="O29" s="216"/>
      <c r="P29" s="216"/>
      <c r="Q29" s="216"/>
      <c r="R29" s="216"/>
      <c r="S29" s="216"/>
      <c r="T29" s="216"/>
      <c r="U29" s="216"/>
      <c r="V29" s="216"/>
      <c r="W29" s="216"/>
      <c r="X29" s="216"/>
      <c r="Y29" s="216"/>
      <c r="Z29" s="216"/>
      <c r="AA29" s="216"/>
      <c r="AB29" s="216"/>
      <c r="AC29" s="216"/>
      <c r="AD29" s="216"/>
      <c r="AE29" s="216"/>
      <c r="AF29" s="216"/>
      <c r="AG29" s="216"/>
      <c r="AH29" s="216"/>
      <c r="AI29" s="216"/>
      <c r="AJ29" s="216"/>
      <c r="AK29" s="216"/>
      <c r="AL29" s="216"/>
      <c r="AM29" s="216"/>
      <c r="AN29" s="216"/>
    </row>
    <row r="30" spans="2:40" ht="20.25" customHeight="1">
      <c r="C30" s="217" t="s">
        <v>68</v>
      </c>
      <c r="D30" s="218"/>
      <c r="E30" s="218"/>
      <c r="F30" s="218"/>
      <c r="G30" s="218"/>
      <c r="H30" s="218"/>
      <c r="I30" s="218"/>
      <c r="J30" s="218"/>
      <c r="K30" s="218"/>
      <c r="L30" s="218"/>
      <c r="M30" s="218"/>
      <c r="N30" s="218"/>
      <c r="O30" s="218"/>
      <c r="P30" s="219"/>
      <c r="Q30" s="646" t="s">
        <v>99</v>
      </c>
      <c r="R30" s="647"/>
      <c r="S30" s="647"/>
      <c r="T30" s="647"/>
      <c r="U30" s="647"/>
      <c r="V30" s="647"/>
      <c r="W30" s="647"/>
      <c r="X30" s="647"/>
      <c r="Y30" s="647"/>
      <c r="Z30" s="647"/>
      <c r="AA30" s="647"/>
      <c r="AB30" s="647"/>
      <c r="AC30" s="647"/>
      <c r="AD30" s="647"/>
      <c r="AE30" s="647"/>
      <c r="AF30" s="647"/>
      <c r="AG30" s="647"/>
      <c r="AH30" s="647"/>
      <c r="AI30" s="647"/>
      <c r="AJ30" s="647"/>
      <c r="AK30" s="647"/>
      <c r="AL30" s="647"/>
      <c r="AM30" s="647"/>
      <c r="AN30" s="648"/>
    </row>
    <row r="31" spans="2:40" ht="20.25" customHeight="1">
      <c r="C31" s="579" t="s">
        <v>665</v>
      </c>
      <c r="D31" s="580"/>
      <c r="E31" s="580"/>
      <c r="F31" s="580"/>
      <c r="G31" s="580"/>
      <c r="H31" s="580"/>
      <c r="I31" s="580"/>
      <c r="J31" s="580"/>
      <c r="K31" s="580"/>
      <c r="L31" s="580"/>
      <c r="M31" s="580"/>
      <c r="N31" s="580"/>
      <c r="O31" s="580"/>
      <c r="P31" s="581"/>
      <c r="Q31" s="603" t="s">
        <v>59</v>
      </c>
      <c r="R31" s="604"/>
      <c r="S31" s="604"/>
      <c r="T31" s="605"/>
      <c r="U31" s="603" t="s">
        <v>99</v>
      </c>
      <c r="V31" s="604"/>
      <c r="W31" s="604"/>
      <c r="X31" s="604"/>
      <c r="Y31" s="604"/>
      <c r="Z31" s="604"/>
      <c r="AA31" s="604"/>
      <c r="AB31" s="604"/>
      <c r="AC31" s="604"/>
      <c r="AD31" s="604"/>
      <c r="AE31" s="604"/>
      <c r="AF31" s="604"/>
      <c r="AG31" s="604"/>
      <c r="AH31" s="604"/>
      <c r="AI31" s="650"/>
      <c r="AJ31" s="650"/>
      <c r="AK31" s="650"/>
      <c r="AL31" s="650"/>
      <c r="AM31" s="650"/>
      <c r="AN31" s="615"/>
    </row>
    <row r="32" spans="2:40" ht="20.25" customHeight="1">
      <c r="C32" s="649"/>
      <c r="D32" s="608"/>
      <c r="E32" s="608"/>
      <c r="F32" s="608"/>
      <c r="G32" s="608"/>
      <c r="H32" s="608"/>
      <c r="I32" s="608"/>
      <c r="J32" s="608"/>
      <c r="K32" s="608"/>
      <c r="L32" s="608"/>
      <c r="M32" s="608"/>
      <c r="N32" s="608"/>
      <c r="O32" s="608"/>
      <c r="P32" s="609"/>
      <c r="Q32" s="603" t="s">
        <v>70</v>
      </c>
      <c r="R32" s="604"/>
      <c r="S32" s="604"/>
      <c r="T32" s="605"/>
      <c r="U32" s="603"/>
      <c r="V32" s="604"/>
      <c r="W32" s="604"/>
      <c r="X32" s="604"/>
      <c r="Y32" s="604"/>
      <c r="Z32" s="604"/>
      <c r="AA32" s="605"/>
      <c r="AB32" s="603" t="s">
        <v>71</v>
      </c>
      <c r="AC32" s="604"/>
      <c r="AD32" s="604"/>
      <c r="AE32" s="604"/>
      <c r="AF32" s="604"/>
      <c r="AG32" s="604"/>
      <c r="AH32" s="605"/>
      <c r="AI32" s="651"/>
      <c r="AJ32" s="652"/>
      <c r="AK32" s="652"/>
      <c r="AL32" s="604" t="s">
        <v>60</v>
      </c>
      <c r="AM32" s="604"/>
      <c r="AN32" s="605"/>
    </row>
    <row r="33" spans="1:40" ht="18" customHeight="1">
      <c r="A33" s="212"/>
      <c r="B33" s="212"/>
      <c r="C33" s="623"/>
      <c r="D33" s="623"/>
      <c r="E33" s="623"/>
      <c r="F33" s="623"/>
      <c r="G33" s="623"/>
      <c r="H33" s="623"/>
      <c r="I33" s="623"/>
      <c r="J33" s="623"/>
      <c r="K33" s="623"/>
      <c r="L33" s="623"/>
      <c r="M33" s="623"/>
      <c r="N33" s="623"/>
      <c r="O33" s="623"/>
      <c r="P33" s="623"/>
      <c r="Q33" s="623"/>
      <c r="R33" s="623"/>
      <c r="S33" s="623"/>
      <c r="T33" s="623"/>
      <c r="U33" s="623"/>
      <c r="V33" s="623"/>
      <c r="W33" s="623"/>
      <c r="X33" s="623"/>
      <c r="Y33" s="623"/>
      <c r="Z33" s="623"/>
      <c r="AA33" s="623"/>
      <c r="AB33" s="623"/>
      <c r="AC33" s="623"/>
      <c r="AD33" s="623"/>
      <c r="AE33" s="623"/>
      <c r="AF33" s="623"/>
      <c r="AG33" s="623"/>
      <c r="AH33" s="623"/>
      <c r="AI33" s="623"/>
      <c r="AJ33" s="623"/>
      <c r="AK33" s="623"/>
      <c r="AL33" s="623"/>
      <c r="AM33" s="623"/>
      <c r="AN33" s="623"/>
    </row>
    <row r="34" spans="1:40" ht="45" customHeight="1">
      <c r="C34" s="624">
        <v>1</v>
      </c>
      <c r="D34" s="624"/>
      <c r="E34" s="552" t="s">
        <v>705</v>
      </c>
      <c r="F34" s="552"/>
      <c r="G34" s="552"/>
      <c r="H34" s="552"/>
      <c r="I34" s="552"/>
      <c r="J34" s="552"/>
      <c r="K34" s="552"/>
      <c r="L34" s="552"/>
      <c r="M34" s="552"/>
      <c r="N34" s="552"/>
      <c r="O34" s="552"/>
      <c r="P34" s="552"/>
      <c r="Q34" s="552"/>
      <c r="R34" s="552"/>
      <c r="S34" s="552"/>
      <c r="T34" s="552"/>
      <c r="U34" s="552"/>
      <c r="V34" s="552"/>
      <c r="W34" s="552"/>
      <c r="X34" s="552"/>
      <c r="Y34" s="552"/>
      <c r="Z34" s="552"/>
      <c r="AA34" s="552"/>
      <c r="AB34" s="552"/>
      <c r="AC34" s="552"/>
      <c r="AD34" s="552"/>
      <c r="AE34" s="552"/>
      <c r="AF34" s="552"/>
      <c r="AG34" s="552"/>
      <c r="AH34" s="552"/>
      <c r="AI34" s="551"/>
      <c r="AJ34" s="551"/>
      <c r="AK34" s="551"/>
      <c r="AL34" s="551"/>
      <c r="AM34" s="551"/>
      <c r="AN34" s="551"/>
    </row>
    <row r="35" spans="1:40" ht="59.25" customHeight="1">
      <c r="C35" s="624">
        <v>2</v>
      </c>
      <c r="D35" s="624"/>
      <c r="E35" s="552" t="s">
        <v>706</v>
      </c>
      <c r="F35" s="552"/>
      <c r="G35" s="552"/>
      <c r="H35" s="552"/>
      <c r="I35" s="552"/>
      <c r="J35" s="552"/>
      <c r="K35" s="552"/>
      <c r="L35" s="552"/>
      <c r="M35" s="552"/>
      <c r="N35" s="552"/>
      <c r="O35" s="552"/>
      <c r="P35" s="552"/>
      <c r="Q35" s="552"/>
      <c r="R35" s="552"/>
      <c r="S35" s="552"/>
      <c r="T35" s="552"/>
      <c r="U35" s="552"/>
      <c r="V35" s="552"/>
      <c r="W35" s="552"/>
      <c r="X35" s="552"/>
      <c r="Y35" s="552"/>
      <c r="Z35" s="552"/>
      <c r="AA35" s="552"/>
      <c r="AB35" s="552"/>
      <c r="AC35" s="552"/>
      <c r="AD35" s="552"/>
      <c r="AE35" s="552"/>
      <c r="AF35" s="552"/>
      <c r="AG35" s="552"/>
      <c r="AH35" s="552"/>
      <c r="AI35" s="551"/>
      <c r="AJ35" s="551"/>
      <c r="AK35" s="551"/>
      <c r="AL35" s="551"/>
      <c r="AM35" s="551"/>
      <c r="AN35" s="551"/>
    </row>
    <row r="36" spans="1:40" ht="30" customHeight="1">
      <c r="C36" s="624">
        <v>3</v>
      </c>
      <c r="D36" s="624"/>
      <c r="E36" s="625" t="s">
        <v>106</v>
      </c>
      <c r="F36" s="625"/>
      <c r="G36" s="625"/>
      <c r="H36" s="625"/>
      <c r="I36" s="625"/>
      <c r="J36" s="625"/>
      <c r="K36" s="625"/>
      <c r="L36" s="625"/>
      <c r="M36" s="625"/>
      <c r="N36" s="625"/>
      <c r="O36" s="625"/>
      <c r="P36" s="625"/>
      <c r="Q36" s="625"/>
      <c r="R36" s="625"/>
      <c r="S36" s="625"/>
      <c r="T36" s="625"/>
      <c r="U36" s="625"/>
      <c r="V36" s="625"/>
      <c r="W36" s="625"/>
      <c r="X36" s="625"/>
      <c r="Y36" s="625"/>
      <c r="Z36" s="625"/>
      <c r="AA36" s="625"/>
      <c r="AB36" s="625"/>
      <c r="AC36" s="625"/>
      <c r="AD36" s="625"/>
      <c r="AE36" s="625"/>
      <c r="AF36" s="625"/>
      <c r="AG36" s="625"/>
      <c r="AH36" s="625"/>
      <c r="AI36" s="551"/>
      <c r="AJ36" s="551"/>
      <c r="AK36" s="551"/>
      <c r="AL36" s="551"/>
      <c r="AM36" s="551"/>
      <c r="AN36" s="551"/>
    </row>
    <row r="37" spans="1:40" ht="30" hidden="1" customHeight="1">
      <c r="C37" s="614">
        <v>4</v>
      </c>
      <c r="D37" s="615"/>
      <c r="E37" s="620" t="s">
        <v>707</v>
      </c>
      <c r="F37" s="621"/>
      <c r="G37" s="621"/>
      <c r="H37" s="621"/>
      <c r="I37" s="621"/>
      <c r="J37" s="621"/>
      <c r="K37" s="621"/>
      <c r="L37" s="621"/>
      <c r="M37" s="621"/>
      <c r="N37" s="621"/>
      <c r="O37" s="621"/>
      <c r="P37" s="621"/>
      <c r="Q37" s="621"/>
      <c r="R37" s="621"/>
      <c r="S37" s="621"/>
      <c r="T37" s="621"/>
      <c r="U37" s="621"/>
      <c r="V37" s="621"/>
      <c r="W37" s="621"/>
      <c r="X37" s="621"/>
      <c r="Y37" s="621"/>
      <c r="Z37" s="621"/>
      <c r="AA37" s="621"/>
      <c r="AB37" s="621"/>
      <c r="AC37" s="621"/>
      <c r="AD37" s="621"/>
      <c r="AE37" s="621"/>
      <c r="AF37" s="621"/>
      <c r="AG37" s="621"/>
      <c r="AH37" s="621"/>
      <c r="AI37" s="621"/>
      <c r="AJ37" s="621"/>
      <c r="AK37" s="621"/>
      <c r="AL37" s="621"/>
      <c r="AM37" s="621"/>
      <c r="AN37" s="622"/>
    </row>
    <row r="38" spans="1:40" ht="20.100000000000001" hidden="1" customHeight="1">
      <c r="C38" s="616"/>
      <c r="D38" s="617"/>
      <c r="E38" s="552" t="s">
        <v>107</v>
      </c>
      <c r="F38" s="552"/>
      <c r="G38" s="552"/>
      <c r="H38" s="552"/>
      <c r="I38" s="552"/>
      <c r="J38" s="552"/>
      <c r="K38" s="552"/>
      <c r="L38" s="552"/>
      <c r="M38" s="552"/>
      <c r="N38" s="552"/>
      <c r="O38" s="552"/>
      <c r="P38" s="552"/>
      <c r="Q38" s="552"/>
      <c r="R38" s="552"/>
      <c r="S38" s="552"/>
      <c r="T38" s="552"/>
      <c r="U38" s="552"/>
      <c r="V38" s="552"/>
      <c r="W38" s="552"/>
      <c r="X38" s="552"/>
      <c r="Y38" s="552"/>
      <c r="Z38" s="552"/>
      <c r="AA38" s="552"/>
      <c r="AB38" s="552"/>
      <c r="AC38" s="552"/>
      <c r="AD38" s="552"/>
      <c r="AE38" s="552"/>
      <c r="AF38" s="552"/>
      <c r="AG38" s="552"/>
      <c r="AH38" s="552"/>
      <c r="AI38" s="551"/>
      <c r="AJ38" s="551"/>
      <c r="AK38" s="551"/>
      <c r="AL38" s="551"/>
      <c r="AM38" s="551"/>
      <c r="AN38" s="551"/>
    </row>
    <row r="39" spans="1:40" ht="30" hidden="1" customHeight="1">
      <c r="A39" s="212"/>
      <c r="B39" s="212"/>
      <c r="C39" s="618"/>
      <c r="D39" s="619"/>
      <c r="E39" s="552" t="s">
        <v>108</v>
      </c>
      <c r="F39" s="552"/>
      <c r="G39" s="552"/>
      <c r="H39" s="552"/>
      <c r="I39" s="552"/>
      <c r="J39" s="552"/>
      <c r="K39" s="552"/>
      <c r="L39" s="552"/>
      <c r="M39" s="552"/>
      <c r="N39" s="552"/>
      <c r="O39" s="552"/>
      <c r="P39" s="552"/>
      <c r="Q39" s="552"/>
      <c r="R39" s="552"/>
      <c r="S39" s="552"/>
      <c r="T39" s="552"/>
      <c r="U39" s="552"/>
      <c r="V39" s="552"/>
      <c r="W39" s="552"/>
      <c r="X39" s="552"/>
      <c r="Y39" s="552"/>
      <c r="Z39" s="552"/>
      <c r="AA39" s="552"/>
      <c r="AB39" s="552"/>
      <c r="AC39" s="552"/>
      <c r="AD39" s="552"/>
      <c r="AE39" s="552"/>
      <c r="AF39" s="552"/>
      <c r="AG39" s="552"/>
      <c r="AH39" s="552"/>
      <c r="AI39" s="551"/>
      <c r="AJ39" s="551"/>
      <c r="AK39" s="551"/>
      <c r="AL39" s="551"/>
      <c r="AM39" s="551"/>
      <c r="AN39" s="551"/>
    </row>
    <row r="40" spans="1:40" ht="13.5" customHeight="1">
      <c r="A40" s="212"/>
      <c r="B40" s="212"/>
      <c r="C40" s="220"/>
      <c r="D40" s="220"/>
      <c r="E40" s="221"/>
      <c r="F40" s="221"/>
      <c r="G40" s="221"/>
      <c r="H40" s="221"/>
      <c r="I40" s="221"/>
      <c r="J40" s="221"/>
      <c r="K40" s="221"/>
      <c r="L40" s="221"/>
      <c r="M40" s="221"/>
      <c r="N40" s="221"/>
      <c r="O40" s="221"/>
      <c r="P40" s="221"/>
      <c r="Q40" s="221"/>
      <c r="R40" s="221"/>
      <c r="S40" s="221"/>
      <c r="T40" s="221"/>
      <c r="U40" s="221"/>
      <c r="V40" s="221"/>
      <c r="W40" s="221"/>
      <c r="X40" s="221"/>
      <c r="Y40" s="221"/>
      <c r="Z40" s="221"/>
      <c r="AA40" s="221"/>
      <c r="AB40" s="221"/>
      <c r="AC40" s="221"/>
      <c r="AD40" s="221"/>
      <c r="AE40" s="221"/>
      <c r="AF40" s="221"/>
      <c r="AG40" s="221"/>
      <c r="AH40" s="221"/>
      <c r="AI40" s="220"/>
      <c r="AJ40" s="220"/>
      <c r="AK40" s="220"/>
      <c r="AL40" s="220"/>
      <c r="AM40" s="220"/>
      <c r="AN40" s="220"/>
    </row>
    <row r="41" spans="1:40" ht="18" customHeight="1">
      <c r="A41" s="212"/>
      <c r="B41" s="222" t="s">
        <v>72</v>
      </c>
      <c r="C41" s="220"/>
      <c r="D41" s="220"/>
      <c r="E41" s="221"/>
      <c r="F41" s="221"/>
      <c r="G41" s="221"/>
      <c r="H41" s="221"/>
      <c r="I41" s="221"/>
      <c r="J41" s="221"/>
      <c r="K41" s="221"/>
      <c r="L41" s="221"/>
      <c r="M41" s="221"/>
      <c r="N41" s="221"/>
      <c r="O41" s="221"/>
      <c r="P41" s="221"/>
      <c r="Q41" s="221"/>
      <c r="R41" s="221"/>
      <c r="S41" s="221"/>
      <c r="T41" s="221"/>
      <c r="U41" s="221"/>
      <c r="V41" s="221"/>
      <c r="W41" s="221"/>
      <c r="X41" s="221"/>
      <c r="Y41" s="221"/>
      <c r="Z41" s="221"/>
      <c r="AA41" s="221"/>
      <c r="AB41" s="221"/>
      <c r="AC41" s="221"/>
      <c r="AD41" s="221"/>
      <c r="AE41" s="221"/>
      <c r="AF41" s="221"/>
      <c r="AG41" s="221"/>
      <c r="AH41" s="221"/>
      <c r="AI41" s="220"/>
      <c r="AJ41" s="220"/>
      <c r="AK41" s="220"/>
      <c r="AL41" s="220"/>
      <c r="AM41" s="220"/>
      <c r="AN41" s="220"/>
    </row>
    <row r="42" spans="1:40" ht="21" customHeight="1">
      <c r="C42" s="603" t="s">
        <v>58</v>
      </c>
      <c r="D42" s="604"/>
      <c r="E42" s="604"/>
      <c r="F42" s="605"/>
      <c r="G42" s="629" t="s">
        <v>99</v>
      </c>
      <c r="H42" s="630"/>
      <c r="I42" s="630"/>
      <c r="J42" s="630"/>
      <c r="K42" s="630"/>
      <c r="L42" s="630"/>
      <c r="M42" s="630"/>
      <c r="N42" s="630"/>
      <c r="O42" s="630"/>
      <c r="P42" s="630"/>
      <c r="Q42" s="630"/>
      <c r="R42" s="630"/>
      <c r="S42" s="630"/>
      <c r="T42" s="630"/>
      <c r="U42" s="630"/>
      <c r="V42" s="630"/>
      <c r="W42" s="631"/>
    </row>
    <row r="43" spans="1:40" ht="18" customHeight="1">
      <c r="C43" s="623" t="s">
        <v>109</v>
      </c>
      <c r="D43" s="623"/>
      <c r="E43" s="623"/>
      <c r="F43" s="623"/>
      <c r="G43" s="623"/>
      <c r="H43" s="623"/>
      <c r="I43" s="623"/>
      <c r="J43" s="623"/>
      <c r="K43" s="623"/>
      <c r="L43" s="623"/>
      <c r="M43" s="623"/>
      <c r="N43" s="623"/>
      <c r="O43" s="623"/>
      <c r="P43" s="623"/>
      <c r="Q43" s="623"/>
      <c r="R43" s="623"/>
      <c r="S43" s="623"/>
      <c r="T43" s="623"/>
      <c r="U43" s="623"/>
      <c r="V43" s="623"/>
      <c r="W43" s="623"/>
      <c r="X43" s="623"/>
      <c r="Y43" s="623"/>
      <c r="Z43" s="623"/>
      <c r="AA43" s="623"/>
      <c r="AB43" s="623"/>
      <c r="AC43" s="623"/>
      <c r="AD43" s="623"/>
      <c r="AE43" s="623"/>
      <c r="AF43" s="623"/>
      <c r="AG43" s="623"/>
      <c r="AH43" s="623"/>
      <c r="AI43" s="623"/>
      <c r="AJ43" s="623"/>
      <c r="AK43" s="623"/>
      <c r="AL43" s="623"/>
      <c r="AM43" s="623"/>
      <c r="AN43" s="623"/>
    </row>
    <row r="44" spans="1:40" ht="52.05" customHeight="1">
      <c r="C44" s="551">
        <v>1</v>
      </c>
      <c r="D44" s="551"/>
      <c r="E44" s="552" t="s">
        <v>708</v>
      </c>
      <c r="F44" s="552"/>
      <c r="G44" s="552"/>
      <c r="H44" s="552"/>
      <c r="I44" s="552"/>
      <c r="J44" s="552"/>
      <c r="K44" s="552"/>
      <c r="L44" s="552"/>
      <c r="M44" s="552"/>
      <c r="N44" s="552"/>
      <c r="O44" s="552"/>
      <c r="P44" s="552"/>
      <c r="Q44" s="552"/>
      <c r="R44" s="552"/>
      <c r="S44" s="552"/>
      <c r="T44" s="552"/>
      <c r="U44" s="552"/>
      <c r="V44" s="552"/>
      <c r="W44" s="552"/>
      <c r="X44" s="552"/>
      <c r="Y44" s="552"/>
      <c r="Z44" s="552"/>
      <c r="AA44" s="552"/>
      <c r="AB44" s="552"/>
      <c r="AC44" s="552"/>
      <c r="AD44" s="552"/>
      <c r="AE44" s="552"/>
      <c r="AF44" s="552"/>
      <c r="AG44" s="552"/>
      <c r="AH44" s="552"/>
      <c r="AI44" s="551"/>
      <c r="AJ44" s="551"/>
      <c r="AK44" s="551"/>
      <c r="AL44" s="551"/>
      <c r="AM44" s="551"/>
      <c r="AN44" s="551"/>
    </row>
    <row r="45" spans="1:40" ht="30" customHeight="1">
      <c r="A45" s="212"/>
      <c r="B45" s="212"/>
      <c r="C45" s="551">
        <v>2</v>
      </c>
      <c r="D45" s="551"/>
      <c r="E45" s="552" t="s">
        <v>110</v>
      </c>
      <c r="F45" s="552"/>
      <c r="G45" s="552"/>
      <c r="H45" s="552"/>
      <c r="I45" s="552"/>
      <c r="J45" s="552"/>
      <c r="K45" s="552"/>
      <c r="L45" s="552"/>
      <c r="M45" s="552"/>
      <c r="N45" s="552"/>
      <c r="O45" s="552"/>
      <c r="P45" s="552"/>
      <c r="Q45" s="552"/>
      <c r="R45" s="552"/>
      <c r="S45" s="552"/>
      <c r="T45" s="552"/>
      <c r="U45" s="552"/>
      <c r="V45" s="552"/>
      <c r="W45" s="552"/>
      <c r="X45" s="552"/>
      <c r="Y45" s="552"/>
      <c r="Z45" s="552"/>
      <c r="AA45" s="552"/>
      <c r="AB45" s="552"/>
      <c r="AC45" s="552"/>
      <c r="AD45" s="552"/>
      <c r="AE45" s="552"/>
      <c r="AF45" s="552"/>
      <c r="AG45" s="552"/>
      <c r="AH45" s="552"/>
      <c r="AI45" s="551"/>
      <c r="AJ45" s="551"/>
      <c r="AK45" s="551"/>
      <c r="AL45" s="551"/>
      <c r="AM45" s="551"/>
      <c r="AN45" s="551"/>
    </row>
    <row r="46" spans="1:40" ht="30" customHeight="1">
      <c r="A46" s="212"/>
      <c r="B46" s="212"/>
      <c r="C46" s="551">
        <v>3</v>
      </c>
      <c r="D46" s="551"/>
      <c r="E46" s="552" t="s">
        <v>373</v>
      </c>
      <c r="F46" s="552"/>
      <c r="G46" s="552"/>
      <c r="H46" s="552"/>
      <c r="I46" s="552"/>
      <c r="J46" s="552"/>
      <c r="K46" s="552"/>
      <c r="L46" s="552"/>
      <c r="M46" s="552"/>
      <c r="N46" s="552"/>
      <c r="O46" s="552"/>
      <c r="P46" s="552"/>
      <c r="Q46" s="552"/>
      <c r="R46" s="552"/>
      <c r="S46" s="552"/>
      <c r="T46" s="552"/>
      <c r="U46" s="552"/>
      <c r="V46" s="552"/>
      <c r="W46" s="552"/>
      <c r="X46" s="552"/>
      <c r="Y46" s="552"/>
      <c r="Z46" s="552"/>
      <c r="AA46" s="552"/>
      <c r="AB46" s="552"/>
      <c r="AC46" s="552"/>
      <c r="AD46" s="552"/>
      <c r="AE46" s="552"/>
      <c r="AF46" s="552"/>
      <c r="AG46" s="552"/>
      <c r="AH46" s="552"/>
      <c r="AI46" s="551"/>
      <c r="AJ46" s="551"/>
      <c r="AK46" s="551"/>
      <c r="AL46" s="551"/>
      <c r="AM46" s="551"/>
      <c r="AN46" s="551"/>
    </row>
    <row r="47" spans="1:40" ht="18" customHeight="1">
      <c r="A47" s="212"/>
      <c r="B47" s="212"/>
      <c r="C47" s="215"/>
      <c r="D47" s="215"/>
      <c r="E47" s="211"/>
      <c r="F47" s="211"/>
      <c r="G47" s="211"/>
      <c r="H47" s="211"/>
      <c r="I47" s="211"/>
      <c r="J47" s="211"/>
      <c r="K47" s="211"/>
      <c r="L47" s="211"/>
      <c r="M47" s="211"/>
      <c r="N47" s="211"/>
      <c r="O47" s="211"/>
      <c r="P47" s="211"/>
      <c r="Q47" s="211"/>
      <c r="R47" s="211"/>
      <c r="S47" s="211"/>
      <c r="T47" s="211"/>
      <c r="U47" s="211"/>
      <c r="V47" s="211"/>
      <c r="W47" s="211"/>
      <c r="X47" s="211"/>
      <c r="Y47" s="211"/>
      <c r="Z47" s="211"/>
      <c r="AA47" s="211"/>
      <c r="AB47" s="211"/>
      <c r="AC47" s="211"/>
      <c r="AD47" s="211"/>
      <c r="AE47" s="211"/>
      <c r="AF47" s="211"/>
      <c r="AG47" s="211"/>
      <c r="AH47" s="211"/>
      <c r="AI47" s="215"/>
      <c r="AJ47" s="215"/>
      <c r="AK47" s="215"/>
      <c r="AL47" s="215"/>
      <c r="AM47" s="215"/>
      <c r="AN47" s="215"/>
    </row>
    <row r="48" spans="1:40" ht="18" customHeight="1">
      <c r="A48" s="212"/>
      <c r="B48" s="222" t="s">
        <v>73</v>
      </c>
      <c r="C48" s="220"/>
      <c r="D48" s="220"/>
      <c r="E48" s="221"/>
      <c r="F48" s="221"/>
      <c r="G48" s="221"/>
      <c r="H48" s="221"/>
      <c r="I48" s="221"/>
      <c r="J48" s="221"/>
      <c r="K48" s="221"/>
      <c r="L48" s="221"/>
      <c r="M48" s="221"/>
      <c r="N48" s="221"/>
      <c r="O48" s="221"/>
      <c r="P48" s="221"/>
      <c r="Q48" s="221"/>
      <c r="R48" s="221"/>
      <c r="S48" s="221"/>
      <c r="T48" s="221"/>
      <c r="U48" s="221"/>
      <c r="V48" s="221"/>
      <c r="W48" s="221"/>
      <c r="X48" s="221"/>
      <c r="Y48" s="221"/>
      <c r="Z48" s="221"/>
      <c r="AA48" s="221"/>
      <c r="AB48" s="221"/>
      <c r="AC48" s="221"/>
      <c r="AD48" s="221"/>
      <c r="AE48" s="221"/>
      <c r="AF48" s="221"/>
      <c r="AG48" s="221"/>
      <c r="AH48" s="221"/>
      <c r="AI48" s="220"/>
      <c r="AJ48" s="220"/>
      <c r="AK48" s="220"/>
      <c r="AL48" s="220"/>
      <c r="AM48" s="220"/>
      <c r="AN48" s="220"/>
    </row>
    <row r="49" spans="1:40" ht="30" customHeight="1">
      <c r="A49" s="212"/>
      <c r="B49" s="212"/>
      <c r="C49" s="551">
        <v>1</v>
      </c>
      <c r="D49" s="551"/>
      <c r="E49" s="600" t="s">
        <v>111</v>
      </c>
      <c r="F49" s="600"/>
      <c r="G49" s="600"/>
      <c r="H49" s="600"/>
      <c r="I49" s="600"/>
      <c r="J49" s="600"/>
      <c r="K49" s="600"/>
      <c r="L49" s="600"/>
      <c r="M49" s="600"/>
      <c r="N49" s="600"/>
      <c r="O49" s="600"/>
      <c r="P49" s="600"/>
      <c r="Q49" s="600"/>
      <c r="R49" s="600"/>
      <c r="S49" s="600"/>
      <c r="T49" s="600"/>
      <c r="U49" s="600"/>
      <c r="V49" s="600"/>
      <c r="W49" s="600"/>
      <c r="X49" s="600"/>
      <c r="Y49" s="600"/>
      <c r="Z49" s="600"/>
      <c r="AA49" s="600"/>
      <c r="AB49" s="600"/>
      <c r="AC49" s="600"/>
      <c r="AD49" s="600"/>
      <c r="AE49" s="600"/>
      <c r="AF49" s="600"/>
      <c r="AG49" s="600"/>
      <c r="AH49" s="600"/>
      <c r="AI49" s="601"/>
      <c r="AJ49" s="601"/>
      <c r="AK49" s="601"/>
      <c r="AL49" s="601"/>
      <c r="AM49" s="601"/>
      <c r="AN49" s="601"/>
    </row>
    <row r="50" spans="1:40" ht="30" customHeight="1">
      <c r="A50" s="212"/>
      <c r="B50" s="212"/>
      <c r="C50" s="551">
        <v>2</v>
      </c>
      <c r="D50" s="551"/>
      <c r="E50" s="600" t="s">
        <v>132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1"/>
      <c r="AJ50" s="601"/>
      <c r="AK50" s="601"/>
      <c r="AL50" s="601"/>
      <c r="AM50" s="601"/>
      <c r="AN50" s="601"/>
    </row>
    <row r="51" spans="1:40" ht="30" customHeight="1">
      <c r="A51" s="212"/>
      <c r="B51" s="212"/>
      <c r="C51" s="551">
        <v>3</v>
      </c>
      <c r="D51" s="551"/>
      <c r="E51" s="600" t="s">
        <v>134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1"/>
      <c r="AJ51" s="601"/>
      <c r="AK51" s="601"/>
      <c r="AL51" s="601"/>
      <c r="AM51" s="601"/>
      <c r="AN51" s="601"/>
    </row>
    <row r="52" spans="1:40">
      <c r="A52" s="212"/>
      <c r="B52" s="212"/>
      <c r="C52" s="563">
        <v>4</v>
      </c>
      <c r="D52" s="564"/>
      <c r="E52" s="643" t="s">
        <v>102</v>
      </c>
      <c r="F52" s="644"/>
      <c r="G52" s="644"/>
      <c r="H52" s="644"/>
      <c r="I52" s="644"/>
      <c r="J52" s="644"/>
      <c r="K52" s="644"/>
      <c r="L52" s="644"/>
      <c r="M52" s="644"/>
      <c r="N52" s="644"/>
      <c r="O52" s="644"/>
      <c r="P52" s="644"/>
      <c r="Q52" s="644"/>
      <c r="R52" s="644"/>
      <c r="S52" s="644"/>
      <c r="T52" s="644"/>
      <c r="U52" s="644"/>
      <c r="V52" s="644"/>
      <c r="W52" s="644"/>
      <c r="X52" s="644"/>
      <c r="Y52" s="644"/>
      <c r="Z52" s="644"/>
      <c r="AA52" s="644"/>
      <c r="AB52" s="644"/>
      <c r="AC52" s="644"/>
      <c r="AD52" s="644"/>
      <c r="AE52" s="644"/>
      <c r="AF52" s="644"/>
      <c r="AG52" s="644"/>
      <c r="AH52" s="644"/>
      <c r="AI52" s="644"/>
      <c r="AJ52" s="644"/>
      <c r="AK52" s="644"/>
      <c r="AL52" s="644"/>
      <c r="AM52" s="644"/>
      <c r="AN52" s="645"/>
    </row>
    <row r="53" spans="1:40" ht="30" customHeight="1">
      <c r="A53" s="212"/>
      <c r="B53" s="212"/>
      <c r="C53" s="565"/>
      <c r="D53" s="566"/>
      <c r="E53" s="600" t="s">
        <v>135</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1"/>
      <c r="AJ53" s="601"/>
      <c r="AK53" s="601"/>
      <c r="AL53" s="601"/>
      <c r="AM53" s="601"/>
      <c r="AN53" s="601"/>
    </row>
    <row r="54" spans="1:40" ht="30" customHeight="1">
      <c r="A54" s="212"/>
      <c r="B54" s="212"/>
      <c r="C54" s="567"/>
      <c r="D54" s="568"/>
      <c r="E54" s="600" t="s">
        <v>137</v>
      </c>
      <c r="F54" s="600"/>
      <c r="G54" s="600"/>
      <c r="H54" s="600"/>
      <c r="I54" s="600"/>
      <c r="J54" s="600"/>
      <c r="K54" s="600"/>
      <c r="L54" s="600"/>
      <c r="M54" s="600"/>
      <c r="N54" s="600"/>
      <c r="O54" s="600"/>
      <c r="P54" s="600"/>
      <c r="Q54" s="600"/>
      <c r="R54" s="600"/>
      <c r="S54" s="600"/>
      <c r="T54" s="600"/>
      <c r="U54" s="600"/>
      <c r="V54" s="600"/>
      <c r="W54" s="600"/>
      <c r="X54" s="600"/>
      <c r="Y54" s="600"/>
      <c r="Z54" s="600"/>
      <c r="AA54" s="600"/>
      <c r="AB54" s="600"/>
      <c r="AC54" s="600"/>
      <c r="AD54" s="600"/>
      <c r="AE54" s="600"/>
      <c r="AF54" s="600"/>
      <c r="AG54" s="600"/>
      <c r="AH54" s="600"/>
      <c r="AI54" s="601"/>
      <c r="AJ54" s="601"/>
      <c r="AK54" s="601"/>
      <c r="AL54" s="601"/>
      <c r="AM54" s="601"/>
      <c r="AN54" s="601"/>
    </row>
    <row r="55" spans="1:40" ht="30" customHeight="1">
      <c r="A55" s="212"/>
      <c r="B55" s="212"/>
      <c r="C55" s="551">
        <v>5</v>
      </c>
      <c r="D55" s="551"/>
      <c r="E55" s="600" t="s">
        <v>136</v>
      </c>
      <c r="F55" s="600"/>
      <c r="G55" s="600"/>
      <c r="H55" s="600"/>
      <c r="I55" s="600"/>
      <c r="J55" s="600"/>
      <c r="K55" s="600"/>
      <c r="L55" s="600"/>
      <c r="M55" s="600"/>
      <c r="N55" s="600"/>
      <c r="O55" s="600"/>
      <c r="P55" s="600"/>
      <c r="Q55" s="600"/>
      <c r="R55" s="600"/>
      <c r="S55" s="600"/>
      <c r="T55" s="600"/>
      <c r="U55" s="600"/>
      <c r="V55" s="600"/>
      <c r="W55" s="600"/>
      <c r="X55" s="600"/>
      <c r="Y55" s="600"/>
      <c r="Z55" s="600"/>
      <c r="AA55" s="600"/>
      <c r="AB55" s="600"/>
      <c r="AC55" s="600"/>
      <c r="AD55" s="600"/>
      <c r="AE55" s="600"/>
      <c r="AF55" s="600"/>
      <c r="AG55" s="600"/>
      <c r="AH55" s="600"/>
      <c r="AI55" s="601"/>
      <c r="AJ55" s="601"/>
      <c r="AK55" s="601"/>
      <c r="AL55" s="601"/>
      <c r="AM55" s="601"/>
      <c r="AN55" s="601"/>
    </row>
    <row r="56" spans="1:40" ht="15" customHeight="1">
      <c r="C56" s="614">
        <v>6</v>
      </c>
      <c r="D56" s="615"/>
      <c r="E56" s="579" t="s">
        <v>112</v>
      </c>
      <c r="F56" s="580"/>
      <c r="G56" s="580"/>
      <c r="H56" s="580"/>
      <c r="I56" s="580"/>
      <c r="J56" s="580"/>
      <c r="K56" s="580"/>
      <c r="L56" s="580"/>
      <c r="M56" s="580"/>
      <c r="N56" s="580"/>
      <c r="O56" s="580"/>
      <c r="P56" s="580"/>
      <c r="Q56" s="580"/>
      <c r="R56" s="580"/>
      <c r="S56" s="580"/>
      <c r="T56" s="580"/>
      <c r="U56" s="580"/>
      <c r="V56" s="580"/>
      <c r="W56" s="580"/>
      <c r="X56" s="580"/>
      <c r="Y56" s="580"/>
      <c r="Z56" s="581"/>
      <c r="AA56" s="223"/>
      <c r="AB56" s="638" t="s">
        <v>74</v>
      </c>
      <c r="AC56" s="638"/>
      <c r="AD56" s="638"/>
      <c r="AE56" s="638"/>
      <c r="AF56" s="638" t="s">
        <v>75</v>
      </c>
      <c r="AG56" s="638"/>
      <c r="AH56" s="638"/>
      <c r="AI56" s="638"/>
      <c r="AJ56" s="638" t="s">
        <v>76</v>
      </c>
      <c r="AK56" s="638"/>
      <c r="AL56" s="638" t="s">
        <v>113</v>
      </c>
      <c r="AM56" s="638"/>
      <c r="AN56" s="224"/>
    </row>
    <row r="57" spans="1:40" ht="15" customHeight="1">
      <c r="C57" s="616"/>
      <c r="D57" s="617"/>
      <c r="E57" s="637"/>
      <c r="F57" s="606"/>
      <c r="G57" s="606"/>
      <c r="H57" s="606"/>
      <c r="I57" s="606"/>
      <c r="J57" s="606"/>
      <c r="K57" s="606"/>
      <c r="L57" s="606"/>
      <c r="M57" s="606"/>
      <c r="N57" s="606"/>
      <c r="O57" s="606"/>
      <c r="P57" s="606"/>
      <c r="Q57" s="606"/>
      <c r="R57" s="606"/>
      <c r="S57" s="606"/>
      <c r="T57" s="606"/>
      <c r="U57" s="606"/>
      <c r="V57" s="606"/>
      <c r="W57" s="606"/>
      <c r="X57" s="606"/>
      <c r="Y57" s="606"/>
      <c r="Z57" s="607"/>
      <c r="AA57" s="225"/>
      <c r="AB57" s="613" t="s">
        <v>77</v>
      </c>
      <c r="AC57" s="613"/>
      <c r="AD57" s="613"/>
      <c r="AE57" s="613"/>
      <c r="AF57" s="613" t="s">
        <v>75</v>
      </c>
      <c r="AG57" s="613"/>
      <c r="AH57" s="613"/>
      <c r="AI57" s="613"/>
      <c r="AJ57" s="613" t="s">
        <v>76</v>
      </c>
      <c r="AK57" s="613"/>
      <c r="AL57" s="613" t="s">
        <v>114</v>
      </c>
      <c r="AM57" s="613"/>
      <c r="AN57" s="226"/>
    </row>
    <row r="58" spans="1:40" ht="15" customHeight="1">
      <c r="C58" s="616"/>
      <c r="D58" s="617"/>
      <c r="E58" s="637"/>
      <c r="F58" s="606"/>
      <c r="G58" s="606"/>
      <c r="H58" s="606"/>
      <c r="I58" s="606"/>
      <c r="J58" s="606"/>
      <c r="K58" s="606"/>
      <c r="L58" s="606"/>
      <c r="M58" s="606"/>
      <c r="N58" s="606"/>
      <c r="O58" s="606"/>
      <c r="P58" s="606"/>
      <c r="Q58" s="606"/>
      <c r="R58" s="606"/>
      <c r="S58" s="606"/>
      <c r="T58" s="606"/>
      <c r="U58" s="606"/>
      <c r="V58" s="606"/>
      <c r="W58" s="606"/>
      <c r="X58" s="606"/>
      <c r="Y58" s="606"/>
      <c r="Z58" s="607"/>
      <c r="AA58" s="225"/>
      <c r="AB58" s="613" t="s">
        <v>115</v>
      </c>
      <c r="AC58" s="613"/>
      <c r="AD58" s="613"/>
      <c r="AE58" s="613"/>
      <c r="AF58" s="613" t="s">
        <v>60</v>
      </c>
      <c r="AG58" s="613"/>
      <c r="AH58" s="613"/>
      <c r="AI58" s="227" t="s">
        <v>116</v>
      </c>
      <c r="AJ58" s="228"/>
      <c r="AK58" s="228"/>
      <c r="AL58" s="228"/>
      <c r="AM58" s="228"/>
      <c r="AN58" s="226"/>
    </row>
    <row r="59" spans="1:40" ht="30" customHeight="1">
      <c r="C59" s="603">
        <v>7</v>
      </c>
      <c r="D59" s="605"/>
      <c r="E59" s="626" t="s">
        <v>117</v>
      </c>
      <c r="F59" s="627"/>
      <c r="G59" s="627"/>
      <c r="H59" s="627"/>
      <c r="I59" s="627"/>
      <c r="J59" s="627"/>
      <c r="K59" s="627"/>
      <c r="L59" s="627"/>
      <c r="M59" s="627"/>
      <c r="N59" s="627"/>
      <c r="O59" s="627"/>
      <c r="P59" s="627"/>
      <c r="Q59" s="627"/>
      <c r="R59" s="627"/>
      <c r="S59" s="627"/>
      <c r="T59" s="627"/>
      <c r="U59" s="627"/>
      <c r="V59" s="627"/>
      <c r="W59" s="627"/>
      <c r="X59" s="627"/>
      <c r="Y59" s="627"/>
      <c r="Z59" s="628"/>
      <c r="AA59" s="229"/>
      <c r="AB59" s="642"/>
      <c r="AC59" s="642"/>
      <c r="AD59" s="642"/>
      <c r="AE59" s="642"/>
      <c r="AF59" s="642"/>
      <c r="AG59" s="642"/>
      <c r="AH59" s="642"/>
      <c r="AI59" s="642"/>
      <c r="AJ59" s="642"/>
      <c r="AK59" s="642" t="s">
        <v>60</v>
      </c>
      <c r="AL59" s="642"/>
      <c r="AM59" s="642"/>
      <c r="AN59" s="230"/>
    </row>
    <row r="60" spans="1:40" ht="30" customHeight="1">
      <c r="C60" s="563">
        <v>8</v>
      </c>
      <c r="D60" s="564"/>
      <c r="E60" s="579" t="s">
        <v>118</v>
      </c>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1"/>
      <c r="AI60" s="639"/>
      <c r="AJ60" s="640"/>
      <c r="AK60" s="640"/>
      <c r="AL60" s="640"/>
      <c r="AM60" s="231" t="s">
        <v>119</v>
      </c>
      <c r="AN60" s="232"/>
    </row>
    <row r="61" spans="1:40" ht="18" customHeight="1">
      <c r="C61" s="563">
        <v>9</v>
      </c>
      <c r="D61" s="564"/>
      <c r="E61" s="552" t="s">
        <v>120</v>
      </c>
      <c r="F61" s="552"/>
      <c r="G61" s="552"/>
      <c r="H61" s="552"/>
      <c r="I61" s="552"/>
      <c r="J61" s="552"/>
      <c r="K61" s="552"/>
      <c r="L61" s="552"/>
      <c r="M61" s="552"/>
      <c r="N61" s="552"/>
      <c r="O61" s="552"/>
      <c r="P61" s="552"/>
      <c r="Q61" s="552"/>
      <c r="R61" s="552"/>
      <c r="S61" s="552"/>
      <c r="T61" s="552"/>
      <c r="U61" s="552"/>
      <c r="V61" s="552"/>
      <c r="W61" s="552"/>
      <c r="X61" s="552"/>
      <c r="Y61" s="552"/>
      <c r="Z61" s="552"/>
      <c r="AA61" s="552"/>
      <c r="AB61" s="552"/>
      <c r="AC61" s="552"/>
      <c r="AD61" s="552"/>
      <c r="AE61" s="552"/>
      <c r="AF61" s="552"/>
      <c r="AG61" s="552"/>
      <c r="AH61" s="552"/>
      <c r="AI61" s="552"/>
      <c r="AJ61" s="552"/>
      <c r="AK61" s="552"/>
      <c r="AL61" s="552"/>
      <c r="AM61" s="552"/>
      <c r="AN61" s="552"/>
    </row>
    <row r="62" spans="1:40" ht="18" customHeight="1">
      <c r="C62" s="565"/>
      <c r="D62" s="566"/>
      <c r="E62" s="233"/>
      <c r="F62" s="641" t="s">
        <v>31</v>
      </c>
      <c r="G62" s="641"/>
      <c r="H62" s="641"/>
      <c r="I62" s="641"/>
      <c r="J62" s="641"/>
      <c r="K62" s="641"/>
      <c r="L62" s="641"/>
      <c r="M62" s="641"/>
      <c r="N62" s="641"/>
      <c r="O62" s="641"/>
      <c r="P62" s="641"/>
      <c r="Q62" s="641"/>
      <c r="R62" s="641"/>
      <c r="S62" s="641"/>
      <c r="T62" s="641"/>
      <c r="U62" s="641"/>
      <c r="V62" s="641"/>
      <c r="W62" s="641"/>
      <c r="X62" s="641"/>
      <c r="Y62" s="641"/>
      <c r="Z62" s="641"/>
      <c r="AA62" s="641"/>
      <c r="AB62" s="641"/>
      <c r="AC62" s="641"/>
      <c r="AD62" s="211"/>
      <c r="AE62" s="210"/>
      <c r="AF62" s="210"/>
      <c r="AG62" s="210"/>
      <c r="AH62" s="210"/>
      <c r="AI62" s="210"/>
      <c r="AJ62" s="210"/>
      <c r="AK62" s="211"/>
      <c r="AL62" s="211"/>
      <c r="AM62" s="211"/>
      <c r="AN62" s="234"/>
    </row>
    <row r="63" spans="1:40" ht="18" customHeight="1">
      <c r="C63" s="565"/>
      <c r="D63" s="566"/>
      <c r="E63" s="233"/>
      <c r="F63" s="221"/>
      <c r="G63" s="602" t="s">
        <v>74</v>
      </c>
      <c r="H63" s="602"/>
      <c r="I63" s="611"/>
      <c r="J63" s="611"/>
      <c r="K63" s="210" t="s">
        <v>121</v>
      </c>
      <c r="L63" s="611"/>
      <c r="M63" s="611"/>
      <c r="N63" s="210" t="s">
        <v>76</v>
      </c>
      <c r="O63" s="602" t="s">
        <v>113</v>
      </c>
      <c r="P63" s="602"/>
      <c r="Q63" s="611" t="s">
        <v>77</v>
      </c>
      <c r="R63" s="611"/>
      <c r="S63" s="611"/>
      <c r="T63" s="611"/>
      <c r="U63" s="210" t="s">
        <v>122</v>
      </c>
      <c r="V63" s="611"/>
      <c r="W63" s="611"/>
      <c r="X63" s="210" t="s">
        <v>76</v>
      </c>
      <c r="Y63" s="611" t="s">
        <v>114</v>
      </c>
      <c r="Z63" s="611"/>
      <c r="AA63" s="235" t="s">
        <v>115</v>
      </c>
      <c r="AB63" s="611"/>
      <c r="AC63" s="611"/>
      <c r="AD63" s="210" t="s">
        <v>123</v>
      </c>
      <c r="AE63" s="602" t="s">
        <v>124</v>
      </c>
      <c r="AF63" s="602"/>
      <c r="AG63" s="210"/>
      <c r="AH63" s="210"/>
      <c r="AI63" s="210"/>
      <c r="AJ63" s="210"/>
      <c r="AK63" s="210"/>
      <c r="AL63" s="210"/>
      <c r="AM63" s="210"/>
      <c r="AN63" s="236"/>
    </row>
    <row r="64" spans="1:40" ht="18" customHeight="1">
      <c r="C64" s="565"/>
      <c r="D64" s="566"/>
      <c r="E64" s="233"/>
      <c r="F64" s="610" t="s">
        <v>125</v>
      </c>
      <c r="G64" s="610"/>
      <c r="H64" s="610"/>
      <c r="I64" s="610"/>
      <c r="J64" s="610"/>
      <c r="K64" s="610"/>
      <c r="L64" s="610"/>
      <c r="M64" s="610"/>
      <c r="N64" s="235" t="s">
        <v>115</v>
      </c>
      <c r="O64" s="611"/>
      <c r="P64" s="611"/>
      <c r="Q64" s="211" t="s">
        <v>123</v>
      </c>
      <c r="R64" s="221" t="s">
        <v>374</v>
      </c>
      <c r="S64" s="211"/>
      <c r="T64" s="211"/>
      <c r="U64" s="211"/>
      <c r="V64" s="211"/>
      <c r="W64" s="211"/>
      <c r="X64" s="211"/>
      <c r="Y64" s="211"/>
      <c r="Z64" s="211"/>
      <c r="AA64" s="211"/>
      <c r="AB64" s="211"/>
      <c r="AC64" s="211"/>
      <c r="AD64" s="211"/>
      <c r="AE64" s="612" t="s">
        <v>32</v>
      </c>
      <c r="AF64" s="612"/>
      <c r="AG64" s="612"/>
      <c r="AH64" s="612"/>
      <c r="AI64" s="612"/>
      <c r="AJ64" s="612"/>
      <c r="AK64" s="612"/>
      <c r="AL64" s="612"/>
      <c r="AM64" s="612"/>
      <c r="AN64" s="234"/>
    </row>
    <row r="65" spans="2:40" ht="18" customHeight="1">
      <c r="C65" s="565"/>
      <c r="D65" s="566"/>
      <c r="E65" s="237"/>
      <c r="F65" s="212" t="s">
        <v>23</v>
      </c>
      <c r="G65" s="212"/>
      <c r="H65" s="212"/>
      <c r="I65" s="212"/>
      <c r="J65" s="212"/>
      <c r="K65" s="212"/>
      <c r="L65" s="212"/>
      <c r="M65" s="212"/>
      <c r="N65" s="212"/>
      <c r="O65" s="212"/>
      <c r="P65" s="212"/>
      <c r="Q65" s="212"/>
      <c r="R65" s="212"/>
      <c r="S65" s="212"/>
      <c r="T65" s="212"/>
      <c r="U65" s="212"/>
      <c r="V65" s="212"/>
      <c r="W65" s="212"/>
      <c r="X65" s="212"/>
      <c r="Y65" s="212"/>
      <c r="Z65" s="212"/>
      <c r="AA65" s="212"/>
      <c r="AB65" s="212"/>
      <c r="AC65" s="212"/>
      <c r="AD65" s="212"/>
      <c r="AE65" s="612"/>
      <c r="AF65" s="612"/>
      <c r="AG65" s="612"/>
      <c r="AH65" s="612"/>
      <c r="AI65" s="612"/>
      <c r="AJ65" s="612"/>
      <c r="AK65" s="612"/>
      <c r="AL65" s="612"/>
      <c r="AM65" s="612"/>
      <c r="AN65" s="238"/>
    </row>
    <row r="66" spans="2:40" ht="18" customHeight="1">
      <c r="C66" s="565"/>
      <c r="D66" s="566"/>
      <c r="E66" s="237"/>
      <c r="F66" s="212" t="s">
        <v>24</v>
      </c>
      <c r="G66" s="212"/>
      <c r="H66" s="212"/>
      <c r="I66" s="212"/>
      <c r="J66" s="212"/>
      <c r="K66" s="212"/>
      <c r="L66" s="220" t="s">
        <v>126</v>
      </c>
      <c r="M66" s="212" t="s">
        <v>60</v>
      </c>
      <c r="N66" s="212"/>
      <c r="O66" s="239" t="s">
        <v>127</v>
      </c>
      <c r="P66" s="602"/>
      <c r="Q66" s="602"/>
      <c r="R66" s="212" t="s">
        <v>116</v>
      </c>
      <c r="S66" s="212" t="s">
        <v>128</v>
      </c>
      <c r="T66" s="212">
        <v>1</v>
      </c>
      <c r="U66" s="212" t="s">
        <v>129</v>
      </c>
      <c r="V66" s="239" t="s">
        <v>127</v>
      </c>
      <c r="W66" s="602"/>
      <c r="X66" s="602"/>
      <c r="Y66" s="212" t="s">
        <v>116</v>
      </c>
      <c r="Z66" s="212" t="s">
        <v>60</v>
      </c>
      <c r="AA66" s="212"/>
      <c r="AB66" s="212"/>
      <c r="AC66" s="212"/>
      <c r="AD66" s="212"/>
      <c r="AE66" s="612"/>
      <c r="AF66" s="612"/>
      <c r="AG66" s="612"/>
      <c r="AH66" s="612"/>
      <c r="AI66" s="612"/>
      <c r="AJ66" s="612"/>
      <c r="AK66" s="612"/>
      <c r="AL66" s="612"/>
      <c r="AM66" s="612"/>
      <c r="AN66" s="238"/>
    </row>
    <row r="67" spans="2:40" ht="18" customHeight="1">
      <c r="C67" s="565"/>
      <c r="D67" s="566"/>
      <c r="E67" s="237"/>
      <c r="F67" s="212" t="s">
        <v>25</v>
      </c>
      <c r="G67" s="212"/>
      <c r="H67" s="212"/>
      <c r="I67" s="212"/>
      <c r="J67" s="212"/>
      <c r="K67" s="212"/>
      <c r="L67" s="220" t="s">
        <v>130</v>
      </c>
      <c r="M67" s="212" t="s">
        <v>60</v>
      </c>
      <c r="N67" s="212"/>
      <c r="O67" s="239" t="s">
        <v>127</v>
      </c>
      <c r="P67" s="602"/>
      <c r="Q67" s="602"/>
      <c r="R67" s="212" t="s">
        <v>116</v>
      </c>
      <c r="S67" s="212" t="s">
        <v>128</v>
      </c>
      <c r="T67" s="212">
        <v>2</v>
      </c>
      <c r="U67" s="212" t="s">
        <v>129</v>
      </c>
      <c r="V67" s="239" t="s">
        <v>127</v>
      </c>
      <c r="W67" s="602"/>
      <c r="X67" s="602"/>
      <c r="Y67" s="212" t="s">
        <v>116</v>
      </c>
      <c r="Z67" s="212" t="s">
        <v>60</v>
      </c>
      <c r="AA67" s="212"/>
      <c r="AB67" s="212"/>
      <c r="AC67" s="212"/>
      <c r="AD67" s="212"/>
      <c r="AE67" s="612"/>
      <c r="AF67" s="612"/>
      <c r="AG67" s="612"/>
      <c r="AH67" s="612"/>
      <c r="AI67" s="612"/>
      <c r="AJ67" s="612"/>
      <c r="AK67" s="612"/>
      <c r="AL67" s="612"/>
      <c r="AM67" s="612"/>
      <c r="AN67" s="238"/>
    </row>
    <row r="68" spans="2:40" ht="18" customHeight="1">
      <c r="C68" s="565"/>
      <c r="D68" s="566"/>
      <c r="E68" s="237"/>
      <c r="F68" s="212" t="s">
        <v>26</v>
      </c>
      <c r="G68" s="212"/>
      <c r="H68" s="212"/>
      <c r="I68" s="212"/>
      <c r="J68" s="212"/>
      <c r="K68" s="212"/>
      <c r="L68" s="220" t="s">
        <v>130</v>
      </c>
      <c r="M68" s="212" t="s">
        <v>60</v>
      </c>
      <c r="N68" s="212"/>
      <c r="O68" s="239" t="s">
        <v>127</v>
      </c>
      <c r="P68" s="602"/>
      <c r="Q68" s="602"/>
      <c r="R68" s="212" t="s">
        <v>116</v>
      </c>
      <c r="S68" s="212" t="s">
        <v>128</v>
      </c>
      <c r="T68" s="212">
        <v>3</v>
      </c>
      <c r="U68" s="212" t="s">
        <v>129</v>
      </c>
      <c r="V68" s="239" t="s">
        <v>127</v>
      </c>
      <c r="W68" s="602"/>
      <c r="X68" s="602"/>
      <c r="Y68" s="212" t="s">
        <v>116</v>
      </c>
      <c r="Z68" s="212" t="s">
        <v>60</v>
      </c>
      <c r="AA68" s="212"/>
      <c r="AB68" s="212"/>
      <c r="AC68" s="212"/>
      <c r="AD68" s="212"/>
      <c r="AE68" s="212"/>
      <c r="AF68" s="212"/>
      <c r="AG68" s="212"/>
      <c r="AH68" s="212"/>
      <c r="AI68" s="212"/>
      <c r="AJ68" s="212"/>
      <c r="AK68" s="212"/>
      <c r="AL68" s="212"/>
      <c r="AM68" s="212"/>
      <c r="AN68" s="238"/>
    </row>
    <row r="69" spans="2:40" ht="18" customHeight="1">
      <c r="C69" s="565"/>
      <c r="D69" s="566"/>
      <c r="E69" s="237"/>
      <c r="F69" s="212" t="s">
        <v>27</v>
      </c>
      <c r="G69" s="212"/>
      <c r="H69" s="212"/>
      <c r="I69" s="212"/>
      <c r="J69" s="212"/>
      <c r="K69" s="212"/>
      <c r="L69" s="220" t="s">
        <v>130</v>
      </c>
      <c r="M69" s="212" t="s">
        <v>60</v>
      </c>
      <c r="N69" s="212"/>
      <c r="O69" s="239" t="s">
        <v>127</v>
      </c>
      <c r="P69" s="602"/>
      <c r="Q69" s="602"/>
      <c r="R69" s="212" t="s">
        <v>116</v>
      </c>
      <c r="S69" s="212" t="s">
        <v>128</v>
      </c>
      <c r="T69" s="212">
        <v>4</v>
      </c>
      <c r="U69" s="212" t="s">
        <v>129</v>
      </c>
      <c r="V69" s="239" t="s">
        <v>127</v>
      </c>
      <c r="W69" s="602"/>
      <c r="X69" s="602"/>
      <c r="Y69" s="212" t="s">
        <v>116</v>
      </c>
      <c r="Z69" s="212" t="s">
        <v>60</v>
      </c>
      <c r="AA69" s="212"/>
      <c r="AB69" s="212"/>
      <c r="AC69" s="212"/>
      <c r="AD69" s="212"/>
      <c r="AE69" s="212"/>
      <c r="AF69" s="212"/>
      <c r="AG69" s="212"/>
      <c r="AH69" s="212"/>
      <c r="AI69" s="212"/>
      <c r="AJ69" s="212"/>
      <c r="AK69" s="212"/>
      <c r="AL69" s="212"/>
      <c r="AM69" s="212"/>
      <c r="AN69" s="238"/>
    </row>
    <row r="70" spans="2:40" ht="18" customHeight="1">
      <c r="C70" s="565"/>
      <c r="D70" s="566"/>
      <c r="E70" s="237"/>
      <c r="F70" s="212" t="s">
        <v>28</v>
      </c>
      <c r="G70" s="212"/>
      <c r="H70" s="212"/>
      <c r="I70" s="212"/>
      <c r="J70" s="212"/>
      <c r="K70" s="212"/>
      <c r="L70" s="220" t="s">
        <v>130</v>
      </c>
      <c r="M70" s="212" t="s">
        <v>60</v>
      </c>
      <c r="N70" s="212"/>
      <c r="O70" s="239" t="s">
        <v>127</v>
      </c>
      <c r="P70" s="602"/>
      <c r="Q70" s="602"/>
      <c r="R70" s="212" t="s">
        <v>116</v>
      </c>
      <c r="S70" s="212" t="s">
        <v>128</v>
      </c>
      <c r="T70" s="212">
        <v>5</v>
      </c>
      <c r="U70" s="212" t="s">
        <v>129</v>
      </c>
      <c r="V70" s="239" t="s">
        <v>127</v>
      </c>
      <c r="W70" s="602"/>
      <c r="X70" s="602"/>
      <c r="Y70" s="212" t="s">
        <v>116</v>
      </c>
      <c r="Z70" s="212" t="s">
        <v>60</v>
      </c>
      <c r="AA70" s="212"/>
      <c r="AB70" s="212"/>
      <c r="AC70" s="212"/>
      <c r="AD70" s="603"/>
      <c r="AE70" s="604"/>
      <c r="AF70" s="604"/>
      <c r="AG70" s="604"/>
      <c r="AH70" s="605"/>
      <c r="AI70" s="212" t="s">
        <v>29</v>
      </c>
      <c r="AJ70" s="212"/>
      <c r="AK70" s="212"/>
      <c r="AL70" s="212"/>
      <c r="AM70" s="212"/>
      <c r="AN70" s="238"/>
    </row>
    <row r="71" spans="2:40" ht="11.25" customHeight="1">
      <c r="C71" s="565"/>
      <c r="D71" s="566"/>
      <c r="E71" s="237"/>
      <c r="F71" s="212"/>
      <c r="G71" s="212"/>
      <c r="H71" s="212"/>
      <c r="I71" s="212"/>
      <c r="J71" s="212"/>
      <c r="K71" s="212"/>
      <c r="L71" s="212"/>
      <c r="M71" s="212"/>
      <c r="N71" s="212"/>
      <c r="O71" s="212"/>
      <c r="P71" s="212"/>
      <c r="Q71" s="212"/>
      <c r="R71" s="212"/>
      <c r="S71" s="212"/>
      <c r="T71" s="212"/>
      <c r="U71" s="212"/>
      <c r="V71" s="212"/>
      <c r="W71" s="212"/>
      <c r="X71" s="212"/>
      <c r="Y71" s="212"/>
      <c r="Z71" s="212"/>
      <c r="AA71" s="212"/>
      <c r="AB71" s="212"/>
      <c r="AC71" s="212"/>
      <c r="AD71" s="212"/>
      <c r="AE71" s="212"/>
      <c r="AF71" s="212"/>
      <c r="AG71" s="212"/>
      <c r="AH71" s="212"/>
      <c r="AI71" s="212"/>
      <c r="AJ71" s="212"/>
      <c r="AK71" s="212"/>
      <c r="AL71" s="212"/>
      <c r="AM71" s="212"/>
      <c r="AN71" s="238"/>
    </row>
    <row r="72" spans="2:40" ht="18" customHeight="1">
      <c r="C72" s="565"/>
      <c r="D72" s="566"/>
      <c r="E72" s="237"/>
      <c r="F72" s="606" t="s">
        <v>724</v>
      </c>
      <c r="G72" s="606"/>
      <c r="H72" s="606"/>
      <c r="I72" s="606"/>
      <c r="J72" s="606"/>
      <c r="K72" s="606"/>
      <c r="L72" s="606"/>
      <c r="M72" s="606"/>
      <c r="N72" s="606"/>
      <c r="O72" s="606"/>
      <c r="P72" s="606"/>
      <c r="Q72" s="606"/>
      <c r="R72" s="606"/>
      <c r="S72" s="606"/>
      <c r="T72" s="606"/>
      <c r="U72" s="606"/>
      <c r="V72" s="606"/>
      <c r="W72" s="606"/>
      <c r="X72" s="606"/>
      <c r="Y72" s="606"/>
      <c r="Z72" s="606"/>
      <c r="AA72" s="606"/>
      <c r="AB72" s="606"/>
      <c r="AC72" s="606"/>
      <c r="AD72" s="606"/>
      <c r="AE72" s="606"/>
      <c r="AF72" s="606"/>
      <c r="AG72" s="606"/>
      <c r="AH72" s="606"/>
      <c r="AI72" s="606"/>
      <c r="AJ72" s="606"/>
      <c r="AK72" s="606"/>
      <c r="AL72" s="606"/>
      <c r="AM72" s="606"/>
      <c r="AN72" s="607"/>
    </row>
    <row r="73" spans="2:40" ht="18" customHeight="1">
      <c r="C73" s="565"/>
      <c r="D73" s="566"/>
      <c r="E73" s="237"/>
      <c r="F73" s="606"/>
      <c r="G73" s="606"/>
      <c r="H73" s="606"/>
      <c r="I73" s="606"/>
      <c r="J73" s="606"/>
      <c r="K73" s="606"/>
      <c r="L73" s="606"/>
      <c r="M73" s="606"/>
      <c r="N73" s="606"/>
      <c r="O73" s="606"/>
      <c r="P73" s="606"/>
      <c r="Q73" s="606"/>
      <c r="R73" s="606"/>
      <c r="S73" s="606"/>
      <c r="T73" s="606"/>
      <c r="U73" s="606"/>
      <c r="V73" s="606"/>
      <c r="W73" s="606"/>
      <c r="X73" s="606"/>
      <c r="Y73" s="606"/>
      <c r="Z73" s="606"/>
      <c r="AA73" s="606"/>
      <c r="AB73" s="606"/>
      <c r="AC73" s="606"/>
      <c r="AD73" s="606"/>
      <c r="AE73" s="606"/>
      <c r="AF73" s="606"/>
      <c r="AG73" s="606"/>
      <c r="AH73" s="606"/>
      <c r="AI73" s="606"/>
      <c r="AJ73" s="606"/>
      <c r="AK73" s="606"/>
      <c r="AL73" s="606"/>
      <c r="AM73" s="606"/>
      <c r="AN73" s="607"/>
    </row>
    <row r="74" spans="2:40" ht="18" customHeight="1">
      <c r="C74" s="565"/>
      <c r="D74" s="566"/>
      <c r="E74" s="240"/>
      <c r="F74" s="608"/>
      <c r="G74" s="608"/>
      <c r="H74" s="608"/>
      <c r="I74" s="608"/>
      <c r="J74" s="608"/>
      <c r="K74" s="608"/>
      <c r="L74" s="608"/>
      <c r="M74" s="608"/>
      <c r="N74" s="608"/>
      <c r="O74" s="608"/>
      <c r="P74" s="608"/>
      <c r="Q74" s="608"/>
      <c r="R74" s="608"/>
      <c r="S74" s="608"/>
      <c r="T74" s="608"/>
      <c r="U74" s="608"/>
      <c r="V74" s="608"/>
      <c r="W74" s="608"/>
      <c r="X74" s="608"/>
      <c r="Y74" s="608"/>
      <c r="Z74" s="608"/>
      <c r="AA74" s="608"/>
      <c r="AB74" s="608"/>
      <c r="AC74" s="608"/>
      <c r="AD74" s="608"/>
      <c r="AE74" s="608"/>
      <c r="AF74" s="608"/>
      <c r="AG74" s="608"/>
      <c r="AH74" s="608"/>
      <c r="AI74" s="608"/>
      <c r="AJ74" s="608"/>
      <c r="AK74" s="608"/>
      <c r="AL74" s="608"/>
      <c r="AM74" s="608"/>
      <c r="AN74" s="609"/>
    </row>
    <row r="75" spans="2:40" ht="20.100000000000001" customHeight="1">
      <c r="C75" s="567"/>
      <c r="D75" s="568"/>
      <c r="E75" s="552" t="s">
        <v>131</v>
      </c>
      <c r="F75" s="552"/>
      <c r="G75" s="552"/>
      <c r="H75" s="552"/>
      <c r="I75" s="552"/>
      <c r="J75" s="552"/>
      <c r="K75" s="552"/>
      <c r="L75" s="552"/>
      <c r="M75" s="552"/>
      <c r="N75" s="552"/>
      <c r="O75" s="552"/>
      <c r="P75" s="552"/>
      <c r="Q75" s="552"/>
      <c r="R75" s="552"/>
      <c r="S75" s="552"/>
      <c r="T75" s="552"/>
      <c r="U75" s="552"/>
      <c r="V75" s="552"/>
      <c r="W75" s="552"/>
      <c r="X75" s="552"/>
      <c r="Y75" s="552"/>
      <c r="Z75" s="552"/>
      <c r="AA75" s="552"/>
      <c r="AB75" s="552"/>
      <c r="AC75" s="552"/>
      <c r="AD75" s="552"/>
      <c r="AE75" s="552"/>
      <c r="AF75" s="552"/>
      <c r="AG75" s="552"/>
      <c r="AH75" s="552"/>
      <c r="AI75" s="551"/>
      <c r="AJ75" s="551"/>
      <c r="AK75" s="551"/>
      <c r="AL75" s="551"/>
      <c r="AM75" s="551"/>
      <c r="AN75" s="551"/>
    </row>
    <row r="76" spans="2:40" ht="10.5" customHeight="1"/>
    <row r="77" spans="2:40" ht="17.25" customHeight="1">
      <c r="B77" s="213" t="s">
        <v>79</v>
      </c>
    </row>
    <row r="78" spans="2:40" ht="30" customHeight="1">
      <c r="C78" s="551">
        <v>1</v>
      </c>
      <c r="D78" s="551"/>
      <c r="E78" s="600" t="s">
        <v>725</v>
      </c>
      <c r="F78" s="600"/>
      <c r="G78" s="600"/>
      <c r="H78" s="600"/>
      <c r="I78" s="600"/>
      <c r="J78" s="600"/>
      <c r="K78" s="600"/>
      <c r="L78" s="600"/>
      <c r="M78" s="600"/>
      <c r="N78" s="600"/>
      <c r="O78" s="600"/>
      <c r="P78" s="600"/>
      <c r="Q78" s="600"/>
      <c r="R78" s="600"/>
      <c r="S78" s="600"/>
      <c r="T78" s="600"/>
      <c r="U78" s="600"/>
      <c r="V78" s="600"/>
      <c r="W78" s="600"/>
      <c r="X78" s="600"/>
      <c r="Y78" s="600"/>
      <c r="Z78" s="600"/>
      <c r="AA78" s="600"/>
      <c r="AB78" s="600"/>
      <c r="AC78" s="600"/>
      <c r="AD78" s="600"/>
      <c r="AE78" s="600"/>
      <c r="AF78" s="600"/>
      <c r="AG78" s="600"/>
      <c r="AH78" s="600"/>
      <c r="AI78" s="551"/>
      <c r="AJ78" s="551"/>
      <c r="AK78" s="551"/>
      <c r="AL78" s="551"/>
      <c r="AM78" s="551"/>
      <c r="AN78" s="551"/>
    </row>
    <row r="79" spans="2:40" ht="30" customHeight="1">
      <c r="C79" s="551">
        <v>2</v>
      </c>
      <c r="D79" s="551"/>
      <c r="E79" s="600" t="s">
        <v>133</v>
      </c>
      <c r="F79" s="600"/>
      <c r="G79" s="600"/>
      <c r="H79" s="600"/>
      <c r="I79" s="600"/>
      <c r="J79" s="600"/>
      <c r="K79" s="600"/>
      <c r="L79" s="600"/>
      <c r="M79" s="600"/>
      <c r="N79" s="600"/>
      <c r="O79" s="600"/>
      <c r="P79" s="600"/>
      <c r="Q79" s="600"/>
      <c r="R79" s="600"/>
      <c r="S79" s="600"/>
      <c r="T79" s="600"/>
      <c r="U79" s="600"/>
      <c r="V79" s="600"/>
      <c r="W79" s="600"/>
      <c r="X79" s="600"/>
      <c r="Y79" s="600"/>
      <c r="Z79" s="600"/>
      <c r="AA79" s="600"/>
      <c r="AB79" s="600"/>
      <c r="AC79" s="600"/>
      <c r="AD79" s="600"/>
      <c r="AE79" s="600"/>
      <c r="AF79" s="600"/>
      <c r="AG79" s="600"/>
      <c r="AH79" s="600"/>
      <c r="AI79" s="551"/>
      <c r="AJ79" s="551"/>
      <c r="AK79" s="551"/>
      <c r="AL79" s="551"/>
      <c r="AM79" s="551"/>
      <c r="AN79" s="551"/>
    </row>
    <row r="80" spans="2:40" ht="50.4" customHeight="1">
      <c r="C80" s="567">
        <v>3</v>
      </c>
      <c r="D80" s="568"/>
      <c r="E80" s="600" t="s">
        <v>402</v>
      </c>
      <c r="F80" s="600"/>
      <c r="G80" s="600"/>
      <c r="H80" s="600"/>
      <c r="I80" s="600"/>
      <c r="J80" s="600"/>
      <c r="K80" s="600"/>
      <c r="L80" s="600"/>
      <c r="M80" s="600"/>
      <c r="N80" s="600"/>
      <c r="O80" s="600"/>
      <c r="P80" s="600"/>
      <c r="Q80" s="600"/>
      <c r="R80" s="600"/>
      <c r="S80" s="600"/>
      <c r="T80" s="600"/>
      <c r="U80" s="600"/>
      <c r="V80" s="600"/>
      <c r="W80" s="600"/>
      <c r="X80" s="600"/>
      <c r="Y80" s="600"/>
      <c r="Z80" s="600"/>
      <c r="AA80" s="600"/>
      <c r="AB80" s="600"/>
      <c r="AC80" s="600"/>
      <c r="AD80" s="600"/>
      <c r="AE80" s="600"/>
      <c r="AF80" s="600"/>
      <c r="AG80" s="600"/>
      <c r="AH80" s="600"/>
      <c r="AI80" s="551"/>
      <c r="AJ80" s="551"/>
      <c r="AK80" s="551"/>
      <c r="AL80" s="551"/>
      <c r="AM80" s="551"/>
      <c r="AN80" s="551"/>
    </row>
    <row r="81" spans="1:40" ht="18" customHeight="1">
      <c r="E81" s="241"/>
      <c r="F81" s="241"/>
      <c r="G81" s="241"/>
      <c r="H81" s="241"/>
      <c r="I81" s="241"/>
      <c r="J81" s="241"/>
      <c r="K81" s="241"/>
      <c r="L81" s="241"/>
      <c r="M81" s="241"/>
      <c r="N81" s="241"/>
      <c r="O81" s="241"/>
      <c r="P81" s="241"/>
      <c r="Q81" s="24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row>
    <row r="82" spans="1:40" ht="16.2">
      <c r="A82" s="597" t="s">
        <v>80</v>
      </c>
      <c r="B82" s="597"/>
      <c r="C82" s="598" t="s">
        <v>92</v>
      </c>
      <c r="D82" s="598"/>
      <c r="E82" s="598"/>
      <c r="F82" s="598"/>
      <c r="G82" s="598"/>
      <c r="H82" s="598"/>
      <c r="I82" s="598"/>
      <c r="J82" s="598"/>
      <c r="K82" s="598"/>
      <c r="L82" s="598"/>
      <c r="M82" s="598"/>
      <c r="N82" s="598"/>
      <c r="O82" s="598"/>
      <c r="P82" s="598"/>
      <c r="Q82" s="598"/>
      <c r="R82" s="598"/>
      <c r="S82" s="598"/>
      <c r="T82" s="598"/>
      <c r="U82" s="598"/>
      <c r="V82" s="598"/>
      <c r="W82" s="598"/>
      <c r="X82" s="598"/>
      <c r="Y82" s="598"/>
      <c r="Z82" s="598"/>
      <c r="AA82" s="598"/>
      <c r="AB82" s="598"/>
      <c r="AC82" s="598"/>
      <c r="AD82" s="598"/>
      <c r="AE82" s="598"/>
      <c r="AF82" s="598"/>
      <c r="AG82" s="598"/>
      <c r="AH82" s="598"/>
      <c r="AI82" s="598"/>
      <c r="AJ82" s="598"/>
      <c r="AK82" s="598"/>
      <c r="AL82" s="598"/>
      <c r="AM82" s="598"/>
      <c r="AN82" s="598"/>
    </row>
    <row r="83" spans="1:40" ht="13.5" customHeight="1">
      <c r="A83" s="242"/>
      <c r="B83" s="242"/>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43"/>
      <c r="AA83" s="243"/>
      <c r="AB83" s="243"/>
      <c r="AC83" s="243"/>
      <c r="AD83" s="243"/>
      <c r="AE83" s="243"/>
      <c r="AF83" s="243"/>
      <c r="AG83" s="243"/>
      <c r="AH83" s="243"/>
      <c r="AI83" s="599"/>
      <c r="AJ83" s="599"/>
      <c r="AK83" s="599"/>
      <c r="AL83" s="599"/>
      <c r="AM83" s="599"/>
      <c r="AN83" s="599"/>
    </row>
    <row r="84" spans="1:40" s="244" customFormat="1" ht="30" customHeight="1">
      <c r="C84" s="563">
        <v>1</v>
      </c>
      <c r="D84" s="564"/>
      <c r="E84" s="579" t="s">
        <v>138</v>
      </c>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1"/>
      <c r="AI84" s="551"/>
      <c r="AJ84" s="551"/>
      <c r="AK84" s="551"/>
      <c r="AL84" s="551"/>
      <c r="AM84" s="551"/>
      <c r="AN84" s="551"/>
    </row>
    <row r="85" spans="1:40" s="244" customFormat="1" ht="30" customHeight="1">
      <c r="C85" s="563">
        <v>2</v>
      </c>
      <c r="D85" s="564"/>
      <c r="E85" s="579" t="s">
        <v>709</v>
      </c>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1"/>
      <c r="AI85" s="551"/>
      <c r="AJ85" s="551"/>
      <c r="AK85" s="551"/>
      <c r="AL85" s="551"/>
      <c r="AM85" s="551"/>
      <c r="AN85" s="551"/>
    </row>
    <row r="86" spans="1:40" s="244" customFormat="1" ht="20.100000000000001" customHeight="1">
      <c r="C86" s="563">
        <v>3</v>
      </c>
      <c r="D86" s="564"/>
      <c r="E86" s="579" t="s">
        <v>139</v>
      </c>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80"/>
      <c r="AJ86" s="580"/>
      <c r="AK86" s="580"/>
      <c r="AL86" s="580"/>
      <c r="AM86" s="580"/>
      <c r="AN86" s="581"/>
    </row>
    <row r="87" spans="1:40" s="244" customFormat="1" ht="20.100000000000001" customHeight="1">
      <c r="C87" s="565"/>
      <c r="D87" s="566"/>
      <c r="E87" s="586" t="s">
        <v>140</v>
      </c>
      <c r="F87" s="587"/>
      <c r="G87" s="587"/>
      <c r="H87" s="587"/>
      <c r="I87" s="587"/>
      <c r="J87" s="587"/>
      <c r="K87" s="587"/>
      <c r="L87" s="587"/>
      <c r="M87" s="587"/>
      <c r="N87" s="587"/>
      <c r="O87" s="587"/>
      <c r="P87" s="587"/>
      <c r="Q87" s="587"/>
      <c r="R87" s="587"/>
      <c r="S87" s="587"/>
      <c r="T87" s="587"/>
      <c r="U87" s="587"/>
      <c r="V87" s="587"/>
      <c r="W87" s="587"/>
      <c r="X87" s="587"/>
      <c r="Y87" s="587"/>
      <c r="Z87" s="587"/>
      <c r="AA87" s="587"/>
      <c r="AB87" s="587"/>
      <c r="AC87" s="587"/>
      <c r="AD87" s="587"/>
      <c r="AE87" s="587"/>
      <c r="AF87" s="587"/>
      <c r="AG87" s="587"/>
      <c r="AH87" s="587"/>
      <c r="AI87" s="588"/>
      <c r="AJ87" s="589"/>
      <c r="AK87" s="589"/>
      <c r="AL87" s="589"/>
      <c r="AM87" s="589"/>
      <c r="AN87" s="590"/>
    </row>
    <row r="88" spans="1:40" s="244" customFormat="1" ht="20.100000000000001" customHeight="1">
      <c r="C88" s="565"/>
      <c r="D88" s="566"/>
      <c r="E88" s="591" t="s">
        <v>141</v>
      </c>
      <c r="F88" s="592"/>
      <c r="G88" s="592"/>
      <c r="H88" s="592"/>
      <c r="I88" s="592"/>
      <c r="J88" s="592"/>
      <c r="K88" s="592"/>
      <c r="L88" s="592"/>
      <c r="M88" s="592"/>
      <c r="N88" s="592"/>
      <c r="O88" s="592"/>
      <c r="P88" s="592"/>
      <c r="Q88" s="592"/>
      <c r="R88" s="592"/>
      <c r="S88" s="592"/>
      <c r="T88" s="592"/>
      <c r="U88" s="592"/>
      <c r="V88" s="592"/>
      <c r="W88" s="592"/>
      <c r="X88" s="592"/>
      <c r="Y88" s="592"/>
      <c r="Z88" s="592"/>
      <c r="AA88" s="592"/>
      <c r="AB88" s="592"/>
      <c r="AC88" s="592"/>
      <c r="AD88" s="592"/>
      <c r="AE88" s="592"/>
      <c r="AF88" s="592"/>
      <c r="AG88" s="592"/>
      <c r="AH88" s="592"/>
      <c r="AI88" s="593"/>
      <c r="AJ88" s="594"/>
      <c r="AK88" s="594"/>
      <c r="AL88" s="594"/>
      <c r="AM88" s="594"/>
      <c r="AN88" s="595"/>
    </row>
    <row r="89" spans="1:40" s="244" customFormat="1" ht="20.100000000000001" customHeight="1">
      <c r="C89" s="565"/>
      <c r="D89" s="566"/>
      <c r="E89" s="591" t="s">
        <v>142</v>
      </c>
      <c r="F89" s="592"/>
      <c r="G89" s="592"/>
      <c r="H89" s="592"/>
      <c r="I89" s="592"/>
      <c r="J89" s="592"/>
      <c r="K89" s="592"/>
      <c r="L89" s="592"/>
      <c r="M89" s="592"/>
      <c r="N89" s="592"/>
      <c r="O89" s="592"/>
      <c r="P89" s="592"/>
      <c r="Q89" s="592"/>
      <c r="R89" s="592"/>
      <c r="S89" s="592"/>
      <c r="T89" s="592"/>
      <c r="U89" s="592"/>
      <c r="V89" s="592"/>
      <c r="W89" s="592"/>
      <c r="X89" s="592"/>
      <c r="Y89" s="592"/>
      <c r="Z89" s="592"/>
      <c r="AA89" s="592"/>
      <c r="AB89" s="592"/>
      <c r="AC89" s="592"/>
      <c r="AD89" s="592"/>
      <c r="AE89" s="592"/>
      <c r="AF89" s="592"/>
      <c r="AG89" s="592"/>
      <c r="AH89" s="592"/>
      <c r="AI89" s="593"/>
      <c r="AJ89" s="594"/>
      <c r="AK89" s="594"/>
      <c r="AL89" s="594"/>
      <c r="AM89" s="594"/>
      <c r="AN89" s="595"/>
    </row>
    <row r="90" spans="1:40" s="244" customFormat="1" ht="20.100000000000001" customHeight="1">
      <c r="C90" s="565"/>
      <c r="D90" s="566"/>
      <c r="E90" s="591" t="s">
        <v>143</v>
      </c>
      <c r="F90" s="592"/>
      <c r="G90" s="592"/>
      <c r="H90" s="592"/>
      <c r="I90" s="592"/>
      <c r="J90" s="592"/>
      <c r="K90" s="592"/>
      <c r="L90" s="592"/>
      <c r="M90" s="592"/>
      <c r="N90" s="592"/>
      <c r="O90" s="592"/>
      <c r="P90" s="592"/>
      <c r="Q90" s="592"/>
      <c r="R90" s="592"/>
      <c r="S90" s="592"/>
      <c r="T90" s="592"/>
      <c r="U90" s="592"/>
      <c r="V90" s="592"/>
      <c r="W90" s="592"/>
      <c r="X90" s="592"/>
      <c r="Y90" s="592"/>
      <c r="Z90" s="592"/>
      <c r="AA90" s="592"/>
      <c r="AB90" s="592"/>
      <c r="AC90" s="592"/>
      <c r="AD90" s="592"/>
      <c r="AE90" s="592"/>
      <c r="AF90" s="592"/>
      <c r="AG90" s="592"/>
      <c r="AH90" s="596"/>
      <c r="AI90" s="593"/>
      <c r="AJ90" s="594"/>
      <c r="AK90" s="594"/>
      <c r="AL90" s="594"/>
      <c r="AM90" s="594"/>
      <c r="AN90" s="595"/>
    </row>
    <row r="91" spans="1:40" s="244" customFormat="1" ht="20.100000000000001" customHeight="1">
      <c r="C91" s="565"/>
      <c r="D91" s="566"/>
      <c r="E91" s="591" t="s">
        <v>679</v>
      </c>
      <c r="F91" s="592"/>
      <c r="G91" s="592"/>
      <c r="H91" s="592"/>
      <c r="I91" s="592"/>
      <c r="J91" s="592"/>
      <c r="K91" s="592"/>
      <c r="L91" s="592"/>
      <c r="M91" s="592"/>
      <c r="N91" s="592"/>
      <c r="O91" s="592"/>
      <c r="P91" s="592"/>
      <c r="Q91" s="592"/>
      <c r="R91" s="592"/>
      <c r="S91" s="592"/>
      <c r="T91" s="592"/>
      <c r="U91" s="592"/>
      <c r="V91" s="592"/>
      <c r="W91" s="592"/>
      <c r="X91" s="592"/>
      <c r="Y91" s="592"/>
      <c r="Z91" s="592"/>
      <c r="AA91" s="592"/>
      <c r="AB91" s="592"/>
      <c r="AC91" s="592"/>
      <c r="AD91" s="592"/>
      <c r="AE91" s="592"/>
      <c r="AF91" s="592"/>
      <c r="AG91" s="592"/>
      <c r="AH91" s="596"/>
      <c r="AI91" s="593"/>
      <c r="AJ91" s="594"/>
      <c r="AK91" s="594"/>
      <c r="AL91" s="594"/>
      <c r="AM91" s="594"/>
      <c r="AN91" s="595"/>
    </row>
    <row r="92" spans="1:40" s="244" customFormat="1" ht="20.100000000000001" customHeight="1">
      <c r="A92" s="245"/>
      <c r="B92" s="245"/>
      <c r="C92" s="565"/>
      <c r="D92" s="566"/>
      <c r="E92" s="591" t="s">
        <v>680</v>
      </c>
      <c r="F92" s="592"/>
      <c r="G92" s="592"/>
      <c r="H92" s="592"/>
      <c r="I92" s="592"/>
      <c r="J92" s="592"/>
      <c r="K92" s="592"/>
      <c r="L92" s="592"/>
      <c r="M92" s="592"/>
      <c r="N92" s="592"/>
      <c r="O92" s="592"/>
      <c r="P92" s="592"/>
      <c r="Q92" s="592"/>
      <c r="R92" s="592"/>
      <c r="S92" s="592"/>
      <c r="T92" s="592"/>
      <c r="U92" s="592"/>
      <c r="V92" s="592"/>
      <c r="W92" s="592"/>
      <c r="X92" s="592"/>
      <c r="Y92" s="592"/>
      <c r="Z92" s="592"/>
      <c r="AA92" s="592"/>
      <c r="AB92" s="592"/>
      <c r="AC92" s="592"/>
      <c r="AD92" s="592"/>
      <c r="AE92" s="592"/>
      <c r="AF92" s="592"/>
      <c r="AG92" s="592"/>
      <c r="AH92" s="592"/>
      <c r="AI92" s="593"/>
      <c r="AJ92" s="594"/>
      <c r="AK92" s="594"/>
      <c r="AL92" s="594"/>
      <c r="AM92" s="594"/>
      <c r="AN92" s="595"/>
    </row>
    <row r="93" spans="1:40" s="244" customFormat="1" ht="20.100000000000001" customHeight="1">
      <c r="A93" s="245"/>
      <c r="B93" s="245"/>
      <c r="C93" s="567"/>
      <c r="D93" s="568"/>
      <c r="E93" s="572" t="s">
        <v>144</v>
      </c>
      <c r="F93" s="573"/>
      <c r="G93" s="573"/>
      <c r="H93" s="573"/>
      <c r="I93" s="573"/>
      <c r="J93" s="573"/>
      <c r="K93" s="573"/>
      <c r="L93" s="573"/>
      <c r="M93" s="573"/>
      <c r="N93" s="573"/>
      <c r="O93" s="573"/>
      <c r="P93" s="573"/>
      <c r="Q93" s="573"/>
      <c r="R93" s="573"/>
      <c r="S93" s="573"/>
      <c r="T93" s="573"/>
      <c r="U93" s="573"/>
      <c r="V93" s="573"/>
      <c r="W93" s="573"/>
      <c r="X93" s="573"/>
      <c r="Y93" s="573"/>
      <c r="Z93" s="573"/>
      <c r="AA93" s="573"/>
      <c r="AB93" s="573"/>
      <c r="AC93" s="573"/>
      <c r="AD93" s="573"/>
      <c r="AE93" s="573"/>
      <c r="AF93" s="573"/>
      <c r="AG93" s="573"/>
      <c r="AH93" s="573"/>
      <c r="AI93" s="574"/>
      <c r="AJ93" s="575"/>
      <c r="AK93" s="575"/>
      <c r="AL93" s="575"/>
      <c r="AM93" s="575"/>
      <c r="AN93" s="576"/>
    </row>
    <row r="94" spans="1:40" ht="28.5" customHeight="1">
      <c r="C94" s="215"/>
      <c r="D94" s="215"/>
      <c r="E94" s="577" t="s">
        <v>89</v>
      </c>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7"/>
      <c r="AL94" s="577"/>
      <c r="AM94" s="577"/>
      <c r="AN94" s="577"/>
    </row>
    <row r="95" spans="1:40" s="246" customFormat="1" ht="20.100000000000001" customHeight="1">
      <c r="C95" s="563">
        <v>4</v>
      </c>
      <c r="D95" s="578"/>
      <c r="E95" s="579" t="s">
        <v>681</v>
      </c>
      <c r="F95" s="580"/>
      <c r="G95" s="580"/>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0"/>
      <c r="AF95" s="580"/>
      <c r="AG95" s="580"/>
      <c r="AH95" s="580"/>
      <c r="AI95" s="580"/>
      <c r="AJ95" s="580"/>
      <c r="AK95" s="580"/>
      <c r="AL95" s="580"/>
      <c r="AM95" s="580"/>
      <c r="AN95" s="581"/>
    </row>
    <row r="96" spans="1:40" s="246" customFormat="1" ht="18" customHeight="1">
      <c r="C96" s="565"/>
      <c r="D96" s="566"/>
      <c r="E96" s="247"/>
      <c r="F96" s="582" t="s">
        <v>682</v>
      </c>
      <c r="G96" s="583"/>
      <c r="H96" s="583"/>
      <c r="I96" s="583"/>
      <c r="J96" s="583"/>
      <c r="K96" s="583"/>
      <c r="L96" s="583"/>
      <c r="M96" s="583"/>
      <c r="N96" s="583"/>
      <c r="O96" s="583"/>
      <c r="P96" s="583"/>
      <c r="Q96" s="583"/>
      <c r="R96" s="583"/>
      <c r="S96" s="583"/>
      <c r="T96" s="583"/>
      <c r="U96" s="583"/>
      <c r="V96" s="583"/>
      <c r="W96" s="583"/>
      <c r="X96" s="583"/>
      <c r="Y96" s="583"/>
      <c r="Z96" s="583"/>
      <c r="AA96" s="583"/>
      <c r="AB96" s="583"/>
      <c r="AC96" s="583"/>
      <c r="AD96" s="583"/>
      <c r="AE96" s="583"/>
      <c r="AF96" s="583"/>
      <c r="AG96" s="583"/>
      <c r="AH96" s="584"/>
      <c r="AI96" s="585"/>
      <c r="AJ96" s="585"/>
      <c r="AK96" s="585"/>
      <c r="AL96" s="585"/>
      <c r="AM96" s="585"/>
      <c r="AN96" s="585"/>
    </row>
    <row r="97" spans="1:40" s="246" customFormat="1" ht="18" customHeight="1">
      <c r="C97" s="565"/>
      <c r="D97" s="566"/>
      <c r="E97" s="247"/>
      <c r="F97" s="553" t="s">
        <v>683</v>
      </c>
      <c r="G97" s="554"/>
      <c r="H97" s="554"/>
      <c r="I97" s="554"/>
      <c r="J97" s="554"/>
      <c r="K97" s="554"/>
      <c r="L97" s="554"/>
      <c r="M97" s="554"/>
      <c r="N97" s="554"/>
      <c r="O97" s="554"/>
      <c r="P97" s="554"/>
      <c r="Q97" s="554"/>
      <c r="R97" s="554"/>
      <c r="S97" s="554"/>
      <c r="T97" s="554"/>
      <c r="U97" s="554"/>
      <c r="V97" s="554"/>
      <c r="W97" s="554"/>
      <c r="X97" s="554"/>
      <c r="Y97" s="554"/>
      <c r="Z97" s="554"/>
      <c r="AA97" s="554"/>
      <c r="AB97" s="554"/>
      <c r="AC97" s="554"/>
      <c r="AD97" s="554"/>
      <c r="AE97" s="554"/>
      <c r="AF97" s="554"/>
      <c r="AG97" s="554"/>
      <c r="AH97" s="555"/>
      <c r="AI97" s="556"/>
      <c r="AJ97" s="556"/>
      <c r="AK97" s="556"/>
      <c r="AL97" s="556"/>
      <c r="AM97" s="556"/>
      <c r="AN97" s="556"/>
    </row>
    <row r="98" spans="1:40" s="246" customFormat="1" ht="18" customHeight="1">
      <c r="C98" s="565"/>
      <c r="D98" s="566"/>
      <c r="E98" s="247"/>
      <c r="F98" s="557" t="s">
        <v>684</v>
      </c>
      <c r="G98" s="558"/>
      <c r="H98" s="558"/>
      <c r="I98" s="558"/>
      <c r="J98" s="558"/>
      <c r="K98" s="558"/>
      <c r="L98" s="558"/>
      <c r="M98" s="558"/>
      <c r="N98" s="558"/>
      <c r="O98" s="558"/>
      <c r="P98" s="558"/>
      <c r="Q98" s="558"/>
      <c r="R98" s="558"/>
      <c r="S98" s="558"/>
      <c r="T98" s="558"/>
      <c r="U98" s="558"/>
      <c r="V98" s="558"/>
      <c r="W98" s="558"/>
      <c r="X98" s="558"/>
      <c r="Y98" s="558"/>
      <c r="Z98" s="558"/>
      <c r="AA98" s="558"/>
      <c r="AB98" s="558"/>
      <c r="AC98" s="558"/>
      <c r="AD98" s="558"/>
      <c r="AE98" s="558"/>
      <c r="AF98" s="558"/>
      <c r="AG98" s="558"/>
      <c r="AH98" s="558"/>
      <c r="AI98" s="558"/>
      <c r="AJ98" s="558"/>
      <c r="AK98" s="558"/>
      <c r="AL98" s="558"/>
      <c r="AM98" s="558"/>
      <c r="AN98" s="559"/>
    </row>
    <row r="99" spans="1:40" s="246" customFormat="1" ht="45" customHeight="1">
      <c r="C99" s="565"/>
      <c r="D99" s="566"/>
      <c r="E99" s="247"/>
      <c r="F99" s="560" t="s">
        <v>35</v>
      </c>
      <c r="G99" s="561"/>
      <c r="H99" s="561"/>
      <c r="I99" s="561"/>
      <c r="J99" s="561"/>
      <c r="K99" s="561"/>
      <c r="L99" s="561"/>
      <c r="M99" s="561"/>
      <c r="N99" s="561"/>
      <c r="O99" s="561"/>
      <c r="P99" s="561"/>
      <c r="Q99" s="561"/>
      <c r="R99" s="561"/>
      <c r="S99" s="561"/>
      <c r="T99" s="561"/>
      <c r="U99" s="561"/>
      <c r="V99" s="561"/>
      <c r="W99" s="561"/>
      <c r="X99" s="561"/>
      <c r="Y99" s="561"/>
      <c r="Z99" s="561"/>
      <c r="AA99" s="561"/>
      <c r="AB99" s="561"/>
      <c r="AC99" s="561"/>
      <c r="AD99" s="561"/>
      <c r="AE99" s="561"/>
      <c r="AF99" s="561"/>
      <c r="AG99" s="561"/>
      <c r="AH99" s="561"/>
      <c r="AI99" s="561"/>
      <c r="AJ99" s="561"/>
      <c r="AK99" s="561"/>
      <c r="AL99" s="561"/>
      <c r="AM99" s="561"/>
      <c r="AN99" s="562"/>
    </row>
    <row r="100" spans="1:40" s="246" customFormat="1" ht="18" customHeight="1">
      <c r="C100" s="563">
        <v>5</v>
      </c>
      <c r="D100" s="564"/>
      <c r="E100" s="569" t="s">
        <v>86</v>
      </c>
      <c r="F100" s="570"/>
      <c r="G100" s="570"/>
      <c r="H100" s="570"/>
      <c r="I100" s="570"/>
      <c r="J100" s="570"/>
      <c r="K100" s="570"/>
      <c r="L100" s="570"/>
      <c r="M100" s="570"/>
      <c r="N100" s="570"/>
      <c r="O100" s="570"/>
      <c r="P100" s="570"/>
      <c r="Q100" s="570"/>
      <c r="R100" s="570"/>
      <c r="S100" s="570"/>
      <c r="T100" s="570"/>
      <c r="U100" s="570"/>
      <c r="V100" s="570"/>
      <c r="W100" s="570"/>
      <c r="X100" s="570"/>
      <c r="Y100" s="570"/>
      <c r="Z100" s="570"/>
      <c r="AA100" s="570"/>
      <c r="AB100" s="570"/>
      <c r="AC100" s="570"/>
      <c r="AD100" s="570"/>
      <c r="AE100" s="570"/>
      <c r="AF100" s="570"/>
      <c r="AG100" s="570"/>
      <c r="AH100" s="570"/>
      <c r="AI100" s="570"/>
      <c r="AJ100" s="570"/>
      <c r="AK100" s="570"/>
      <c r="AL100" s="570"/>
      <c r="AM100" s="570"/>
      <c r="AN100" s="571"/>
    </row>
    <row r="101" spans="1:40" s="246" customFormat="1">
      <c r="C101" s="565"/>
      <c r="D101" s="566"/>
      <c r="E101" s="248" t="s">
        <v>35</v>
      </c>
      <c r="F101" s="249"/>
      <c r="G101" s="249"/>
      <c r="H101" s="249"/>
      <c r="I101" s="249"/>
      <c r="J101" s="249"/>
      <c r="K101" s="249"/>
      <c r="L101" s="249"/>
      <c r="M101" s="249"/>
      <c r="N101" s="249"/>
      <c r="O101" s="249"/>
      <c r="P101" s="249"/>
      <c r="Q101" s="249"/>
      <c r="R101" s="249"/>
      <c r="S101" s="249"/>
      <c r="T101" s="249"/>
      <c r="U101" s="249"/>
      <c r="V101" s="249"/>
      <c r="W101" s="249"/>
      <c r="X101" s="249"/>
      <c r="Y101" s="249"/>
      <c r="Z101" s="249"/>
      <c r="AA101" s="249"/>
      <c r="AB101" s="249"/>
      <c r="AC101" s="249"/>
      <c r="AD101" s="249"/>
      <c r="AE101" s="249"/>
      <c r="AF101" s="249"/>
      <c r="AG101" s="249"/>
      <c r="AH101" s="249"/>
      <c r="AI101" s="250"/>
      <c r="AJ101" s="250"/>
      <c r="AK101" s="250"/>
      <c r="AL101" s="250"/>
      <c r="AM101" s="250"/>
      <c r="AN101" s="251"/>
    </row>
    <row r="102" spans="1:40" s="246" customFormat="1" ht="45" customHeight="1">
      <c r="C102" s="567"/>
      <c r="D102" s="568"/>
      <c r="E102" s="560"/>
      <c r="F102" s="561"/>
      <c r="G102" s="561"/>
      <c r="H102" s="561"/>
      <c r="I102" s="561"/>
      <c r="J102" s="561"/>
      <c r="K102" s="561"/>
      <c r="L102" s="561"/>
      <c r="M102" s="561"/>
      <c r="N102" s="561"/>
      <c r="O102" s="561"/>
      <c r="P102" s="561"/>
      <c r="Q102" s="561"/>
      <c r="R102" s="561"/>
      <c r="S102" s="561"/>
      <c r="T102" s="561"/>
      <c r="U102" s="561"/>
      <c r="V102" s="561"/>
      <c r="W102" s="561"/>
      <c r="X102" s="561"/>
      <c r="Y102" s="561"/>
      <c r="Z102" s="561"/>
      <c r="AA102" s="561"/>
      <c r="AB102" s="561"/>
      <c r="AC102" s="561"/>
      <c r="AD102" s="561"/>
      <c r="AE102" s="561"/>
      <c r="AF102" s="561"/>
      <c r="AG102" s="561"/>
      <c r="AH102" s="561"/>
      <c r="AI102" s="561"/>
      <c r="AJ102" s="561"/>
      <c r="AK102" s="561"/>
      <c r="AL102" s="561"/>
      <c r="AM102" s="561"/>
      <c r="AN102" s="562"/>
    </row>
    <row r="103" spans="1:40" s="244" customFormat="1" ht="30" customHeight="1">
      <c r="A103" s="245"/>
      <c r="B103" s="245"/>
      <c r="C103" s="551">
        <v>6</v>
      </c>
      <c r="D103" s="551"/>
      <c r="E103" s="552" t="s">
        <v>145</v>
      </c>
      <c r="F103" s="552"/>
      <c r="G103" s="552"/>
      <c r="H103" s="552"/>
      <c r="I103" s="552"/>
      <c r="J103" s="552"/>
      <c r="K103" s="552"/>
      <c r="L103" s="552"/>
      <c r="M103" s="552"/>
      <c r="N103" s="552"/>
      <c r="O103" s="552"/>
      <c r="P103" s="552"/>
      <c r="Q103" s="552"/>
      <c r="R103" s="552"/>
      <c r="S103" s="552"/>
      <c r="T103" s="552"/>
      <c r="U103" s="552"/>
      <c r="V103" s="552"/>
      <c r="W103" s="552"/>
      <c r="X103" s="552"/>
      <c r="Y103" s="552"/>
      <c r="Z103" s="552"/>
      <c r="AA103" s="552"/>
      <c r="AB103" s="552"/>
      <c r="AC103" s="552"/>
      <c r="AD103" s="552"/>
      <c r="AE103" s="552"/>
      <c r="AF103" s="552"/>
      <c r="AG103" s="552"/>
      <c r="AH103" s="552"/>
      <c r="AI103" s="551"/>
      <c r="AJ103" s="551"/>
      <c r="AK103" s="551"/>
      <c r="AL103" s="551"/>
      <c r="AM103" s="551"/>
      <c r="AN103" s="551"/>
    </row>
    <row r="104" spans="1:40" s="244" customFormat="1" ht="30" customHeight="1">
      <c r="A104" s="245"/>
      <c r="B104" s="245"/>
      <c r="C104" s="551">
        <v>7</v>
      </c>
      <c r="D104" s="551"/>
      <c r="E104" s="552" t="s">
        <v>146</v>
      </c>
      <c r="F104" s="552"/>
      <c r="G104" s="552"/>
      <c r="H104" s="552"/>
      <c r="I104" s="552"/>
      <c r="J104" s="552"/>
      <c r="K104" s="552"/>
      <c r="L104" s="552"/>
      <c r="M104" s="552"/>
      <c r="N104" s="552"/>
      <c r="O104" s="552"/>
      <c r="P104" s="552"/>
      <c r="Q104" s="552"/>
      <c r="R104" s="552"/>
      <c r="S104" s="552"/>
      <c r="T104" s="552"/>
      <c r="U104" s="552"/>
      <c r="V104" s="552"/>
      <c r="W104" s="552"/>
      <c r="X104" s="552"/>
      <c r="Y104" s="552"/>
      <c r="Z104" s="552"/>
      <c r="AA104" s="552"/>
      <c r="AB104" s="552"/>
      <c r="AC104" s="552"/>
      <c r="AD104" s="552"/>
      <c r="AE104" s="552"/>
      <c r="AF104" s="552"/>
      <c r="AG104" s="552"/>
      <c r="AH104" s="552"/>
      <c r="AI104" s="551"/>
      <c r="AJ104" s="551"/>
      <c r="AK104" s="551"/>
      <c r="AL104" s="551"/>
      <c r="AM104" s="551"/>
      <c r="AN104" s="551"/>
    </row>
    <row r="105" spans="1:40" s="244" customFormat="1" ht="30" customHeight="1">
      <c r="C105" s="551">
        <v>8</v>
      </c>
      <c r="D105" s="551"/>
      <c r="E105" s="552" t="s">
        <v>147</v>
      </c>
      <c r="F105" s="552"/>
      <c r="G105" s="552"/>
      <c r="H105" s="552"/>
      <c r="I105" s="552"/>
      <c r="J105" s="552"/>
      <c r="K105" s="552"/>
      <c r="L105" s="552"/>
      <c r="M105" s="552"/>
      <c r="N105" s="552"/>
      <c r="O105" s="552"/>
      <c r="P105" s="552"/>
      <c r="Q105" s="552"/>
      <c r="R105" s="552"/>
      <c r="S105" s="552"/>
      <c r="T105" s="552"/>
      <c r="U105" s="552"/>
      <c r="V105" s="552"/>
      <c r="W105" s="552"/>
      <c r="X105" s="552"/>
      <c r="Y105" s="552"/>
      <c r="Z105" s="552"/>
      <c r="AA105" s="552"/>
      <c r="AB105" s="552"/>
      <c r="AC105" s="552"/>
      <c r="AD105" s="552"/>
      <c r="AE105" s="552"/>
      <c r="AF105" s="552"/>
      <c r="AG105" s="552"/>
      <c r="AH105" s="552"/>
      <c r="AI105" s="551"/>
      <c r="AJ105" s="551"/>
      <c r="AK105" s="551"/>
      <c r="AL105" s="551"/>
      <c r="AM105" s="551"/>
      <c r="AN105" s="551"/>
    </row>
    <row r="106" spans="1:40" ht="18" customHeight="1"/>
    <row r="107" spans="1:40" ht="18" customHeight="1"/>
    <row r="108" spans="1:40" ht="18" customHeight="1"/>
    <row r="109" spans="1:40" ht="18" customHeight="1"/>
    <row r="110" spans="1:40" ht="18" customHeight="1"/>
    <row r="111" spans="1:40" ht="18" customHeight="1"/>
  </sheetData>
  <mergeCells count="188">
    <mergeCell ref="A4:B4"/>
    <mergeCell ref="C4:AN4"/>
    <mergeCell ref="E50:AH50"/>
    <mergeCell ref="AB57:AC57"/>
    <mergeCell ref="AD57:AE57"/>
    <mergeCell ref="AF57:AG57"/>
    <mergeCell ref="AH57:AI57"/>
    <mergeCell ref="AJ57:AK57"/>
    <mergeCell ref="C52:D54"/>
    <mergeCell ref="E52:AN52"/>
    <mergeCell ref="E54:AH54"/>
    <mergeCell ref="AI51:AN51"/>
    <mergeCell ref="C28:AN28"/>
    <mergeCell ref="Q30:AN30"/>
    <mergeCell ref="C31:P32"/>
    <mergeCell ref="Q31:T31"/>
    <mergeCell ref="U31:AN31"/>
    <mergeCell ref="Q32:T32"/>
    <mergeCell ref="U32:AA32"/>
    <mergeCell ref="AB32:AH32"/>
    <mergeCell ref="AI32:AK32"/>
    <mergeCell ref="AL32:AN32"/>
    <mergeCell ref="C49:D49"/>
    <mergeCell ref="E49:AH49"/>
    <mergeCell ref="AD58:AE58"/>
    <mergeCell ref="AF58:AH58"/>
    <mergeCell ref="C59:D59"/>
    <mergeCell ref="E59:Z59"/>
    <mergeCell ref="AB59:AJ59"/>
    <mergeCell ref="AD56:AE56"/>
    <mergeCell ref="AF56:AG56"/>
    <mergeCell ref="AH56:AI56"/>
    <mergeCell ref="AJ56:AK56"/>
    <mergeCell ref="AK59:AM59"/>
    <mergeCell ref="AL57:AM57"/>
    <mergeCell ref="C79:D79"/>
    <mergeCell ref="AI54:AN54"/>
    <mergeCell ref="E53:AH53"/>
    <mergeCell ref="AI53:AN53"/>
    <mergeCell ref="C56:D58"/>
    <mergeCell ref="E56:Z58"/>
    <mergeCell ref="AB56:AC56"/>
    <mergeCell ref="AL56:AM56"/>
    <mergeCell ref="AI60:AL60"/>
    <mergeCell ref="C61:D75"/>
    <mergeCell ref="E61:AN61"/>
    <mergeCell ref="F62:AC62"/>
    <mergeCell ref="G63:H63"/>
    <mergeCell ref="I63:J63"/>
    <mergeCell ref="L63:M63"/>
    <mergeCell ref="O63:P63"/>
    <mergeCell ref="Q63:R63"/>
    <mergeCell ref="S63:T63"/>
    <mergeCell ref="V63:W63"/>
    <mergeCell ref="Y63:Z63"/>
    <mergeCell ref="P70:Q70"/>
    <mergeCell ref="W70:X70"/>
    <mergeCell ref="AB63:AC63"/>
    <mergeCell ref="AE63:AF63"/>
    <mergeCell ref="A2:AN2"/>
    <mergeCell ref="C8:F8"/>
    <mergeCell ref="G8:W8"/>
    <mergeCell ref="C9:AN9"/>
    <mergeCell ref="AI10:AN10"/>
    <mergeCell ref="AI11:AN11"/>
    <mergeCell ref="C42:F42"/>
    <mergeCell ref="G42:W42"/>
    <mergeCell ref="C50:D50"/>
    <mergeCell ref="C12:D14"/>
    <mergeCell ref="E12:AN12"/>
    <mergeCell ref="E13:AH13"/>
    <mergeCell ref="AI13:AN13"/>
    <mergeCell ref="E14:AH14"/>
    <mergeCell ref="AI14:AN14"/>
    <mergeCell ref="E15:AN15"/>
    <mergeCell ref="E16:AH16"/>
    <mergeCell ref="AI16:AN16"/>
    <mergeCell ref="C15:D22"/>
    <mergeCell ref="E17:AH22"/>
    <mergeCell ref="C26:F26"/>
    <mergeCell ref="G26:W26"/>
    <mergeCell ref="AI17:AN22"/>
    <mergeCell ref="C27:AN27"/>
    <mergeCell ref="AI49:AN49"/>
    <mergeCell ref="C33:AN33"/>
    <mergeCell ref="C34:D34"/>
    <mergeCell ref="E34:AH34"/>
    <mergeCell ref="AI34:AN34"/>
    <mergeCell ref="C35:D35"/>
    <mergeCell ref="E35:AH35"/>
    <mergeCell ref="AI35:AN35"/>
    <mergeCell ref="C36:D36"/>
    <mergeCell ref="E36:AH36"/>
    <mergeCell ref="AI36:AN36"/>
    <mergeCell ref="C80:D80"/>
    <mergeCell ref="E80:AH80"/>
    <mergeCell ref="AI80:AN80"/>
    <mergeCell ref="E79:AH79"/>
    <mergeCell ref="AI79:AN79"/>
    <mergeCell ref="C37:D39"/>
    <mergeCell ref="E37:AN37"/>
    <mergeCell ref="E38:AH38"/>
    <mergeCell ref="AI38:AN38"/>
    <mergeCell ref="E39:AH39"/>
    <mergeCell ref="AI39:AN39"/>
    <mergeCell ref="AI50:AN50"/>
    <mergeCell ref="C51:D51"/>
    <mergeCell ref="E51:AH51"/>
    <mergeCell ref="C43:AN43"/>
    <mergeCell ref="C44:D44"/>
    <mergeCell ref="E44:AH44"/>
    <mergeCell ref="AI44:AN44"/>
    <mergeCell ref="C45:D45"/>
    <mergeCell ref="E45:AH45"/>
    <mergeCell ref="AI45:AN45"/>
    <mergeCell ref="C46:D46"/>
    <mergeCell ref="E46:AH46"/>
    <mergeCell ref="AI46:AN46"/>
    <mergeCell ref="C55:D55"/>
    <mergeCell ref="E55:AH55"/>
    <mergeCell ref="AI55:AN55"/>
    <mergeCell ref="C78:D78"/>
    <mergeCell ref="E78:AH78"/>
    <mergeCell ref="AI78:AN78"/>
    <mergeCell ref="W67:X67"/>
    <mergeCell ref="P68:Q68"/>
    <mergeCell ref="W68:X68"/>
    <mergeCell ref="P69:Q69"/>
    <mergeCell ref="AD70:AH70"/>
    <mergeCell ref="F72:AN74"/>
    <mergeCell ref="E75:AH75"/>
    <mergeCell ref="AI75:AN75"/>
    <mergeCell ref="W69:X69"/>
    <mergeCell ref="F64:M64"/>
    <mergeCell ref="O64:P64"/>
    <mergeCell ref="AE64:AM67"/>
    <mergeCell ref="P66:Q66"/>
    <mergeCell ref="W66:X66"/>
    <mergeCell ref="P67:Q67"/>
    <mergeCell ref="C60:D60"/>
    <mergeCell ref="E60:AH60"/>
    <mergeCell ref="AB58:AC58"/>
    <mergeCell ref="A82:B82"/>
    <mergeCell ref="C82:AN82"/>
    <mergeCell ref="AI83:AN83"/>
    <mergeCell ref="C84:D84"/>
    <mergeCell ref="E84:AH84"/>
    <mergeCell ref="AI84:AN84"/>
    <mergeCell ref="C85:D85"/>
    <mergeCell ref="E85:AH85"/>
    <mergeCell ref="AI85:AN85"/>
    <mergeCell ref="E93:AH93"/>
    <mergeCell ref="AI93:AN93"/>
    <mergeCell ref="E94:AN94"/>
    <mergeCell ref="C95:D99"/>
    <mergeCell ref="E95:AN95"/>
    <mergeCell ref="F96:AH96"/>
    <mergeCell ref="AI96:AN96"/>
    <mergeCell ref="C86:D93"/>
    <mergeCell ref="E86:AN86"/>
    <mergeCell ref="E87:AH87"/>
    <mergeCell ref="AI87:AN87"/>
    <mergeCell ref="E88:AH88"/>
    <mergeCell ref="AI88:AN88"/>
    <mergeCell ref="E89:AH89"/>
    <mergeCell ref="AI89:AN89"/>
    <mergeCell ref="E90:AH90"/>
    <mergeCell ref="AI90:AN90"/>
    <mergeCell ref="E91:AH91"/>
    <mergeCell ref="AI91:AN91"/>
    <mergeCell ref="E92:AH92"/>
    <mergeCell ref="AI92:AN92"/>
    <mergeCell ref="C104:D104"/>
    <mergeCell ref="E104:AH104"/>
    <mergeCell ref="AI104:AN104"/>
    <mergeCell ref="C105:D105"/>
    <mergeCell ref="E105:AH105"/>
    <mergeCell ref="AI105:AN105"/>
    <mergeCell ref="F97:AH97"/>
    <mergeCell ref="AI97:AN97"/>
    <mergeCell ref="F98:AN98"/>
    <mergeCell ref="F99:AN99"/>
    <mergeCell ref="C100:D102"/>
    <mergeCell ref="E100:AN100"/>
    <mergeCell ref="E102:AN102"/>
    <mergeCell ref="C103:D103"/>
    <mergeCell ref="E103:AH103"/>
    <mergeCell ref="AI103:AN103"/>
  </mergeCells>
  <phoneticPr fontId="11"/>
  <dataValidations count="2">
    <dataValidation type="list" allowBlank="1" showInputMessage="1" showErrorMessage="1" sqref="AI13:AN14 AI16:AI17 AJ16:AN16 AI23:AN23 AI34:AN36 AI38:AN39 AI44:AN46 AI49:AN51 AI53:AN55 AI75:AN75 AI78:AN80 AI84:AN85 AI103:AN105 AI96:AN97" xr:uid="{00000000-0002-0000-0100-000000000000}">
      <formula1>"○,×,／"</formula1>
    </dataValidation>
    <dataValidation type="list" allowBlank="1" showInputMessage="1" showErrorMessage="1" sqref="AI87:AN93" xr:uid="{00000000-0002-0000-0100-000001000000}">
      <formula1>"○,×"</formula1>
    </dataValidation>
  </dataValidations>
  <pageMargins left="0.52" right="0.46" top="0.47" bottom="0.37" header="0.35" footer="0.28999999999999998"/>
  <pageSetup paperSize="9" scale="89" fitToHeight="0" orientation="portrait" r:id="rId1"/>
  <headerFooter alignWithMargins="0"/>
  <rowBreaks count="2" manualBreakCount="2">
    <brk id="39" max="39" man="1"/>
    <brk id="80"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AN367"/>
  <sheetViews>
    <sheetView view="pageBreakPreview" topLeftCell="A346" zoomScaleNormal="100" zoomScaleSheetLayoutView="100" workbookViewId="0">
      <selection activeCell="E76" sqref="E76:AH76"/>
    </sheetView>
  </sheetViews>
  <sheetFormatPr defaultColWidth="9" defaultRowHeight="13.2"/>
  <cols>
    <col min="1" max="40" width="2.6640625" style="208" customWidth="1"/>
    <col min="41" max="16384" width="9" style="208"/>
  </cols>
  <sheetData>
    <row r="1" spans="1:40" ht="16.2">
      <c r="A1" s="597" t="s">
        <v>80</v>
      </c>
      <c r="B1" s="597"/>
      <c r="C1" s="598" t="s">
        <v>81</v>
      </c>
      <c r="D1" s="598"/>
      <c r="E1" s="598"/>
      <c r="F1" s="598"/>
      <c r="G1" s="598"/>
      <c r="H1" s="598"/>
      <c r="I1" s="598"/>
      <c r="J1" s="598"/>
      <c r="K1" s="598"/>
      <c r="L1" s="598"/>
      <c r="M1" s="598"/>
      <c r="N1" s="598"/>
      <c r="O1" s="598"/>
      <c r="P1" s="598"/>
      <c r="Q1" s="598"/>
      <c r="R1" s="598"/>
      <c r="S1" s="598"/>
      <c r="T1" s="598"/>
      <c r="U1" s="598"/>
      <c r="V1" s="598"/>
      <c r="W1" s="598"/>
      <c r="X1" s="598"/>
      <c r="Y1" s="598"/>
      <c r="Z1" s="598"/>
      <c r="AA1" s="598"/>
      <c r="AB1" s="598"/>
      <c r="AC1" s="598"/>
      <c r="AD1" s="598"/>
      <c r="AE1" s="598"/>
      <c r="AF1" s="598"/>
      <c r="AG1" s="598"/>
      <c r="AH1" s="598"/>
      <c r="AI1" s="598"/>
      <c r="AJ1" s="598"/>
      <c r="AK1" s="598"/>
      <c r="AL1" s="598"/>
      <c r="AM1" s="598"/>
      <c r="AN1" s="598"/>
    </row>
    <row r="2" spans="1:40" ht="14.4">
      <c r="Z2" s="212"/>
      <c r="AA2" s="252"/>
      <c r="AB2" s="253"/>
      <c r="AC2" s="212"/>
      <c r="AD2" s="212"/>
      <c r="AE2" s="212"/>
      <c r="AF2" s="212"/>
      <c r="AG2" s="212"/>
      <c r="AH2" s="212"/>
      <c r="AI2" s="737"/>
      <c r="AJ2" s="737"/>
      <c r="AK2" s="737"/>
      <c r="AL2" s="737"/>
      <c r="AM2" s="737"/>
      <c r="AN2" s="737"/>
    </row>
    <row r="3" spans="1:40" s="244" customFormat="1" ht="17.25" customHeight="1">
      <c r="B3" s="365" t="s">
        <v>36</v>
      </c>
    </row>
    <row r="4" spans="1:40" s="244" customFormat="1" ht="30" customHeight="1">
      <c r="C4" s="624">
        <v>1</v>
      </c>
      <c r="D4" s="624"/>
      <c r="E4" s="625" t="s">
        <v>148</v>
      </c>
      <c r="F4" s="625"/>
      <c r="G4" s="625"/>
      <c r="H4" s="625"/>
      <c r="I4" s="625"/>
      <c r="J4" s="625"/>
      <c r="K4" s="625"/>
      <c r="L4" s="625"/>
      <c r="M4" s="625"/>
      <c r="N4" s="625"/>
      <c r="O4" s="625"/>
      <c r="P4" s="625"/>
      <c r="Q4" s="625"/>
      <c r="R4" s="625"/>
      <c r="S4" s="625"/>
      <c r="T4" s="625"/>
      <c r="U4" s="625"/>
      <c r="V4" s="625"/>
      <c r="W4" s="625"/>
      <c r="X4" s="625"/>
      <c r="Y4" s="625"/>
      <c r="Z4" s="625"/>
      <c r="AA4" s="625"/>
      <c r="AB4" s="625"/>
      <c r="AC4" s="625"/>
      <c r="AD4" s="625"/>
      <c r="AE4" s="625"/>
      <c r="AF4" s="625"/>
      <c r="AG4" s="625"/>
      <c r="AH4" s="625"/>
      <c r="AI4" s="551"/>
      <c r="AJ4" s="551"/>
      <c r="AK4" s="551"/>
      <c r="AL4" s="551"/>
      <c r="AM4" s="551"/>
      <c r="AN4" s="551"/>
    </row>
    <row r="5" spans="1:40" s="244" customFormat="1" ht="30" customHeight="1">
      <c r="C5" s="624">
        <v>2</v>
      </c>
      <c r="D5" s="624"/>
      <c r="E5" s="552" t="s">
        <v>149</v>
      </c>
      <c r="F5" s="552"/>
      <c r="G5" s="552"/>
      <c r="H5" s="552"/>
      <c r="I5" s="552"/>
      <c r="J5" s="552"/>
      <c r="K5" s="552"/>
      <c r="L5" s="552"/>
      <c r="M5" s="552"/>
      <c r="N5" s="552"/>
      <c r="O5" s="552"/>
      <c r="P5" s="552"/>
      <c r="Q5" s="552"/>
      <c r="R5" s="552"/>
      <c r="S5" s="552"/>
      <c r="T5" s="552"/>
      <c r="U5" s="552"/>
      <c r="V5" s="552"/>
      <c r="W5" s="552"/>
      <c r="X5" s="552"/>
      <c r="Y5" s="552"/>
      <c r="Z5" s="552"/>
      <c r="AA5" s="552"/>
      <c r="AB5" s="552"/>
      <c r="AC5" s="552"/>
      <c r="AD5" s="552"/>
      <c r="AE5" s="552"/>
      <c r="AF5" s="552"/>
      <c r="AG5" s="552"/>
      <c r="AH5" s="552"/>
      <c r="AI5" s="551"/>
      <c r="AJ5" s="551"/>
      <c r="AK5" s="551"/>
      <c r="AL5" s="551"/>
      <c r="AM5" s="551"/>
      <c r="AN5" s="551"/>
    </row>
    <row r="6" spans="1:40" s="244" customFormat="1" ht="30" customHeight="1">
      <c r="C6" s="624">
        <v>3</v>
      </c>
      <c r="D6" s="624"/>
      <c r="E6" s="552" t="s">
        <v>150</v>
      </c>
      <c r="F6" s="552"/>
      <c r="G6" s="552"/>
      <c r="H6" s="552"/>
      <c r="I6" s="552"/>
      <c r="J6" s="552"/>
      <c r="K6" s="552"/>
      <c r="L6" s="552"/>
      <c r="M6" s="552"/>
      <c r="N6" s="552"/>
      <c r="O6" s="552"/>
      <c r="P6" s="552"/>
      <c r="Q6" s="552"/>
      <c r="R6" s="552"/>
      <c r="S6" s="552"/>
      <c r="T6" s="552"/>
      <c r="U6" s="552"/>
      <c r="V6" s="552"/>
      <c r="W6" s="552"/>
      <c r="X6" s="552"/>
      <c r="Y6" s="552"/>
      <c r="Z6" s="552"/>
      <c r="AA6" s="552"/>
      <c r="AB6" s="552"/>
      <c r="AC6" s="552"/>
      <c r="AD6" s="552"/>
      <c r="AE6" s="552"/>
      <c r="AF6" s="552"/>
      <c r="AG6" s="552"/>
      <c r="AH6" s="552"/>
      <c r="AI6" s="551"/>
      <c r="AJ6" s="551"/>
      <c r="AK6" s="551"/>
      <c r="AL6" s="551"/>
      <c r="AM6" s="551"/>
      <c r="AN6" s="551"/>
    </row>
    <row r="7" spans="1:40" s="244" customFormat="1" ht="10.5" customHeight="1">
      <c r="C7" s="254"/>
      <c r="D7" s="254"/>
      <c r="E7" s="255"/>
      <c r="F7" s="255"/>
      <c r="G7" s="255"/>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45"/>
      <c r="AJ7" s="245"/>
      <c r="AK7" s="245"/>
      <c r="AL7" s="245"/>
      <c r="AM7" s="245"/>
      <c r="AN7" s="245"/>
    </row>
    <row r="8" spans="1:40" s="244" customFormat="1" ht="17.25" customHeight="1">
      <c r="B8" s="365" t="s">
        <v>7</v>
      </c>
      <c r="C8" s="254"/>
      <c r="D8" s="254"/>
      <c r="E8" s="255"/>
      <c r="F8" s="255"/>
      <c r="G8" s="255"/>
      <c r="H8" s="255"/>
      <c r="I8" s="255"/>
      <c r="J8" s="255"/>
      <c r="K8" s="255"/>
      <c r="L8" s="255"/>
      <c r="M8" s="255"/>
      <c r="N8" s="255"/>
      <c r="O8" s="255"/>
      <c r="P8" s="255"/>
      <c r="Q8" s="255"/>
      <c r="R8" s="255"/>
      <c r="S8" s="255"/>
      <c r="T8" s="255"/>
      <c r="U8" s="255"/>
      <c r="V8" s="255"/>
      <c r="W8" s="255"/>
      <c r="X8" s="255"/>
      <c r="Y8" s="255"/>
      <c r="Z8" s="255"/>
      <c r="AA8" s="255"/>
      <c r="AB8" s="255"/>
      <c r="AC8" s="255"/>
      <c r="AD8" s="255"/>
      <c r="AE8" s="255"/>
      <c r="AF8" s="255"/>
      <c r="AG8" s="255"/>
      <c r="AH8" s="255"/>
      <c r="AI8" s="245"/>
      <c r="AJ8" s="245"/>
      <c r="AK8" s="245"/>
      <c r="AL8" s="245"/>
      <c r="AM8" s="245"/>
      <c r="AN8" s="245"/>
    </row>
    <row r="9" spans="1:40" s="244" customFormat="1" ht="30" customHeight="1">
      <c r="C9" s="624">
        <v>1</v>
      </c>
      <c r="D9" s="624"/>
      <c r="E9" s="552" t="s">
        <v>151</v>
      </c>
      <c r="F9" s="552"/>
      <c r="G9" s="552"/>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1"/>
      <c r="AJ9" s="551"/>
      <c r="AK9" s="551"/>
      <c r="AL9" s="551"/>
      <c r="AM9" s="551"/>
      <c r="AN9" s="551"/>
    </row>
    <row r="10" spans="1:40" ht="10.5" customHeight="1">
      <c r="C10" s="220"/>
      <c r="D10" s="220"/>
      <c r="E10" s="215"/>
      <c r="F10" s="215"/>
      <c r="G10" s="215"/>
      <c r="H10" s="215"/>
      <c r="I10" s="215"/>
      <c r="J10" s="215"/>
      <c r="K10" s="215"/>
      <c r="L10" s="215"/>
      <c r="M10" s="215"/>
      <c r="N10" s="215"/>
      <c r="O10" s="215"/>
      <c r="P10" s="215"/>
      <c r="Q10" s="215"/>
      <c r="R10" s="215"/>
      <c r="S10" s="215"/>
      <c r="T10" s="215"/>
      <c r="U10" s="215"/>
      <c r="V10" s="215"/>
      <c r="W10" s="215"/>
      <c r="X10" s="215"/>
      <c r="Y10" s="215"/>
      <c r="Z10" s="215"/>
      <c r="AA10" s="215"/>
      <c r="AB10" s="215"/>
      <c r="AC10" s="215"/>
      <c r="AD10" s="215"/>
      <c r="AE10" s="215"/>
      <c r="AF10" s="215"/>
      <c r="AG10" s="215"/>
      <c r="AH10" s="215"/>
      <c r="AI10" s="212"/>
      <c r="AJ10" s="212"/>
      <c r="AK10" s="212"/>
      <c r="AL10" s="212"/>
      <c r="AM10" s="212"/>
      <c r="AN10" s="212"/>
    </row>
    <row r="11" spans="1:40" ht="18" customHeight="1">
      <c r="A11" s="212"/>
      <c r="B11" s="302" t="s">
        <v>685</v>
      </c>
      <c r="C11" s="220"/>
      <c r="D11" s="220"/>
      <c r="E11" s="211"/>
      <c r="F11" s="211"/>
      <c r="G11" s="211"/>
      <c r="H11" s="211"/>
      <c r="I11" s="211"/>
      <c r="J11" s="211"/>
      <c r="K11" s="211"/>
      <c r="L11" s="211"/>
      <c r="M11" s="211"/>
      <c r="N11" s="211"/>
      <c r="O11" s="211"/>
      <c r="P11" s="211"/>
      <c r="Q11" s="211"/>
      <c r="R11" s="211"/>
      <c r="S11" s="211"/>
      <c r="T11" s="211"/>
      <c r="U11" s="211"/>
      <c r="V11" s="211"/>
      <c r="W11" s="211"/>
      <c r="X11" s="211"/>
      <c r="Y11" s="211"/>
      <c r="Z11" s="211"/>
      <c r="AA11" s="211"/>
      <c r="AB11" s="211"/>
      <c r="AC11" s="211"/>
      <c r="AD11" s="211"/>
      <c r="AE11" s="211"/>
      <c r="AF11" s="211"/>
      <c r="AG11" s="211"/>
      <c r="AH11" s="211"/>
      <c r="AI11" s="220"/>
      <c r="AJ11" s="220"/>
      <c r="AK11" s="220"/>
      <c r="AL11" s="220"/>
      <c r="AM11" s="220"/>
      <c r="AN11" s="220"/>
    </row>
    <row r="12" spans="1:40" ht="30" customHeight="1">
      <c r="A12" s="212"/>
      <c r="B12" s="212"/>
      <c r="C12" s="624">
        <v>1</v>
      </c>
      <c r="D12" s="624"/>
      <c r="E12" s="552" t="s">
        <v>153</v>
      </c>
      <c r="F12" s="552"/>
      <c r="G12" s="552"/>
      <c r="H12" s="552"/>
      <c r="I12" s="552"/>
      <c r="J12" s="552"/>
      <c r="K12" s="552"/>
      <c r="L12" s="552"/>
      <c r="M12" s="552"/>
      <c r="N12" s="552"/>
      <c r="O12" s="552"/>
      <c r="P12" s="552"/>
      <c r="Q12" s="552"/>
      <c r="R12" s="552"/>
      <c r="S12" s="552"/>
      <c r="T12" s="552"/>
      <c r="U12" s="552"/>
      <c r="V12" s="552"/>
      <c r="W12" s="552"/>
      <c r="X12" s="552"/>
      <c r="Y12" s="552"/>
      <c r="Z12" s="552"/>
      <c r="AA12" s="552"/>
      <c r="AB12" s="552"/>
      <c r="AC12" s="552"/>
      <c r="AD12" s="552"/>
      <c r="AE12" s="552"/>
      <c r="AF12" s="552"/>
      <c r="AG12" s="552"/>
      <c r="AH12" s="552"/>
      <c r="AI12" s="551"/>
      <c r="AJ12" s="551"/>
      <c r="AK12" s="551"/>
      <c r="AL12" s="551"/>
      <c r="AM12" s="551"/>
      <c r="AN12" s="551"/>
    </row>
    <row r="13" spans="1:40" ht="10.5" customHeight="1">
      <c r="C13" s="220"/>
      <c r="D13" s="220"/>
      <c r="E13" s="215"/>
      <c r="F13" s="215"/>
      <c r="G13" s="215"/>
      <c r="H13" s="215"/>
      <c r="I13" s="215"/>
      <c r="J13" s="215"/>
      <c r="K13" s="215"/>
      <c r="L13" s="215"/>
      <c r="M13" s="215"/>
      <c r="N13" s="215"/>
      <c r="O13" s="215"/>
      <c r="P13" s="215"/>
      <c r="Q13" s="215"/>
      <c r="R13" s="215"/>
      <c r="S13" s="215"/>
      <c r="T13" s="215"/>
      <c r="U13" s="215"/>
      <c r="V13" s="215"/>
      <c r="W13" s="215"/>
      <c r="X13" s="215"/>
      <c r="Y13" s="215"/>
      <c r="Z13" s="215"/>
      <c r="AA13" s="215"/>
      <c r="AB13" s="215"/>
      <c r="AC13" s="215"/>
      <c r="AD13" s="215"/>
      <c r="AE13" s="215"/>
      <c r="AF13" s="215"/>
      <c r="AG13" s="215"/>
      <c r="AH13" s="215"/>
      <c r="AI13" s="212"/>
      <c r="AJ13" s="212"/>
      <c r="AK13" s="212"/>
      <c r="AL13" s="212"/>
      <c r="AM13" s="212"/>
      <c r="AN13" s="212"/>
    </row>
    <row r="14" spans="1:40" ht="10.5" customHeight="1">
      <c r="C14" s="220"/>
      <c r="D14" s="220"/>
      <c r="E14" s="215"/>
      <c r="F14" s="215"/>
      <c r="G14" s="215"/>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15"/>
      <c r="AG14" s="215"/>
      <c r="AH14" s="215"/>
      <c r="AI14" s="212"/>
      <c r="AJ14" s="212"/>
      <c r="AK14" s="212"/>
      <c r="AL14" s="212"/>
      <c r="AM14" s="212"/>
      <c r="AN14" s="212"/>
    </row>
    <row r="15" spans="1:40" ht="18" customHeight="1">
      <c r="A15" s="212"/>
      <c r="B15" s="302" t="s">
        <v>686</v>
      </c>
      <c r="C15" s="212"/>
      <c r="D15" s="212"/>
      <c r="E15" s="212"/>
      <c r="F15" s="212"/>
      <c r="G15" s="212"/>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c r="AL15" s="212"/>
      <c r="AM15" s="212"/>
      <c r="AN15" s="212"/>
    </row>
    <row r="16" spans="1:40" ht="60" customHeight="1">
      <c r="A16" s="212"/>
      <c r="B16" s="212"/>
      <c r="C16" s="624">
        <v>1</v>
      </c>
      <c r="D16" s="624"/>
      <c r="E16" s="552" t="s">
        <v>152</v>
      </c>
      <c r="F16" s="552"/>
      <c r="G16" s="552"/>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1"/>
      <c r="AJ16" s="551"/>
      <c r="AK16" s="551"/>
      <c r="AL16" s="551"/>
      <c r="AM16" s="551"/>
      <c r="AN16" s="551"/>
    </row>
    <row r="17" spans="1:40" ht="6.75" customHeight="1">
      <c r="A17" s="212"/>
      <c r="B17" s="212"/>
      <c r="C17" s="220"/>
      <c r="D17" s="220"/>
      <c r="E17" s="211"/>
      <c r="F17" s="211"/>
      <c r="G17" s="211"/>
      <c r="H17" s="211"/>
      <c r="I17" s="211"/>
      <c r="J17" s="211"/>
      <c r="K17" s="211"/>
      <c r="L17" s="211"/>
      <c r="M17" s="211"/>
      <c r="N17" s="211"/>
      <c r="O17" s="211"/>
      <c r="P17" s="211"/>
      <c r="Q17" s="211"/>
      <c r="R17" s="211"/>
      <c r="S17" s="211"/>
      <c r="T17" s="211"/>
      <c r="U17" s="211"/>
      <c r="V17" s="211"/>
      <c r="W17" s="211"/>
      <c r="X17" s="211"/>
      <c r="Y17" s="211"/>
      <c r="Z17" s="211"/>
      <c r="AA17" s="211"/>
      <c r="AB17" s="211"/>
      <c r="AC17" s="211"/>
      <c r="AD17" s="211"/>
      <c r="AE17" s="211"/>
      <c r="AF17" s="211"/>
      <c r="AG17" s="211"/>
      <c r="AH17" s="211"/>
      <c r="AI17" s="220"/>
      <c r="AJ17" s="220"/>
      <c r="AK17" s="220"/>
      <c r="AL17" s="220"/>
      <c r="AM17" s="220"/>
      <c r="AN17" s="220"/>
    </row>
    <row r="18" spans="1:40" ht="10.5" customHeight="1">
      <c r="A18" s="228"/>
      <c r="B18" s="212"/>
      <c r="C18" s="220"/>
      <c r="D18" s="220"/>
      <c r="E18" s="221"/>
      <c r="F18" s="221"/>
      <c r="G18" s="221"/>
      <c r="H18" s="221"/>
      <c r="I18" s="221"/>
      <c r="J18" s="221"/>
      <c r="K18" s="221"/>
      <c r="L18" s="221"/>
      <c r="M18" s="221"/>
      <c r="N18" s="221"/>
      <c r="O18" s="221"/>
      <c r="P18" s="221"/>
      <c r="Q18" s="221"/>
      <c r="R18" s="221"/>
      <c r="S18" s="221"/>
      <c r="T18" s="221"/>
      <c r="U18" s="221"/>
      <c r="V18" s="221"/>
      <c r="W18" s="221"/>
      <c r="X18" s="221"/>
      <c r="Y18" s="221"/>
      <c r="Z18" s="221"/>
      <c r="AA18" s="221"/>
      <c r="AB18" s="221"/>
      <c r="AC18" s="221"/>
      <c r="AD18" s="221"/>
      <c r="AE18" s="221"/>
      <c r="AF18" s="221"/>
      <c r="AG18" s="221"/>
      <c r="AH18" s="221"/>
      <c r="AI18" s="220"/>
      <c r="AJ18" s="220"/>
      <c r="AK18" s="220"/>
      <c r="AL18" s="220"/>
      <c r="AM18" s="220"/>
      <c r="AN18" s="220"/>
    </row>
    <row r="19" spans="1:40" ht="18" customHeight="1">
      <c r="A19" s="212"/>
      <c r="B19" s="302" t="s">
        <v>8</v>
      </c>
      <c r="C19" s="220"/>
      <c r="D19" s="220"/>
      <c r="E19" s="221"/>
      <c r="F19" s="221"/>
      <c r="G19" s="221"/>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c r="AE19" s="221"/>
      <c r="AF19" s="221"/>
      <c r="AG19" s="221"/>
      <c r="AH19" s="221"/>
      <c r="AI19" s="220"/>
      <c r="AJ19" s="220"/>
      <c r="AK19" s="220"/>
      <c r="AL19" s="220"/>
      <c r="AM19" s="220"/>
      <c r="AN19" s="220"/>
    </row>
    <row r="20" spans="1:40" s="244" customFormat="1" ht="30" customHeight="1">
      <c r="C20" s="624">
        <v>1</v>
      </c>
      <c r="D20" s="624"/>
      <c r="E20" s="552" t="s">
        <v>154</v>
      </c>
      <c r="F20" s="552"/>
      <c r="G20" s="552"/>
      <c r="H20" s="552"/>
      <c r="I20" s="552"/>
      <c r="J20" s="552"/>
      <c r="K20" s="552"/>
      <c r="L20" s="552"/>
      <c r="M20" s="552"/>
      <c r="N20" s="552"/>
      <c r="O20" s="552"/>
      <c r="P20" s="552"/>
      <c r="Q20" s="552"/>
      <c r="R20" s="552"/>
      <c r="S20" s="552"/>
      <c r="T20" s="552"/>
      <c r="U20" s="552"/>
      <c r="V20" s="552"/>
      <c r="W20" s="552"/>
      <c r="X20" s="552"/>
      <c r="Y20" s="552"/>
      <c r="Z20" s="552"/>
      <c r="AA20" s="552"/>
      <c r="AB20" s="552"/>
      <c r="AC20" s="552"/>
      <c r="AD20" s="552"/>
      <c r="AE20" s="552"/>
      <c r="AF20" s="552"/>
      <c r="AG20" s="552"/>
      <c r="AH20" s="552"/>
      <c r="AI20" s="551"/>
      <c r="AJ20" s="551"/>
      <c r="AK20" s="551"/>
      <c r="AL20" s="551"/>
      <c r="AM20" s="551"/>
      <c r="AN20" s="551"/>
    </row>
    <row r="21" spans="1:40" s="244" customFormat="1" ht="45" customHeight="1">
      <c r="C21" s="624">
        <v>2</v>
      </c>
      <c r="D21" s="624"/>
      <c r="E21" s="552" t="s">
        <v>155</v>
      </c>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1"/>
      <c r="AJ21" s="551"/>
      <c r="AK21" s="551"/>
      <c r="AL21" s="551"/>
      <c r="AM21" s="551"/>
      <c r="AN21" s="551"/>
    </row>
    <row r="22" spans="1:40" ht="9" customHeight="1">
      <c r="A22" s="212"/>
      <c r="B22" s="305"/>
      <c r="C22" s="220"/>
      <c r="D22" s="220"/>
      <c r="E22" s="211"/>
      <c r="F22" s="211"/>
      <c r="G22" s="211"/>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1"/>
      <c r="AF22" s="211"/>
      <c r="AG22" s="211"/>
      <c r="AH22" s="211"/>
      <c r="AI22" s="220"/>
      <c r="AJ22" s="220"/>
      <c r="AK22" s="220"/>
      <c r="AL22" s="220"/>
      <c r="AM22" s="220"/>
      <c r="AN22" s="220"/>
    </row>
    <row r="23" spans="1:40" ht="18" customHeight="1">
      <c r="A23" s="212"/>
      <c r="B23" s="302" t="s">
        <v>9</v>
      </c>
      <c r="C23" s="220"/>
      <c r="D23" s="220"/>
      <c r="E23" s="211"/>
      <c r="F23" s="211"/>
      <c r="G23" s="211"/>
      <c r="H23" s="211"/>
      <c r="I23" s="211"/>
      <c r="J23" s="211"/>
      <c r="K23" s="211"/>
      <c r="L23" s="211"/>
      <c r="M23" s="211"/>
      <c r="N23" s="211"/>
      <c r="O23" s="211"/>
      <c r="P23" s="211"/>
      <c r="Q23" s="211"/>
      <c r="R23" s="211"/>
      <c r="S23" s="211"/>
      <c r="T23" s="211"/>
      <c r="U23" s="211"/>
      <c r="V23" s="211"/>
      <c r="W23" s="211"/>
      <c r="X23" s="211"/>
      <c r="Y23" s="211"/>
      <c r="Z23" s="211"/>
      <c r="AA23" s="211"/>
      <c r="AB23" s="211"/>
      <c r="AC23" s="211"/>
      <c r="AD23" s="211"/>
      <c r="AE23" s="211"/>
      <c r="AF23" s="211"/>
      <c r="AG23" s="211"/>
      <c r="AH23" s="211"/>
      <c r="AI23" s="220"/>
      <c r="AJ23" s="220"/>
      <c r="AK23" s="220"/>
      <c r="AL23" s="220"/>
      <c r="AM23" s="220"/>
      <c r="AN23" s="220"/>
    </row>
    <row r="24" spans="1:40" ht="45" customHeight="1">
      <c r="A24" s="212"/>
      <c r="B24" s="212"/>
      <c r="C24" s="624">
        <v>1</v>
      </c>
      <c r="D24" s="624"/>
      <c r="E24" s="552" t="s">
        <v>673</v>
      </c>
      <c r="F24" s="552"/>
      <c r="G24" s="552"/>
      <c r="H24" s="552"/>
      <c r="I24" s="552"/>
      <c r="J24" s="552"/>
      <c r="K24" s="552"/>
      <c r="L24" s="552"/>
      <c r="M24" s="552"/>
      <c r="N24" s="552"/>
      <c r="O24" s="552"/>
      <c r="P24" s="552"/>
      <c r="Q24" s="552"/>
      <c r="R24" s="552"/>
      <c r="S24" s="552"/>
      <c r="T24" s="552"/>
      <c r="U24" s="552"/>
      <c r="V24" s="552"/>
      <c r="W24" s="552"/>
      <c r="X24" s="552"/>
      <c r="Y24" s="552"/>
      <c r="Z24" s="552"/>
      <c r="AA24" s="552"/>
      <c r="AB24" s="552"/>
      <c r="AC24" s="552"/>
      <c r="AD24" s="552"/>
      <c r="AE24" s="552"/>
      <c r="AF24" s="552"/>
      <c r="AG24" s="552"/>
      <c r="AH24" s="552"/>
      <c r="AI24" s="551"/>
      <c r="AJ24" s="551"/>
      <c r="AK24" s="551"/>
      <c r="AL24" s="551"/>
      <c r="AM24" s="551"/>
      <c r="AN24" s="551"/>
    </row>
    <row r="25" spans="1:40" ht="31.5" customHeight="1">
      <c r="A25" s="212"/>
      <c r="B25" s="212"/>
      <c r="C25" s="220"/>
      <c r="D25" s="220"/>
      <c r="E25" s="738" t="s">
        <v>30</v>
      </c>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row>
    <row r="26" spans="1:40" ht="10.050000000000001" customHeight="1">
      <c r="A26" s="212"/>
      <c r="B26" s="212"/>
      <c r="C26" s="220"/>
      <c r="D26" s="220"/>
      <c r="E26" s="211"/>
      <c r="F26" s="211"/>
      <c r="G26" s="211"/>
      <c r="H26" s="211"/>
      <c r="I26" s="211"/>
      <c r="J26" s="211"/>
      <c r="K26" s="211"/>
      <c r="L26" s="211"/>
      <c r="M26" s="211"/>
      <c r="N26" s="211"/>
      <c r="O26" s="211"/>
      <c r="P26" s="211"/>
      <c r="Q26" s="211"/>
      <c r="R26" s="211"/>
      <c r="S26" s="211"/>
      <c r="T26" s="211"/>
      <c r="U26" s="211"/>
      <c r="V26" s="211"/>
      <c r="W26" s="211"/>
      <c r="X26" s="211"/>
      <c r="Y26" s="211"/>
      <c r="Z26" s="211"/>
      <c r="AA26" s="211"/>
      <c r="AB26" s="211"/>
      <c r="AC26" s="211"/>
      <c r="AD26" s="211"/>
      <c r="AE26" s="211"/>
      <c r="AF26" s="211"/>
      <c r="AG26" s="211"/>
      <c r="AH26" s="211"/>
      <c r="AI26" s="220"/>
      <c r="AJ26" s="220"/>
      <c r="AK26" s="220"/>
      <c r="AL26" s="220"/>
      <c r="AM26" s="220"/>
      <c r="AN26" s="220"/>
    </row>
    <row r="27" spans="1:40" ht="17.25" customHeight="1">
      <c r="A27" s="212"/>
      <c r="B27" s="302" t="s">
        <v>10</v>
      </c>
      <c r="C27" s="220"/>
      <c r="D27" s="220"/>
      <c r="E27" s="211"/>
      <c r="F27" s="211"/>
      <c r="G27" s="211"/>
      <c r="H27" s="211"/>
      <c r="I27" s="211"/>
      <c r="J27" s="211"/>
      <c r="K27" s="211"/>
      <c r="L27" s="211"/>
      <c r="M27" s="211"/>
      <c r="N27" s="211"/>
      <c r="O27" s="211"/>
      <c r="P27" s="211"/>
      <c r="Q27" s="211"/>
      <c r="R27" s="211"/>
      <c r="S27" s="211"/>
      <c r="T27" s="211"/>
      <c r="U27" s="211"/>
      <c r="V27" s="211"/>
      <c r="W27" s="211"/>
      <c r="X27" s="211"/>
      <c r="Y27" s="211"/>
      <c r="Z27" s="211"/>
      <c r="AA27" s="211"/>
      <c r="AB27" s="211"/>
      <c r="AC27" s="211"/>
      <c r="AD27" s="211"/>
      <c r="AE27" s="211"/>
      <c r="AF27" s="211"/>
      <c r="AG27" s="211"/>
      <c r="AH27" s="211"/>
      <c r="AI27" s="220"/>
      <c r="AJ27" s="220"/>
      <c r="AK27" s="220"/>
      <c r="AL27" s="220"/>
      <c r="AM27" s="220"/>
      <c r="AN27" s="220"/>
    </row>
    <row r="28" spans="1:40" ht="30" customHeight="1">
      <c r="A28" s="212"/>
      <c r="B28" s="222"/>
      <c r="C28" s="624">
        <v>1</v>
      </c>
      <c r="D28" s="624"/>
      <c r="E28" s="552" t="s">
        <v>158</v>
      </c>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2"/>
      <c r="AD28" s="552"/>
      <c r="AE28" s="552"/>
      <c r="AF28" s="552"/>
      <c r="AG28" s="552"/>
      <c r="AH28" s="552"/>
      <c r="AI28" s="551"/>
      <c r="AJ28" s="551"/>
      <c r="AK28" s="551"/>
      <c r="AL28" s="551"/>
      <c r="AM28" s="551"/>
      <c r="AN28" s="551"/>
    </row>
    <row r="29" spans="1:40" ht="30" customHeight="1">
      <c r="A29" s="212"/>
      <c r="B29" s="222"/>
      <c r="C29" s="624">
        <v>2</v>
      </c>
      <c r="D29" s="624"/>
      <c r="E29" s="552" t="s">
        <v>156</v>
      </c>
      <c r="F29" s="552"/>
      <c r="G29" s="552"/>
      <c r="H29" s="552"/>
      <c r="I29" s="552"/>
      <c r="J29" s="552"/>
      <c r="K29" s="552"/>
      <c r="L29" s="552"/>
      <c r="M29" s="552"/>
      <c r="N29" s="552"/>
      <c r="O29" s="552"/>
      <c r="P29" s="552"/>
      <c r="Q29" s="552"/>
      <c r="R29" s="552"/>
      <c r="S29" s="552"/>
      <c r="T29" s="552"/>
      <c r="U29" s="552"/>
      <c r="V29" s="552"/>
      <c r="W29" s="552"/>
      <c r="X29" s="552"/>
      <c r="Y29" s="552"/>
      <c r="Z29" s="552"/>
      <c r="AA29" s="552"/>
      <c r="AB29" s="552"/>
      <c r="AC29" s="552"/>
      <c r="AD29" s="552"/>
      <c r="AE29" s="552"/>
      <c r="AF29" s="552"/>
      <c r="AG29" s="552"/>
      <c r="AH29" s="552"/>
      <c r="AI29" s="551"/>
      <c r="AJ29" s="551"/>
      <c r="AK29" s="551"/>
      <c r="AL29" s="551"/>
      <c r="AM29" s="551"/>
      <c r="AN29" s="551"/>
    </row>
    <row r="30" spans="1:40" ht="45" customHeight="1">
      <c r="A30" s="212"/>
      <c r="B30" s="212"/>
      <c r="C30" s="624">
        <v>3</v>
      </c>
      <c r="D30" s="624"/>
      <c r="E30" s="552" t="s">
        <v>157</v>
      </c>
      <c r="F30" s="552"/>
      <c r="G30" s="552"/>
      <c r="H30" s="552"/>
      <c r="I30" s="552"/>
      <c r="J30" s="552"/>
      <c r="K30" s="552"/>
      <c r="L30" s="552"/>
      <c r="M30" s="552"/>
      <c r="N30" s="552"/>
      <c r="O30" s="552"/>
      <c r="P30" s="552"/>
      <c r="Q30" s="552"/>
      <c r="R30" s="552"/>
      <c r="S30" s="552"/>
      <c r="T30" s="552"/>
      <c r="U30" s="552"/>
      <c r="V30" s="552"/>
      <c r="W30" s="552"/>
      <c r="X30" s="552"/>
      <c r="Y30" s="552"/>
      <c r="Z30" s="552"/>
      <c r="AA30" s="552"/>
      <c r="AB30" s="552"/>
      <c r="AC30" s="552"/>
      <c r="AD30" s="552"/>
      <c r="AE30" s="552"/>
      <c r="AF30" s="552"/>
      <c r="AG30" s="552"/>
      <c r="AH30" s="552"/>
      <c r="AI30" s="551"/>
      <c r="AJ30" s="551"/>
      <c r="AK30" s="551"/>
      <c r="AL30" s="551"/>
      <c r="AM30" s="551"/>
      <c r="AN30" s="551"/>
    </row>
    <row r="31" spans="1:40" ht="10.050000000000001" customHeight="1">
      <c r="A31" s="212"/>
      <c r="B31" s="212"/>
      <c r="C31" s="220"/>
      <c r="D31" s="220"/>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20"/>
      <c r="AJ31" s="220"/>
      <c r="AK31" s="220"/>
      <c r="AL31" s="220"/>
      <c r="AM31" s="220"/>
      <c r="AN31" s="220"/>
    </row>
    <row r="32" spans="1:40" ht="17.25" customHeight="1">
      <c r="A32" s="212"/>
      <c r="B32" s="302" t="s">
        <v>11</v>
      </c>
      <c r="C32" s="220"/>
      <c r="D32" s="220"/>
      <c r="E32" s="211"/>
      <c r="F32" s="211"/>
      <c r="G32" s="211"/>
      <c r="H32" s="211"/>
      <c r="I32" s="211"/>
      <c r="J32" s="211"/>
      <c r="K32" s="211"/>
      <c r="L32" s="211"/>
      <c r="M32" s="211"/>
      <c r="N32" s="211"/>
      <c r="O32" s="211"/>
      <c r="P32" s="211"/>
      <c r="Q32" s="211"/>
      <c r="R32" s="211"/>
      <c r="S32" s="211"/>
      <c r="T32" s="211"/>
      <c r="U32" s="211"/>
      <c r="V32" s="211"/>
      <c r="W32" s="211"/>
      <c r="X32" s="211"/>
      <c r="Y32" s="211"/>
      <c r="Z32" s="211"/>
      <c r="AA32" s="211"/>
      <c r="AB32" s="211"/>
      <c r="AC32" s="211"/>
      <c r="AD32" s="211"/>
      <c r="AE32" s="211"/>
      <c r="AF32" s="211"/>
      <c r="AG32" s="211"/>
      <c r="AH32" s="211"/>
      <c r="AI32" s="220"/>
      <c r="AJ32" s="220"/>
      <c r="AK32" s="220"/>
      <c r="AL32" s="220"/>
      <c r="AM32" s="220"/>
      <c r="AN32" s="220"/>
    </row>
    <row r="33" spans="1:40" ht="30" customHeight="1">
      <c r="A33" s="212"/>
      <c r="B33" s="212"/>
      <c r="C33" s="624">
        <v>1</v>
      </c>
      <c r="D33" s="624"/>
      <c r="E33" s="552" t="s">
        <v>159</v>
      </c>
      <c r="F33" s="552"/>
      <c r="G33" s="552"/>
      <c r="H33" s="552"/>
      <c r="I33" s="552"/>
      <c r="J33" s="552"/>
      <c r="K33" s="552"/>
      <c r="L33" s="552"/>
      <c r="M33" s="552"/>
      <c r="N33" s="552"/>
      <c r="O33" s="552"/>
      <c r="P33" s="552"/>
      <c r="Q33" s="552"/>
      <c r="R33" s="552"/>
      <c r="S33" s="552"/>
      <c r="T33" s="552"/>
      <c r="U33" s="552"/>
      <c r="V33" s="552"/>
      <c r="W33" s="552"/>
      <c r="X33" s="552"/>
      <c r="Y33" s="552"/>
      <c r="Z33" s="552"/>
      <c r="AA33" s="552"/>
      <c r="AB33" s="552"/>
      <c r="AC33" s="552"/>
      <c r="AD33" s="552"/>
      <c r="AE33" s="552"/>
      <c r="AF33" s="552"/>
      <c r="AG33" s="552"/>
      <c r="AH33" s="552"/>
      <c r="AI33" s="551"/>
      <c r="AJ33" s="551"/>
      <c r="AK33" s="551"/>
      <c r="AL33" s="551"/>
      <c r="AM33" s="551"/>
      <c r="AN33" s="551"/>
    </row>
    <row r="34" spans="1:40" ht="9" customHeight="1">
      <c r="A34" s="212"/>
      <c r="B34" s="212"/>
      <c r="C34" s="220"/>
      <c r="D34" s="220"/>
      <c r="E34" s="211"/>
      <c r="F34" s="211"/>
      <c r="G34" s="211"/>
      <c r="H34" s="211"/>
      <c r="I34" s="211"/>
      <c r="J34" s="211"/>
      <c r="K34" s="211"/>
      <c r="L34" s="211"/>
      <c r="M34" s="211"/>
      <c r="N34" s="211"/>
      <c r="O34" s="211"/>
      <c r="P34" s="211"/>
      <c r="Q34" s="211"/>
      <c r="R34" s="211"/>
      <c r="S34" s="211"/>
      <c r="T34" s="211"/>
      <c r="U34" s="211"/>
      <c r="V34" s="211"/>
      <c r="W34" s="211"/>
      <c r="X34" s="211"/>
      <c r="Y34" s="211"/>
      <c r="Z34" s="211"/>
      <c r="AA34" s="211"/>
      <c r="AB34" s="211"/>
      <c r="AC34" s="211"/>
      <c r="AD34" s="211"/>
      <c r="AE34" s="211"/>
      <c r="AF34" s="211"/>
      <c r="AG34" s="211"/>
      <c r="AH34" s="211"/>
      <c r="AI34" s="220"/>
      <c r="AJ34" s="220"/>
      <c r="AK34" s="220"/>
      <c r="AL34" s="220"/>
      <c r="AM34" s="220"/>
      <c r="AN34" s="220"/>
    </row>
    <row r="35" spans="1:40" ht="17.25" customHeight="1">
      <c r="A35" s="212"/>
      <c r="B35" s="302" t="s">
        <v>12</v>
      </c>
      <c r="C35" s="220"/>
      <c r="D35" s="220"/>
      <c r="E35" s="211"/>
      <c r="F35" s="211"/>
      <c r="G35" s="211"/>
      <c r="H35" s="211"/>
      <c r="I35" s="211"/>
      <c r="J35" s="211"/>
      <c r="K35" s="211"/>
      <c r="L35" s="211"/>
      <c r="M35" s="211"/>
      <c r="N35" s="211"/>
      <c r="O35" s="211"/>
      <c r="P35" s="211"/>
      <c r="Q35" s="211"/>
      <c r="R35" s="211"/>
      <c r="S35" s="211"/>
      <c r="T35" s="211"/>
      <c r="U35" s="211"/>
      <c r="V35" s="211"/>
      <c r="W35" s="211"/>
      <c r="X35" s="211"/>
      <c r="Y35" s="211"/>
      <c r="Z35" s="211"/>
      <c r="AA35" s="211"/>
      <c r="AB35" s="211"/>
      <c r="AC35" s="211"/>
      <c r="AD35" s="211"/>
      <c r="AE35" s="211"/>
      <c r="AF35" s="211"/>
      <c r="AG35" s="211"/>
      <c r="AH35" s="211"/>
      <c r="AI35" s="220"/>
      <c r="AJ35" s="220"/>
      <c r="AK35" s="220"/>
      <c r="AL35" s="220"/>
      <c r="AM35" s="220"/>
      <c r="AN35" s="220"/>
    </row>
    <row r="36" spans="1:40" ht="45" customHeight="1">
      <c r="C36" s="670">
        <v>1</v>
      </c>
      <c r="D36" s="670"/>
      <c r="E36" s="552" t="s">
        <v>160</v>
      </c>
      <c r="F36" s="552"/>
      <c r="G36" s="552"/>
      <c r="H36" s="552"/>
      <c r="I36" s="552"/>
      <c r="J36" s="552"/>
      <c r="K36" s="552"/>
      <c r="L36" s="552"/>
      <c r="M36" s="552"/>
      <c r="N36" s="552"/>
      <c r="O36" s="552"/>
      <c r="P36" s="552"/>
      <c r="Q36" s="552"/>
      <c r="R36" s="552"/>
      <c r="S36" s="552"/>
      <c r="T36" s="552"/>
      <c r="U36" s="552"/>
      <c r="V36" s="552"/>
      <c r="W36" s="552"/>
      <c r="X36" s="552"/>
      <c r="Y36" s="552"/>
      <c r="Z36" s="552"/>
      <c r="AA36" s="552"/>
      <c r="AB36" s="552"/>
      <c r="AC36" s="552"/>
      <c r="AD36" s="552"/>
      <c r="AE36" s="552"/>
      <c r="AF36" s="552"/>
      <c r="AG36" s="552"/>
      <c r="AH36" s="552"/>
      <c r="AI36" s="551"/>
      <c r="AJ36" s="551"/>
      <c r="AK36" s="551"/>
      <c r="AL36" s="551"/>
      <c r="AM36" s="551"/>
      <c r="AN36" s="551"/>
    </row>
    <row r="37" spans="1:40" ht="45" customHeight="1">
      <c r="A37" s="212"/>
      <c r="B37" s="212"/>
      <c r="C37" s="624">
        <v>2</v>
      </c>
      <c r="D37" s="624"/>
      <c r="E37" s="552" t="s">
        <v>161</v>
      </c>
      <c r="F37" s="552"/>
      <c r="G37" s="552"/>
      <c r="H37" s="552"/>
      <c r="I37" s="552"/>
      <c r="J37" s="552"/>
      <c r="K37" s="552"/>
      <c r="L37" s="552"/>
      <c r="M37" s="552"/>
      <c r="N37" s="552"/>
      <c r="O37" s="552"/>
      <c r="P37" s="552"/>
      <c r="Q37" s="552"/>
      <c r="R37" s="552"/>
      <c r="S37" s="552"/>
      <c r="T37" s="552"/>
      <c r="U37" s="552"/>
      <c r="V37" s="552"/>
      <c r="W37" s="552"/>
      <c r="X37" s="552"/>
      <c r="Y37" s="552"/>
      <c r="Z37" s="552"/>
      <c r="AA37" s="552"/>
      <c r="AB37" s="552"/>
      <c r="AC37" s="552"/>
      <c r="AD37" s="552"/>
      <c r="AE37" s="552"/>
      <c r="AF37" s="552"/>
      <c r="AG37" s="552"/>
      <c r="AH37" s="552"/>
      <c r="AI37" s="551"/>
      <c r="AJ37" s="551"/>
      <c r="AK37" s="551"/>
      <c r="AL37" s="551"/>
      <c r="AM37" s="551"/>
      <c r="AN37" s="551"/>
    </row>
    <row r="38" spans="1:40" ht="10.050000000000001" customHeight="1">
      <c r="A38" s="212"/>
      <c r="B38" s="212"/>
      <c r="C38" s="220"/>
      <c r="D38" s="220"/>
      <c r="E38" s="257"/>
      <c r="F38" s="257"/>
      <c r="G38" s="257"/>
      <c r="H38" s="257"/>
      <c r="I38" s="257"/>
      <c r="J38" s="257"/>
      <c r="K38" s="257"/>
      <c r="L38" s="257"/>
      <c r="M38" s="257"/>
      <c r="N38" s="257"/>
      <c r="O38" s="257"/>
      <c r="P38" s="257"/>
      <c r="Q38" s="257"/>
      <c r="R38" s="257"/>
      <c r="S38" s="257"/>
      <c r="T38" s="257"/>
      <c r="U38" s="257"/>
      <c r="V38" s="257"/>
      <c r="W38" s="257"/>
      <c r="X38" s="257"/>
      <c r="Y38" s="257"/>
      <c r="Z38" s="257"/>
      <c r="AA38" s="257"/>
      <c r="AB38" s="257"/>
      <c r="AC38" s="257"/>
      <c r="AD38" s="257"/>
      <c r="AE38" s="257"/>
      <c r="AF38" s="257"/>
      <c r="AG38" s="257"/>
      <c r="AH38" s="257"/>
      <c r="AI38" s="220"/>
      <c r="AJ38" s="220"/>
      <c r="AK38" s="220"/>
      <c r="AL38" s="220"/>
      <c r="AM38" s="220"/>
      <c r="AN38" s="220"/>
    </row>
    <row r="39" spans="1:40" ht="17.25" customHeight="1">
      <c r="A39" s="212"/>
      <c r="B39" s="302" t="s">
        <v>14</v>
      </c>
      <c r="C39" s="220"/>
      <c r="D39" s="220"/>
      <c r="E39" s="211"/>
      <c r="F39" s="211"/>
      <c r="G39" s="211"/>
      <c r="H39" s="211"/>
      <c r="I39" s="211"/>
      <c r="J39" s="211"/>
      <c r="K39" s="211"/>
      <c r="L39" s="211"/>
      <c r="M39" s="211"/>
      <c r="N39" s="211"/>
      <c r="O39" s="211"/>
      <c r="P39" s="211"/>
      <c r="Q39" s="211"/>
      <c r="R39" s="211"/>
      <c r="S39" s="211"/>
      <c r="T39" s="211"/>
      <c r="U39" s="211"/>
      <c r="V39" s="211"/>
      <c r="W39" s="211"/>
      <c r="X39" s="211"/>
      <c r="Y39" s="211"/>
      <c r="Z39" s="211"/>
      <c r="AA39" s="211"/>
      <c r="AB39" s="211"/>
      <c r="AC39" s="211"/>
      <c r="AD39" s="211"/>
      <c r="AE39" s="211"/>
      <c r="AF39" s="211"/>
      <c r="AG39" s="211"/>
      <c r="AH39" s="211"/>
      <c r="AI39" s="220"/>
      <c r="AJ39" s="220"/>
      <c r="AK39" s="220"/>
      <c r="AL39" s="220"/>
      <c r="AM39" s="220"/>
      <c r="AN39" s="220"/>
    </row>
    <row r="40" spans="1:40" ht="30" customHeight="1">
      <c r="C40" s="624">
        <v>1</v>
      </c>
      <c r="D40" s="624"/>
      <c r="E40" s="552" t="s">
        <v>710</v>
      </c>
      <c r="F40" s="552"/>
      <c r="G40" s="552"/>
      <c r="H40" s="552"/>
      <c r="I40" s="552"/>
      <c r="J40" s="552"/>
      <c r="K40" s="552"/>
      <c r="L40" s="552"/>
      <c r="M40" s="552"/>
      <c r="N40" s="552"/>
      <c r="O40" s="552"/>
      <c r="P40" s="552"/>
      <c r="Q40" s="552"/>
      <c r="R40" s="552"/>
      <c r="S40" s="552"/>
      <c r="T40" s="552"/>
      <c r="U40" s="552"/>
      <c r="V40" s="552"/>
      <c r="W40" s="552"/>
      <c r="X40" s="552"/>
      <c r="Y40" s="552"/>
      <c r="Z40" s="552"/>
      <c r="AA40" s="552"/>
      <c r="AB40" s="552"/>
      <c r="AC40" s="552"/>
      <c r="AD40" s="552"/>
      <c r="AE40" s="552"/>
      <c r="AF40" s="552"/>
      <c r="AG40" s="552"/>
      <c r="AH40" s="552"/>
      <c r="AI40" s="551"/>
      <c r="AJ40" s="551"/>
      <c r="AK40" s="551"/>
      <c r="AL40" s="551"/>
      <c r="AM40" s="551"/>
      <c r="AN40" s="551"/>
    </row>
    <row r="41" spans="1:40" ht="30" customHeight="1">
      <c r="A41" s="212"/>
      <c r="B41" s="212"/>
      <c r="C41" s="624">
        <v>2</v>
      </c>
      <c r="D41" s="624"/>
      <c r="E41" s="579" t="s">
        <v>162</v>
      </c>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1"/>
      <c r="AI41" s="551"/>
      <c r="AJ41" s="551"/>
      <c r="AK41" s="551"/>
      <c r="AL41" s="551"/>
      <c r="AM41" s="551"/>
      <c r="AN41" s="551"/>
    </row>
    <row r="42" spans="1:40" ht="46.5" customHeight="1">
      <c r="A42" s="212"/>
      <c r="B42" s="212"/>
      <c r="C42" s="624">
        <v>3</v>
      </c>
      <c r="D42" s="624"/>
      <c r="E42" s="552" t="s">
        <v>163</v>
      </c>
      <c r="F42" s="552"/>
      <c r="G42" s="552"/>
      <c r="H42" s="552"/>
      <c r="I42" s="552"/>
      <c r="J42" s="552"/>
      <c r="K42" s="552"/>
      <c r="L42" s="552"/>
      <c r="M42" s="552"/>
      <c r="N42" s="552"/>
      <c r="O42" s="552"/>
      <c r="P42" s="552"/>
      <c r="Q42" s="552"/>
      <c r="R42" s="552"/>
      <c r="S42" s="552"/>
      <c r="T42" s="552"/>
      <c r="U42" s="552"/>
      <c r="V42" s="552"/>
      <c r="W42" s="552"/>
      <c r="X42" s="552"/>
      <c r="Y42" s="552"/>
      <c r="Z42" s="552"/>
      <c r="AA42" s="552"/>
      <c r="AB42" s="552"/>
      <c r="AC42" s="552"/>
      <c r="AD42" s="552"/>
      <c r="AE42" s="552"/>
      <c r="AF42" s="552"/>
      <c r="AG42" s="552"/>
      <c r="AH42" s="552"/>
      <c r="AI42" s="551"/>
      <c r="AJ42" s="551"/>
      <c r="AK42" s="551"/>
      <c r="AL42" s="551"/>
      <c r="AM42" s="551"/>
      <c r="AN42" s="551"/>
    </row>
    <row r="43" spans="1:40" ht="30" customHeight="1">
      <c r="A43" s="212"/>
      <c r="B43" s="212"/>
      <c r="C43" s="624">
        <v>4</v>
      </c>
      <c r="D43" s="624"/>
      <c r="E43" s="552" t="s">
        <v>164</v>
      </c>
      <c r="F43" s="552"/>
      <c r="G43" s="552"/>
      <c r="H43" s="552"/>
      <c r="I43" s="552"/>
      <c r="J43" s="552"/>
      <c r="K43" s="552"/>
      <c r="L43" s="552"/>
      <c r="M43" s="552"/>
      <c r="N43" s="552"/>
      <c r="O43" s="552"/>
      <c r="P43" s="552"/>
      <c r="Q43" s="552"/>
      <c r="R43" s="552"/>
      <c r="S43" s="552"/>
      <c r="T43" s="552"/>
      <c r="U43" s="552"/>
      <c r="V43" s="552"/>
      <c r="W43" s="552"/>
      <c r="X43" s="552"/>
      <c r="Y43" s="552"/>
      <c r="Z43" s="552"/>
      <c r="AA43" s="552"/>
      <c r="AB43" s="552"/>
      <c r="AC43" s="552"/>
      <c r="AD43" s="552"/>
      <c r="AE43" s="552"/>
      <c r="AF43" s="552"/>
      <c r="AG43" s="552"/>
      <c r="AH43" s="552"/>
      <c r="AI43" s="551"/>
      <c r="AJ43" s="551"/>
      <c r="AK43" s="551"/>
      <c r="AL43" s="551"/>
      <c r="AM43" s="551"/>
      <c r="AN43" s="551"/>
    </row>
    <row r="44" spans="1:40" ht="30" customHeight="1">
      <c r="C44" s="624">
        <v>5</v>
      </c>
      <c r="D44" s="624"/>
      <c r="E44" s="552" t="s">
        <v>165</v>
      </c>
      <c r="F44" s="552"/>
      <c r="G44" s="552"/>
      <c r="H44" s="552"/>
      <c r="I44" s="552"/>
      <c r="J44" s="552"/>
      <c r="K44" s="552"/>
      <c r="L44" s="552"/>
      <c r="M44" s="552"/>
      <c r="N44" s="552"/>
      <c r="O44" s="552"/>
      <c r="P44" s="552"/>
      <c r="Q44" s="552"/>
      <c r="R44" s="552"/>
      <c r="S44" s="552"/>
      <c r="T44" s="552"/>
      <c r="U44" s="552"/>
      <c r="V44" s="552"/>
      <c r="W44" s="552"/>
      <c r="X44" s="552"/>
      <c r="Y44" s="552"/>
      <c r="Z44" s="552"/>
      <c r="AA44" s="552"/>
      <c r="AB44" s="552"/>
      <c r="AC44" s="552"/>
      <c r="AD44" s="552"/>
      <c r="AE44" s="552"/>
      <c r="AF44" s="552"/>
      <c r="AG44" s="552"/>
      <c r="AH44" s="552"/>
      <c r="AI44" s="551"/>
      <c r="AJ44" s="551"/>
      <c r="AK44" s="551"/>
      <c r="AL44" s="551"/>
      <c r="AM44" s="551"/>
      <c r="AN44" s="551"/>
    </row>
    <row r="45" spans="1:40" ht="10.050000000000001" customHeight="1">
      <c r="A45" s="212"/>
      <c r="B45" s="212"/>
      <c r="C45" s="220"/>
      <c r="D45" s="220"/>
      <c r="E45" s="211"/>
      <c r="F45" s="211"/>
      <c r="G45" s="211"/>
      <c r="H45" s="211"/>
      <c r="I45" s="211"/>
      <c r="J45" s="211"/>
      <c r="K45" s="211"/>
      <c r="L45" s="211"/>
      <c r="M45" s="211"/>
      <c r="N45" s="211"/>
      <c r="O45" s="211"/>
      <c r="P45" s="211"/>
      <c r="Q45" s="211"/>
      <c r="R45" s="211"/>
      <c r="S45" s="211"/>
      <c r="T45" s="211"/>
      <c r="U45" s="211"/>
      <c r="V45" s="211"/>
      <c r="W45" s="211"/>
      <c r="X45" s="211"/>
      <c r="Y45" s="211"/>
      <c r="Z45" s="211"/>
      <c r="AA45" s="211"/>
      <c r="AB45" s="211"/>
      <c r="AC45" s="211"/>
      <c r="AD45" s="211"/>
      <c r="AE45" s="211"/>
      <c r="AF45" s="211"/>
      <c r="AG45" s="211"/>
      <c r="AH45" s="211"/>
      <c r="AI45" s="220"/>
      <c r="AJ45" s="220"/>
      <c r="AK45" s="220"/>
      <c r="AL45" s="220"/>
      <c r="AM45" s="220"/>
      <c r="AN45" s="220"/>
    </row>
    <row r="46" spans="1:40" ht="17.25" customHeight="1">
      <c r="A46" s="228"/>
      <c r="B46" s="302" t="s">
        <v>15</v>
      </c>
      <c r="C46" s="220"/>
      <c r="D46" s="220"/>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11"/>
      <c r="AE46" s="211"/>
      <c r="AF46" s="211"/>
      <c r="AG46" s="211"/>
      <c r="AH46" s="211"/>
      <c r="AI46" s="220"/>
      <c r="AJ46" s="220"/>
      <c r="AK46" s="220"/>
      <c r="AL46" s="220"/>
      <c r="AM46" s="220"/>
      <c r="AN46" s="220"/>
    </row>
    <row r="47" spans="1:40" s="244" customFormat="1" ht="45" customHeight="1">
      <c r="A47" s="245"/>
      <c r="B47" s="245"/>
      <c r="C47" s="624">
        <v>1</v>
      </c>
      <c r="D47" s="624"/>
      <c r="E47" s="552" t="s">
        <v>166</v>
      </c>
      <c r="F47" s="552"/>
      <c r="G47" s="552"/>
      <c r="H47" s="552"/>
      <c r="I47" s="552"/>
      <c r="J47" s="552"/>
      <c r="K47" s="552"/>
      <c r="L47" s="552"/>
      <c r="M47" s="552"/>
      <c r="N47" s="552"/>
      <c r="O47" s="552"/>
      <c r="P47" s="552"/>
      <c r="Q47" s="552"/>
      <c r="R47" s="552"/>
      <c r="S47" s="552"/>
      <c r="T47" s="552"/>
      <c r="U47" s="552"/>
      <c r="V47" s="552"/>
      <c r="W47" s="552"/>
      <c r="X47" s="552"/>
      <c r="Y47" s="552"/>
      <c r="Z47" s="552"/>
      <c r="AA47" s="552"/>
      <c r="AB47" s="552"/>
      <c r="AC47" s="552"/>
      <c r="AD47" s="552"/>
      <c r="AE47" s="552"/>
      <c r="AF47" s="552"/>
      <c r="AG47" s="552"/>
      <c r="AH47" s="552"/>
      <c r="AI47" s="551"/>
      <c r="AJ47" s="551"/>
      <c r="AK47" s="551"/>
      <c r="AL47" s="551"/>
      <c r="AM47" s="551"/>
      <c r="AN47" s="551"/>
    </row>
    <row r="48" spans="1:40" ht="10.5" customHeight="1">
      <c r="A48" s="212"/>
      <c r="B48" s="212"/>
      <c r="C48" s="220"/>
      <c r="D48" s="220"/>
      <c r="E48" s="211"/>
      <c r="F48" s="211"/>
      <c r="G48" s="211"/>
      <c r="H48" s="211"/>
      <c r="I48" s="211"/>
      <c r="J48" s="211"/>
      <c r="K48" s="211"/>
      <c r="L48" s="211"/>
      <c r="M48" s="211"/>
      <c r="N48" s="211"/>
      <c r="O48" s="211"/>
      <c r="P48" s="211"/>
      <c r="Q48" s="211"/>
      <c r="R48" s="211"/>
      <c r="S48" s="211"/>
      <c r="T48" s="211"/>
      <c r="U48" s="211"/>
      <c r="V48" s="211"/>
      <c r="W48" s="211"/>
      <c r="X48" s="211"/>
      <c r="Y48" s="211"/>
      <c r="Z48" s="211"/>
      <c r="AA48" s="211"/>
      <c r="AB48" s="211"/>
      <c r="AC48" s="211"/>
      <c r="AD48" s="211"/>
      <c r="AE48" s="211"/>
      <c r="AF48" s="211"/>
      <c r="AG48" s="211"/>
      <c r="AH48" s="211"/>
      <c r="AI48" s="220"/>
      <c r="AJ48" s="220"/>
      <c r="AK48" s="220"/>
      <c r="AL48" s="220"/>
      <c r="AM48" s="220"/>
      <c r="AN48" s="220"/>
    </row>
    <row r="49" spans="1:40" ht="17.25" customHeight="1">
      <c r="A49" s="212"/>
      <c r="B49" s="302" t="s">
        <v>97</v>
      </c>
      <c r="C49" s="220"/>
      <c r="D49" s="220"/>
      <c r="E49" s="211"/>
      <c r="F49" s="211"/>
      <c r="G49" s="211"/>
      <c r="H49" s="211"/>
      <c r="I49" s="211"/>
      <c r="J49" s="211"/>
      <c r="K49" s="211"/>
      <c r="L49" s="211"/>
      <c r="M49" s="211"/>
      <c r="N49" s="211"/>
      <c r="O49" s="211"/>
      <c r="P49" s="211"/>
      <c r="Q49" s="211"/>
      <c r="R49" s="211"/>
      <c r="S49" s="211"/>
      <c r="T49" s="211"/>
      <c r="U49" s="211"/>
      <c r="V49" s="211"/>
      <c r="W49" s="211"/>
      <c r="X49" s="211"/>
      <c r="Y49" s="211"/>
      <c r="Z49" s="211"/>
      <c r="AA49" s="211"/>
      <c r="AB49" s="211"/>
      <c r="AC49" s="211"/>
      <c r="AD49" s="211"/>
      <c r="AE49" s="211"/>
      <c r="AF49" s="211"/>
      <c r="AG49" s="211"/>
      <c r="AH49" s="211"/>
      <c r="AI49" s="220"/>
      <c r="AJ49" s="220"/>
      <c r="AK49" s="220"/>
      <c r="AL49" s="220"/>
      <c r="AM49" s="220"/>
      <c r="AN49" s="220"/>
    </row>
    <row r="50" spans="1:40" ht="30" customHeight="1">
      <c r="A50" s="212"/>
      <c r="B50" s="212"/>
      <c r="C50" s="614">
        <v>1</v>
      </c>
      <c r="D50" s="615"/>
      <c r="E50" s="579" t="s">
        <v>167</v>
      </c>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0"/>
      <c r="AF50" s="580"/>
      <c r="AG50" s="580"/>
      <c r="AH50" s="581"/>
      <c r="AI50" s="551"/>
      <c r="AJ50" s="551"/>
      <c r="AK50" s="551"/>
      <c r="AL50" s="551"/>
      <c r="AM50" s="551"/>
      <c r="AN50" s="551"/>
    </row>
    <row r="51" spans="1:40" ht="30" customHeight="1">
      <c r="A51" s="212"/>
      <c r="B51" s="212"/>
      <c r="C51" s="624">
        <v>2</v>
      </c>
      <c r="D51" s="624"/>
      <c r="E51" s="580" t="s">
        <v>168</v>
      </c>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1"/>
      <c r="AI51" s="551"/>
      <c r="AJ51" s="551"/>
      <c r="AK51" s="551"/>
      <c r="AL51" s="551"/>
      <c r="AM51" s="551"/>
      <c r="AN51" s="551"/>
    </row>
    <row r="52" spans="1:40" ht="17.25" customHeight="1">
      <c r="A52" s="212"/>
      <c r="B52" s="212"/>
      <c r="C52" s="624"/>
      <c r="D52" s="624"/>
      <c r="E52" s="721" t="s">
        <v>737</v>
      </c>
      <c r="F52" s="722"/>
      <c r="G52" s="722"/>
      <c r="H52" s="722"/>
      <c r="I52" s="722"/>
      <c r="J52" s="722"/>
      <c r="K52" s="722"/>
      <c r="L52" s="722"/>
      <c r="M52" s="722"/>
      <c r="N52" s="722"/>
      <c r="O52" s="722"/>
      <c r="P52" s="722"/>
      <c r="Q52" s="722"/>
      <c r="R52" s="722"/>
      <c r="S52" s="722"/>
      <c r="T52" s="722"/>
      <c r="U52" s="722"/>
      <c r="V52" s="722"/>
      <c r="W52" s="722"/>
      <c r="X52" s="722"/>
      <c r="Y52" s="722"/>
      <c r="Z52" s="722"/>
      <c r="AA52" s="722"/>
      <c r="AB52" s="722"/>
      <c r="AC52" s="722"/>
      <c r="AD52" s="722"/>
      <c r="AE52" s="722"/>
      <c r="AF52" s="722"/>
      <c r="AG52" s="722"/>
      <c r="AH52" s="722"/>
      <c r="AI52" s="722"/>
      <c r="AJ52" s="722"/>
      <c r="AK52" s="722"/>
      <c r="AL52" s="722"/>
      <c r="AM52" s="722"/>
      <c r="AN52" s="723"/>
    </row>
    <row r="53" spans="1:40" ht="30" customHeight="1">
      <c r="A53" s="212"/>
      <c r="B53" s="212"/>
      <c r="C53" s="624"/>
      <c r="D53" s="624"/>
      <c r="E53" s="724"/>
      <c r="F53" s="706"/>
      <c r="G53" s="706"/>
      <c r="H53" s="706"/>
      <c r="I53" s="706"/>
      <c r="J53" s="706"/>
      <c r="K53" s="706"/>
      <c r="L53" s="706"/>
      <c r="M53" s="706"/>
      <c r="N53" s="706"/>
      <c r="O53" s="706"/>
      <c r="P53" s="706"/>
      <c r="Q53" s="706"/>
      <c r="R53" s="706"/>
      <c r="S53" s="706"/>
      <c r="T53" s="706"/>
      <c r="U53" s="706"/>
      <c r="V53" s="706"/>
      <c r="W53" s="706"/>
      <c r="X53" s="706"/>
      <c r="Y53" s="706"/>
      <c r="Z53" s="706"/>
      <c r="AA53" s="706"/>
      <c r="AB53" s="706"/>
      <c r="AC53" s="706"/>
      <c r="AD53" s="706"/>
      <c r="AE53" s="706"/>
      <c r="AF53" s="706"/>
      <c r="AG53" s="706"/>
      <c r="AH53" s="706"/>
      <c r="AI53" s="706"/>
      <c r="AJ53" s="706"/>
      <c r="AK53" s="706"/>
      <c r="AL53" s="706"/>
      <c r="AM53" s="706"/>
      <c r="AN53" s="725"/>
    </row>
    <row r="54" spans="1:40">
      <c r="A54" s="212"/>
      <c r="B54" s="212"/>
      <c r="C54" s="220"/>
      <c r="D54" s="220"/>
      <c r="E54" s="719" t="s">
        <v>95</v>
      </c>
      <c r="F54" s="719"/>
      <c r="G54" s="719"/>
      <c r="H54" s="719"/>
      <c r="I54" s="719"/>
      <c r="J54" s="719"/>
      <c r="K54" s="719"/>
      <c r="L54" s="719"/>
      <c r="M54" s="719"/>
      <c r="N54" s="719"/>
      <c r="O54" s="719"/>
      <c r="P54" s="719"/>
      <c r="Q54" s="719"/>
      <c r="R54" s="719"/>
      <c r="S54" s="719"/>
      <c r="T54" s="719"/>
      <c r="U54" s="719"/>
      <c r="V54" s="719"/>
      <c r="W54" s="719"/>
      <c r="X54" s="719"/>
      <c r="Y54" s="719"/>
      <c r="Z54" s="719"/>
      <c r="AA54" s="719"/>
      <c r="AB54" s="719"/>
      <c r="AC54" s="719"/>
      <c r="AD54" s="719"/>
      <c r="AE54" s="719"/>
      <c r="AF54" s="719"/>
      <c r="AG54" s="719"/>
      <c r="AH54" s="719"/>
      <c r="AI54" s="719"/>
      <c r="AJ54" s="719"/>
      <c r="AK54" s="719"/>
      <c r="AL54" s="719"/>
      <c r="AM54" s="719"/>
      <c r="AN54" s="719"/>
    </row>
    <row r="55" spans="1:40">
      <c r="A55" s="212"/>
      <c r="B55" s="212"/>
      <c r="C55" s="220"/>
      <c r="D55" s="220"/>
      <c r="E55" s="258" t="s">
        <v>169</v>
      </c>
      <c r="F55" s="720" t="s">
        <v>96</v>
      </c>
      <c r="G55" s="720"/>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row>
    <row r="56" spans="1:40" ht="10.5" customHeight="1">
      <c r="A56" s="212"/>
      <c r="B56" s="212"/>
      <c r="C56" s="220"/>
      <c r="D56" s="220"/>
      <c r="E56" s="211"/>
      <c r="F56" s="211"/>
      <c r="G56" s="211"/>
      <c r="H56" s="211"/>
      <c r="I56" s="211"/>
      <c r="J56" s="211"/>
      <c r="K56" s="211"/>
      <c r="L56" s="211"/>
      <c r="M56" s="211"/>
      <c r="N56" s="211"/>
      <c r="O56" s="211"/>
      <c r="P56" s="211"/>
      <c r="Q56" s="211"/>
      <c r="R56" s="211"/>
      <c r="S56" s="211"/>
      <c r="T56" s="211"/>
      <c r="U56" s="211"/>
      <c r="V56" s="211"/>
      <c r="W56" s="211"/>
      <c r="X56" s="211"/>
      <c r="Y56" s="211"/>
      <c r="Z56" s="211"/>
      <c r="AA56" s="211"/>
      <c r="AB56" s="211"/>
      <c r="AC56" s="211"/>
      <c r="AD56" s="211"/>
      <c r="AE56" s="211"/>
      <c r="AF56" s="211"/>
      <c r="AG56" s="211"/>
      <c r="AH56" s="211"/>
      <c r="AI56" s="220"/>
      <c r="AJ56" s="220"/>
      <c r="AK56" s="220"/>
      <c r="AL56" s="220"/>
      <c r="AM56" s="220"/>
      <c r="AN56" s="220"/>
    </row>
    <row r="57" spans="1:40" ht="17.25" customHeight="1">
      <c r="A57" s="212"/>
      <c r="B57" s="302" t="s">
        <v>94</v>
      </c>
      <c r="C57" s="220"/>
      <c r="D57" s="220"/>
      <c r="E57" s="211"/>
      <c r="F57" s="211"/>
      <c r="G57" s="211"/>
      <c r="H57" s="211"/>
      <c r="I57" s="211"/>
      <c r="J57" s="211"/>
      <c r="K57" s="211"/>
      <c r="L57" s="211"/>
      <c r="M57" s="211"/>
      <c r="N57" s="211"/>
      <c r="O57" s="211"/>
      <c r="P57" s="211"/>
      <c r="Q57" s="211"/>
      <c r="R57" s="211"/>
      <c r="S57" s="211"/>
      <c r="T57" s="211"/>
      <c r="U57" s="211"/>
      <c r="V57" s="211"/>
      <c r="W57" s="211"/>
      <c r="X57" s="211"/>
      <c r="Y57" s="211"/>
      <c r="Z57" s="211"/>
      <c r="AA57" s="211"/>
      <c r="AB57" s="211"/>
      <c r="AC57" s="211"/>
      <c r="AD57" s="211"/>
      <c r="AE57" s="211"/>
      <c r="AF57" s="211"/>
      <c r="AG57" s="211"/>
      <c r="AH57" s="211"/>
      <c r="AI57" s="220"/>
      <c r="AJ57" s="220"/>
      <c r="AK57" s="220"/>
      <c r="AL57" s="220"/>
      <c r="AM57" s="220"/>
      <c r="AN57" s="220"/>
    </row>
    <row r="58" spans="1:40" ht="45" customHeight="1">
      <c r="A58" s="212"/>
      <c r="B58" s="212"/>
      <c r="C58" s="614">
        <v>1</v>
      </c>
      <c r="D58" s="615"/>
      <c r="E58" s="653" t="s">
        <v>170</v>
      </c>
      <c r="F58" s="654"/>
      <c r="G58" s="654"/>
      <c r="H58" s="654"/>
      <c r="I58" s="654"/>
      <c r="J58" s="654"/>
      <c r="K58" s="654"/>
      <c r="L58" s="654"/>
      <c r="M58" s="654"/>
      <c r="N58" s="654"/>
      <c r="O58" s="654"/>
      <c r="P58" s="654"/>
      <c r="Q58" s="654"/>
      <c r="R58" s="654"/>
      <c r="S58" s="654"/>
      <c r="T58" s="654"/>
      <c r="U58" s="654"/>
      <c r="V58" s="654"/>
      <c r="W58" s="654"/>
      <c r="X58" s="654"/>
      <c r="Y58" s="654"/>
      <c r="Z58" s="654"/>
      <c r="AA58" s="654"/>
      <c r="AB58" s="654"/>
      <c r="AC58" s="654"/>
      <c r="AD58" s="654"/>
      <c r="AE58" s="654"/>
      <c r="AF58" s="654"/>
      <c r="AG58" s="654"/>
      <c r="AH58" s="655"/>
      <c r="AI58" s="601"/>
      <c r="AJ58" s="601"/>
      <c r="AK58" s="601"/>
      <c r="AL58" s="601"/>
      <c r="AM58" s="601"/>
      <c r="AN58" s="601"/>
    </row>
    <row r="59" spans="1:40" s="259" customFormat="1" ht="30" customHeight="1">
      <c r="C59" s="671">
        <v>2</v>
      </c>
      <c r="D59" s="672"/>
      <c r="E59" s="742" t="s">
        <v>171</v>
      </c>
      <c r="F59" s="743"/>
      <c r="G59" s="743"/>
      <c r="H59" s="743"/>
      <c r="I59" s="743"/>
      <c r="J59" s="743"/>
      <c r="K59" s="743"/>
      <c r="L59" s="743"/>
      <c r="M59" s="743"/>
      <c r="N59" s="743"/>
      <c r="O59" s="743"/>
      <c r="P59" s="743"/>
      <c r="Q59" s="743"/>
      <c r="R59" s="743"/>
      <c r="S59" s="743"/>
      <c r="T59" s="743"/>
      <c r="U59" s="743"/>
      <c r="V59" s="743"/>
      <c r="W59" s="743"/>
      <c r="X59" s="743"/>
      <c r="Y59" s="743"/>
      <c r="Z59" s="743"/>
      <c r="AA59" s="743"/>
      <c r="AB59" s="743"/>
      <c r="AC59" s="743"/>
      <c r="AD59" s="743"/>
      <c r="AE59" s="743"/>
      <c r="AF59" s="743"/>
      <c r="AG59" s="743"/>
      <c r="AH59" s="744"/>
      <c r="AI59" s="601"/>
      <c r="AJ59" s="601"/>
      <c r="AK59" s="601"/>
      <c r="AL59" s="601"/>
      <c r="AM59" s="601"/>
      <c r="AN59" s="601"/>
    </row>
    <row r="60" spans="1:40" s="259" customFormat="1">
      <c r="C60" s="673"/>
      <c r="D60" s="674"/>
      <c r="E60" s="653" t="s">
        <v>375</v>
      </c>
      <c r="F60" s="654"/>
      <c r="G60" s="654"/>
      <c r="H60" s="654"/>
      <c r="I60" s="654"/>
      <c r="J60" s="654"/>
      <c r="K60" s="654"/>
      <c r="L60" s="654"/>
      <c r="M60" s="654"/>
      <c r="N60" s="654"/>
      <c r="O60" s="654"/>
      <c r="P60" s="654"/>
      <c r="Q60" s="654"/>
      <c r="R60" s="654"/>
      <c r="S60" s="654"/>
      <c r="T60" s="654"/>
      <c r="U60" s="654"/>
      <c r="V60" s="654"/>
      <c r="W60" s="654"/>
      <c r="X60" s="654"/>
      <c r="Y60" s="654"/>
      <c r="Z60" s="654"/>
      <c r="AA60" s="654"/>
      <c r="AB60" s="654"/>
      <c r="AC60" s="654"/>
      <c r="AD60" s="654"/>
      <c r="AE60" s="654"/>
      <c r="AF60" s="654"/>
      <c r="AG60" s="654"/>
      <c r="AH60" s="654"/>
      <c r="AI60" s="260"/>
      <c r="AJ60" s="260"/>
      <c r="AK60" s="260"/>
      <c r="AL60" s="260"/>
      <c r="AM60" s="260"/>
      <c r="AN60" s="261"/>
    </row>
    <row r="61" spans="1:40" s="259" customFormat="1" ht="30" customHeight="1">
      <c r="C61" s="675"/>
      <c r="D61" s="676"/>
      <c r="E61" s="745"/>
      <c r="F61" s="746"/>
      <c r="G61" s="746"/>
      <c r="H61" s="746"/>
      <c r="I61" s="746"/>
      <c r="J61" s="746"/>
      <c r="K61" s="746"/>
      <c r="L61" s="746"/>
      <c r="M61" s="746"/>
      <c r="N61" s="746"/>
      <c r="O61" s="746"/>
      <c r="P61" s="746"/>
      <c r="Q61" s="746"/>
      <c r="R61" s="746"/>
      <c r="S61" s="746"/>
      <c r="T61" s="746"/>
      <c r="U61" s="746"/>
      <c r="V61" s="746"/>
      <c r="W61" s="746"/>
      <c r="X61" s="746"/>
      <c r="Y61" s="746"/>
      <c r="Z61" s="746"/>
      <c r="AA61" s="746"/>
      <c r="AB61" s="746"/>
      <c r="AC61" s="746"/>
      <c r="AD61" s="746"/>
      <c r="AE61" s="746"/>
      <c r="AF61" s="746"/>
      <c r="AG61" s="746"/>
      <c r="AH61" s="746"/>
      <c r="AI61" s="746"/>
      <c r="AJ61" s="746"/>
      <c r="AK61" s="746"/>
      <c r="AL61" s="746"/>
      <c r="AM61" s="746"/>
      <c r="AN61" s="747"/>
    </row>
    <row r="62" spans="1:40" ht="45" customHeight="1">
      <c r="A62" s="212"/>
      <c r="B62" s="212"/>
      <c r="C62" s="614">
        <v>3</v>
      </c>
      <c r="D62" s="615"/>
      <c r="E62" s="739" t="s">
        <v>172</v>
      </c>
      <c r="F62" s="740"/>
      <c r="G62" s="740"/>
      <c r="H62" s="740"/>
      <c r="I62" s="740"/>
      <c r="J62" s="740"/>
      <c r="K62" s="740"/>
      <c r="L62" s="740"/>
      <c r="M62" s="740"/>
      <c r="N62" s="740"/>
      <c r="O62" s="740"/>
      <c r="P62" s="740"/>
      <c r="Q62" s="740"/>
      <c r="R62" s="740"/>
      <c r="S62" s="740"/>
      <c r="T62" s="740"/>
      <c r="U62" s="740"/>
      <c r="V62" s="740"/>
      <c r="W62" s="740"/>
      <c r="X62" s="740"/>
      <c r="Y62" s="740"/>
      <c r="Z62" s="740"/>
      <c r="AA62" s="740"/>
      <c r="AB62" s="740"/>
      <c r="AC62" s="740"/>
      <c r="AD62" s="740"/>
      <c r="AE62" s="740"/>
      <c r="AF62" s="740"/>
      <c r="AG62" s="740"/>
      <c r="AH62" s="741"/>
      <c r="AI62" s="601"/>
      <c r="AJ62" s="601"/>
      <c r="AK62" s="601"/>
      <c r="AL62" s="601"/>
      <c r="AM62" s="601"/>
      <c r="AN62" s="601"/>
    </row>
    <row r="63" spans="1:40" ht="30" customHeight="1">
      <c r="A63" s="212"/>
      <c r="B63" s="212"/>
      <c r="C63" s="614">
        <v>4</v>
      </c>
      <c r="D63" s="615"/>
      <c r="E63" s="653" t="s">
        <v>173</v>
      </c>
      <c r="F63" s="654"/>
      <c r="G63" s="654"/>
      <c r="H63" s="654"/>
      <c r="I63" s="654"/>
      <c r="J63" s="654"/>
      <c r="K63" s="654"/>
      <c r="L63" s="654"/>
      <c r="M63" s="654"/>
      <c r="N63" s="654"/>
      <c r="O63" s="654"/>
      <c r="P63" s="654"/>
      <c r="Q63" s="654"/>
      <c r="R63" s="654"/>
      <c r="S63" s="654"/>
      <c r="T63" s="654"/>
      <c r="U63" s="654"/>
      <c r="V63" s="654"/>
      <c r="W63" s="654"/>
      <c r="X63" s="654"/>
      <c r="Y63" s="654"/>
      <c r="Z63" s="654"/>
      <c r="AA63" s="654"/>
      <c r="AB63" s="654"/>
      <c r="AC63" s="654"/>
      <c r="AD63" s="654"/>
      <c r="AE63" s="654"/>
      <c r="AF63" s="654"/>
      <c r="AG63" s="654"/>
      <c r="AH63" s="655"/>
      <c r="AI63" s="601"/>
      <c r="AJ63" s="601"/>
      <c r="AK63" s="601"/>
      <c r="AL63" s="601"/>
      <c r="AM63" s="601"/>
      <c r="AN63" s="601"/>
    </row>
    <row r="64" spans="1:40" ht="30" customHeight="1">
      <c r="A64" s="212"/>
      <c r="B64" s="212"/>
      <c r="C64" s="603">
        <v>5</v>
      </c>
      <c r="D64" s="605"/>
      <c r="E64" s="626" t="s">
        <v>174</v>
      </c>
      <c r="F64" s="627"/>
      <c r="G64" s="627"/>
      <c r="H64" s="627"/>
      <c r="I64" s="627"/>
      <c r="J64" s="627"/>
      <c r="K64" s="627"/>
      <c r="L64" s="627"/>
      <c r="M64" s="627"/>
      <c r="N64" s="627"/>
      <c r="O64" s="627"/>
      <c r="P64" s="627"/>
      <c r="Q64" s="627"/>
      <c r="R64" s="627"/>
      <c r="S64" s="627"/>
      <c r="T64" s="627"/>
      <c r="U64" s="627"/>
      <c r="V64" s="627"/>
      <c r="W64" s="627"/>
      <c r="X64" s="627"/>
      <c r="Y64" s="627"/>
      <c r="Z64" s="627"/>
      <c r="AA64" s="627"/>
      <c r="AB64" s="627"/>
      <c r="AC64" s="627"/>
      <c r="AD64" s="627"/>
      <c r="AE64" s="627"/>
      <c r="AF64" s="627"/>
      <c r="AG64" s="627"/>
      <c r="AH64" s="628"/>
      <c r="AI64" s="639"/>
      <c r="AJ64" s="640"/>
      <c r="AK64" s="640"/>
      <c r="AL64" s="640"/>
      <c r="AM64" s="640"/>
      <c r="AN64" s="664"/>
    </row>
    <row r="65" spans="1:40" ht="30" customHeight="1">
      <c r="A65" s="212"/>
      <c r="B65" s="212"/>
      <c r="C65" s="603">
        <v>6</v>
      </c>
      <c r="D65" s="605"/>
      <c r="E65" s="626" t="s">
        <v>175</v>
      </c>
      <c r="F65" s="627"/>
      <c r="G65" s="627"/>
      <c r="H65" s="627"/>
      <c r="I65" s="627"/>
      <c r="J65" s="627"/>
      <c r="K65" s="627"/>
      <c r="L65" s="627"/>
      <c r="M65" s="627"/>
      <c r="N65" s="627"/>
      <c r="O65" s="627"/>
      <c r="P65" s="627"/>
      <c r="Q65" s="627"/>
      <c r="R65" s="627"/>
      <c r="S65" s="627"/>
      <c r="T65" s="627"/>
      <c r="U65" s="627"/>
      <c r="V65" s="627"/>
      <c r="W65" s="627"/>
      <c r="X65" s="627"/>
      <c r="Y65" s="627"/>
      <c r="Z65" s="627"/>
      <c r="AA65" s="627"/>
      <c r="AB65" s="627"/>
      <c r="AC65" s="627"/>
      <c r="AD65" s="627"/>
      <c r="AE65" s="627"/>
      <c r="AF65" s="627"/>
      <c r="AG65" s="627"/>
      <c r="AH65" s="628"/>
      <c r="AI65" s="639"/>
      <c r="AJ65" s="640"/>
      <c r="AK65" s="640"/>
      <c r="AL65" s="640"/>
      <c r="AM65" s="640"/>
      <c r="AN65" s="664"/>
    </row>
    <row r="66" spans="1:40" ht="30" customHeight="1">
      <c r="A66" s="212"/>
      <c r="B66" s="212"/>
      <c r="C66" s="603">
        <v>7</v>
      </c>
      <c r="D66" s="605"/>
      <c r="E66" s="626" t="s">
        <v>176</v>
      </c>
      <c r="F66" s="627"/>
      <c r="G66" s="627"/>
      <c r="H66" s="627"/>
      <c r="I66" s="627"/>
      <c r="J66" s="627"/>
      <c r="K66" s="627"/>
      <c r="L66" s="627"/>
      <c r="M66" s="627"/>
      <c r="N66" s="627"/>
      <c r="O66" s="627"/>
      <c r="P66" s="627"/>
      <c r="Q66" s="627"/>
      <c r="R66" s="627"/>
      <c r="S66" s="627"/>
      <c r="T66" s="627"/>
      <c r="U66" s="627"/>
      <c r="V66" s="627"/>
      <c r="W66" s="627"/>
      <c r="X66" s="627"/>
      <c r="Y66" s="627"/>
      <c r="Z66" s="627"/>
      <c r="AA66" s="627"/>
      <c r="AB66" s="627"/>
      <c r="AC66" s="627"/>
      <c r="AD66" s="627"/>
      <c r="AE66" s="627"/>
      <c r="AF66" s="627"/>
      <c r="AG66" s="627"/>
      <c r="AH66" s="628"/>
      <c r="AI66" s="639"/>
      <c r="AJ66" s="640"/>
      <c r="AK66" s="640"/>
      <c r="AL66" s="640"/>
      <c r="AM66" s="640"/>
      <c r="AN66" s="664"/>
    </row>
    <row r="67" spans="1:40" s="244" customFormat="1" ht="30" customHeight="1">
      <c r="A67" s="245"/>
      <c r="B67" s="245"/>
      <c r="C67" s="614">
        <v>8</v>
      </c>
      <c r="D67" s="615"/>
      <c r="E67" s="579" t="s">
        <v>177</v>
      </c>
      <c r="F67" s="580"/>
      <c r="G67" s="580"/>
      <c r="H67" s="580"/>
      <c r="I67" s="580"/>
      <c r="J67" s="580"/>
      <c r="K67" s="580"/>
      <c r="L67" s="580"/>
      <c r="M67" s="580"/>
      <c r="N67" s="580"/>
      <c r="O67" s="580"/>
      <c r="P67" s="580"/>
      <c r="Q67" s="580"/>
      <c r="R67" s="580"/>
      <c r="S67" s="580"/>
      <c r="T67" s="580"/>
      <c r="U67" s="580"/>
      <c r="V67" s="580"/>
      <c r="W67" s="580"/>
      <c r="X67" s="580"/>
      <c r="Y67" s="580"/>
      <c r="Z67" s="580"/>
      <c r="AA67" s="580"/>
      <c r="AB67" s="580"/>
      <c r="AC67" s="580"/>
      <c r="AD67" s="580"/>
      <c r="AE67" s="580"/>
      <c r="AF67" s="580"/>
      <c r="AG67" s="580"/>
      <c r="AH67" s="581"/>
      <c r="AI67" s="551"/>
      <c r="AJ67" s="551"/>
      <c r="AK67" s="551"/>
      <c r="AL67" s="551"/>
      <c r="AM67" s="551"/>
      <c r="AN67" s="551"/>
    </row>
    <row r="68" spans="1:40" s="246" customFormat="1" ht="30" customHeight="1">
      <c r="C68" s="614">
        <v>9</v>
      </c>
      <c r="D68" s="615"/>
      <c r="E68" s="653" t="s">
        <v>687</v>
      </c>
      <c r="F68" s="654"/>
      <c r="G68" s="654"/>
      <c r="H68" s="654"/>
      <c r="I68" s="654"/>
      <c r="J68" s="654"/>
      <c r="K68" s="654"/>
      <c r="L68" s="654"/>
      <c r="M68" s="654"/>
      <c r="N68" s="654"/>
      <c r="O68" s="654"/>
      <c r="P68" s="654"/>
      <c r="Q68" s="654"/>
      <c r="R68" s="654"/>
      <c r="S68" s="654"/>
      <c r="T68" s="654"/>
      <c r="U68" s="654"/>
      <c r="V68" s="654"/>
      <c r="W68" s="654"/>
      <c r="X68" s="654"/>
      <c r="Y68" s="654"/>
      <c r="Z68" s="654"/>
      <c r="AA68" s="654"/>
      <c r="AB68" s="654"/>
      <c r="AC68" s="654"/>
      <c r="AD68" s="654"/>
      <c r="AE68" s="654"/>
      <c r="AF68" s="654"/>
      <c r="AG68" s="654"/>
      <c r="AH68" s="655"/>
      <c r="AI68" s="551"/>
      <c r="AJ68" s="551"/>
      <c r="AK68" s="551"/>
      <c r="AL68" s="551"/>
      <c r="AM68" s="551"/>
      <c r="AN68" s="551"/>
    </row>
    <row r="69" spans="1:40" s="246" customFormat="1" ht="30" customHeight="1">
      <c r="C69" s="614">
        <v>10</v>
      </c>
      <c r="D69" s="615"/>
      <c r="E69" s="653" t="s">
        <v>731</v>
      </c>
      <c r="F69" s="654"/>
      <c r="G69" s="654"/>
      <c r="H69" s="654"/>
      <c r="I69" s="654"/>
      <c r="J69" s="654"/>
      <c r="K69" s="654"/>
      <c r="L69" s="654"/>
      <c r="M69" s="654"/>
      <c r="N69" s="654"/>
      <c r="O69" s="654"/>
      <c r="P69" s="654"/>
      <c r="Q69" s="654"/>
      <c r="R69" s="654"/>
      <c r="S69" s="654"/>
      <c r="T69" s="654"/>
      <c r="U69" s="654"/>
      <c r="V69" s="654"/>
      <c r="W69" s="654"/>
      <c r="X69" s="654"/>
      <c r="Y69" s="654"/>
      <c r="Z69" s="654"/>
      <c r="AA69" s="654"/>
      <c r="AB69" s="654"/>
      <c r="AC69" s="654"/>
      <c r="AD69" s="654"/>
      <c r="AE69" s="654"/>
      <c r="AF69" s="654"/>
      <c r="AG69" s="654"/>
      <c r="AH69" s="655"/>
      <c r="AI69" s="551"/>
      <c r="AJ69" s="551"/>
      <c r="AK69" s="551"/>
      <c r="AL69" s="551"/>
      <c r="AM69" s="551"/>
      <c r="AN69" s="551"/>
    </row>
    <row r="70" spans="1:40" s="246" customFormat="1" ht="30" customHeight="1">
      <c r="C70" s="614">
        <v>11</v>
      </c>
      <c r="D70" s="615"/>
      <c r="E70" s="653" t="s">
        <v>732</v>
      </c>
      <c r="F70" s="654"/>
      <c r="G70" s="654"/>
      <c r="H70" s="654"/>
      <c r="I70" s="654"/>
      <c r="J70" s="654"/>
      <c r="K70" s="654"/>
      <c r="L70" s="654"/>
      <c r="M70" s="654"/>
      <c r="N70" s="654"/>
      <c r="O70" s="654"/>
      <c r="P70" s="654"/>
      <c r="Q70" s="654"/>
      <c r="R70" s="654"/>
      <c r="S70" s="654"/>
      <c r="T70" s="654"/>
      <c r="U70" s="654"/>
      <c r="V70" s="654"/>
      <c r="W70" s="654"/>
      <c r="X70" s="654"/>
      <c r="Y70" s="654"/>
      <c r="Z70" s="654"/>
      <c r="AA70" s="654"/>
      <c r="AB70" s="654"/>
      <c r="AC70" s="654"/>
      <c r="AD70" s="654"/>
      <c r="AE70" s="654"/>
      <c r="AF70" s="654"/>
      <c r="AG70" s="654"/>
      <c r="AH70" s="655"/>
      <c r="AI70" s="551"/>
      <c r="AJ70" s="551"/>
      <c r="AK70" s="551"/>
      <c r="AL70" s="551"/>
      <c r="AM70" s="551"/>
      <c r="AN70" s="551"/>
    </row>
    <row r="71" spans="1:40" s="246" customFormat="1" ht="30" customHeight="1">
      <c r="C71" s="614">
        <v>12</v>
      </c>
      <c r="D71" s="615"/>
      <c r="E71" s="653" t="s">
        <v>688</v>
      </c>
      <c r="F71" s="654"/>
      <c r="G71" s="654"/>
      <c r="H71" s="654"/>
      <c r="I71" s="654"/>
      <c r="J71" s="654"/>
      <c r="K71" s="654"/>
      <c r="L71" s="654"/>
      <c r="M71" s="654"/>
      <c r="N71" s="654"/>
      <c r="O71" s="654"/>
      <c r="P71" s="654"/>
      <c r="Q71" s="654"/>
      <c r="R71" s="654"/>
      <c r="S71" s="654"/>
      <c r="T71" s="654"/>
      <c r="U71" s="654"/>
      <c r="V71" s="654"/>
      <c r="W71" s="654"/>
      <c r="X71" s="654"/>
      <c r="Y71" s="654"/>
      <c r="Z71" s="654"/>
      <c r="AA71" s="654"/>
      <c r="AB71" s="654"/>
      <c r="AC71" s="654"/>
      <c r="AD71" s="654"/>
      <c r="AE71" s="654"/>
      <c r="AF71" s="654"/>
      <c r="AG71" s="654"/>
      <c r="AH71" s="655"/>
      <c r="AI71" s="551"/>
      <c r="AJ71" s="551"/>
      <c r="AK71" s="551"/>
      <c r="AL71" s="551"/>
      <c r="AM71" s="551"/>
      <c r="AN71" s="551"/>
    </row>
    <row r="72" spans="1:40" s="246" customFormat="1" ht="30" customHeight="1">
      <c r="C72" s="614">
        <v>13</v>
      </c>
      <c r="D72" s="615"/>
      <c r="E72" s="653" t="s">
        <v>689</v>
      </c>
      <c r="F72" s="654"/>
      <c r="G72" s="654"/>
      <c r="H72" s="654"/>
      <c r="I72" s="654"/>
      <c r="J72" s="654"/>
      <c r="K72" s="654"/>
      <c r="L72" s="654"/>
      <c r="M72" s="654"/>
      <c r="N72" s="654"/>
      <c r="O72" s="654"/>
      <c r="P72" s="654"/>
      <c r="Q72" s="654"/>
      <c r="R72" s="654"/>
      <c r="S72" s="654"/>
      <c r="T72" s="654"/>
      <c r="U72" s="654"/>
      <c r="V72" s="654"/>
      <c r="W72" s="654"/>
      <c r="X72" s="654"/>
      <c r="Y72" s="654"/>
      <c r="Z72" s="654"/>
      <c r="AA72" s="654"/>
      <c r="AB72" s="654"/>
      <c r="AC72" s="654"/>
      <c r="AD72" s="654"/>
      <c r="AE72" s="654"/>
      <c r="AF72" s="654"/>
      <c r="AG72" s="654"/>
      <c r="AH72" s="655"/>
      <c r="AI72" s="551"/>
      <c r="AJ72" s="551"/>
      <c r="AK72" s="551"/>
      <c r="AL72" s="551"/>
      <c r="AM72" s="551"/>
      <c r="AN72" s="551"/>
    </row>
    <row r="73" spans="1:40" s="246" customFormat="1" ht="30" customHeight="1">
      <c r="C73" s="614">
        <v>14</v>
      </c>
      <c r="D73" s="615"/>
      <c r="E73" s="653" t="s">
        <v>690</v>
      </c>
      <c r="F73" s="654"/>
      <c r="G73" s="654"/>
      <c r="H73" s="654"/>
      <c r="I73" s="654"/>
      <c r="J73" s="654"/>
      <c r="K73" s="654"/>
      <c r="L73" s="654"/>
      <c r="M73" s="654"/>
      <c r="N73" s="654"/>
      <c r="O73" s="654"/>
      <c r="P73" s="654"/>
      <c r="Q73" s="654"/>
      <c r="R73" s="654"/>
      <c r="S73" s="654"/>
      <c r="T73" s="654"/>
      <c r="U73" s="654"/>
      <c r="V73" s="654"/>
      <c r="W73" s="654"/>
      <c r="X73" s="654"/>
      <c r="Y73" s="654"/>
      <c r="Z73" s="654"/>
      <c r="AA73" s="654"/>
      <c r="AB73" s="654"/>
      <c r="AC73" s="654"/>
      <c r="AD73" s="654"/>
      <c r="AE73" s="654"/>
      <c r="AF73" s="654"/>
      <c r="AG73" s="654"/>
      <c r="AH73" s="654"/>
      <c r="AI73" s="551"/>
      <c r="AJ73" s="551"/>
      <c r="AK73" s="551"/>
      <c r="AL73" s="551"/>
      <c r="AM73" s="551"/>
      <c r="AN73" s="551"/>
    </row>
    <row r="74" spans="1:40" s="246" customFormat="1" ht="54.45" customHeight="1">
      <c r="C74" s="614">
        <v>15</v>
      </c>
      <c r="D74" s="615"/>
      <c r="E74" s="659" t="s">
        <v>733</v>
      </c>
      <c r="F74" s="660"/>
      <c r="G74" s="660"/>
      <c r="H74" s="660"/>
      <c r="I74" s="660"/>
      <c r="J74" s="660"/>
      <c r="K74" s="660"/>
      <c r="L74" s="660"/>
      <c r="M74" s="660"/>
      <c r="N74" s="660"/>
      <c r="O74" s="660"/>
      <c r="P74" s="660"/>
      <c r="Q74" s="660"/>
      <c r="R74" s="660"/>
      <c r="S74" s="660"/>
      <c r="T74" s="660"/>
      <c r="U74" s="660"/>
      <c r="V74" s="660"/>
      <c r="W74" s="660"/>
      <c r="X74" s="660"/>
      <c r="Y74" s="660"/>
      <c r="Z74" s="660"/>
      <c r="AA74" s="660"/>
      <c r="AB74" s="660"/>
      <c r="AC74" s="660"/>
      <c r="AD74" s="660"/>
      <c r="AE74" s="660"/>
      <c r="AF74" s="660"/>
      <c r="AG74" s="660"/>
      <c r="AH74" s="660"/>
      <c r="AI74" s="551"/>
      <c r="AJ74" s="551"/>
      <c r="AK74" s="551"/>
      <c r="AL74" s="551"/>
      <c r="AM74" s="551"/>
      <c r="AN74" s="551"/>
    </row>
    <row r="75" spans="1:40" s="246" customFormat="1" ht="58.05" customHeight="1">
      <c r="C75" s="614">
        <v>16</v>
      </c>
      <c r="D75" s="615"/>
      <c r="E75" s="661" t="s">
        <v>992</v>
      </c>
      <c r="F75" s="662"/>
      <c r="G75" s="662"/>
      <c r="H75" s="662"/>
      <c r="I75" s="662"/>
      <c r="J75" s="662"/>
      <c r="K75" s="662"/>
      <c r="L75" s="662"/>
      <c r="M75" s="662"/>
      <c r="N75" s="662"/>
      <c r="O75" s="662"/>
      <c r="P75" s="662"/>
      <c r="Q75" s="662"/>
      <c r="R75" s="662"/>
      <c r="S75" s="662"/>
      <c r="T75" s="662"/>
      <c r="U75" s="662"/>
      <c r="V75" s="662"/>
      <c r="W75" s="662"/>
      <c r="X75" s="662"/>
      <c r="Y75" s="662"/>
      <c r="Z75" s="662"/>
      <c r="AA75" s="662"/>
      <c r="AB75" s="662"/>
      <c r="AC75" s="662"/>
      <c r="AD75" s="662"/>
      <c r="AE75" s="662"/>
      <c r="AF75" s="662"/>
      <c r="AG75" s="662"/>
      <c r="AH75" s="663"/>
      <c r="AI75" s="551"/>
      <c r="AJ75" s="551"/>
      <c r="AK75" s="551"/>
      <c r="AL75" s="551"/>
      <c r="AM75" s="551"/>
      <c r="AN75" s="551"/>
    </row>
    <row r="76" spans="1:40" s="246" customFormat="1" ht="39.450000000000003" customHeight="1">
      <c r="C76" s="614">
        <v>17</v>
      </c>
      <c r="D76" s="615"/>
      <c r="E76" s="659" t="s">
        <v>734</v>
      </c>
      <c r="F76" s="660"/>
      <c r="G76" s="660"/>
      <c r="H76" s="660"/>
      <c r="I76" s="660"/>
      <c r="J76" s="660"/>
      <c r="K76" s="660"/>
      <c r="L76" s="660"/>
      <c r="M76" s="660"/>
      <c r="N76" s="660"/>
      <c r="O76" s="660"/>
      <c r="P76" s="660"/>
      <c r="Q76" s="660"/>
      <c r="R76" s="660"/>
      <c r="S76" s="660"/>
      <c r="T76" s="660"/>
      <c r="U76" s="660"/>
      <c r="V76" s="660"/>
      <c r="W76" s="660"/>
      <c r="X76" s="660"/>
      <c r="Y76" s="660"/>
      <c r="Z76" s="660"/>
      <c r="AA76" s="660"/>
      <c r="AB76" s="660"/>
      <c r="AC76" s="660"/>
      <c r="AD76" s="660"/>
      <c r="AE76" s="660"/>
      <c r="AF76" s="660"/>
      <c r="AG76" s="660"/>
      <c r="AH76" s="665"/>
      <c r="AI76" s="551"/>
      <c r="AJ76" s="551"/>
      <c r="AK76" s="551"/>
      <c r="AL76" s="551"/>
      <c r="AM76" s="551"/>
      <c r="AN76" s="551"/>
    </row>
    <row r="77" spans="1:40" s="246" customFormat="1" ht="45" customHeight="1">
      <c r="C77" s="614">
        <v>18</v>
      </c>
      <c r="D77" s="615"/>
      <c r="E77" s="653" t="s">
        <v>991</v>
      </c>
      <c r="F77" s="654"/>
      <c r="G77" s="654"/>
      <c r="H77" s="654"/>
      <c r="I77" s="654"/>
      <c r="J77" s="654"/>
      <c r="K77" s="654"/>
      <c r="L77" s="654"/>
      <c r="M77" s="654"/>
      <c r="N77" s="654"/>
      <c r="O77" s="654"/>
      <c r="P77" s="654"/>
      <c r="Q77" s="654"/>
      <c r="R77" s="654"/>
      <c r="S77" s="654"/>
      <c r="T77" s="654"/>
      <c r="U77" s="654"/>
      <c r="V77" s="654"/>
      <c r="W77" s="654"/>
      <c r="X77" s="654"/>
      <c r="Y77" s="654"/>
      <c r="Z77" s="654"/>
      <c r="AA77" s="654"/>
      <c r="AB77" s="654"/>
      <c r="AC77" s="654"/>
      <c r="AD77" s="654"/>
      <c r="AE77" s="654"/>
      <c r="AF77" s="654"/>
      <c r="AG77" s="654"/>
      <c r="AH77" s="655"/>
      <c r="AI77" s="639"/>
      <c r="AJ77" s="640"/>
      <c r="AK77" s="640"/>
      <c r="AL77" s="640"/>
      <c r="AM77" s="640"/>
      <c r="AN77" s="664"/>
    </row>
    <row r="78" spans="1:40" s="246" customFormat="1" ht="49.05" customHeight="1">
      <c r="C78" s="603">
        <v>19</v>
      </c>
      <c r="D78" s="605"/>
      <c r="E78" s="653" t="s">
        <v>990</v>
      </c>
      <c r="F78" s="654"/>
      <c r="G78" s="654"/>
      <c r="H78" s="654"/>
      <c r="I78" s="654"/>
      <c r="J78" s="654"/>
      <c r="K78" s="654"/>
      <c r="L78" s="654"/>
      <c r="M78" s="654"/>
      <c r="N78" s="654"/>
      <c r="O78" s="654"/>
      <c r="P78" s="654"/>
      <c r="Q78" s="654"/>
      <c r="R78" s="654"/>
      <c r="S78" s="654"/>
      <c r="T78" s="654"/>
      <c r="U78" s="654"/>
      <c r="V78" s="654"/>
      <c r="W78" s="654"/>
      <c r="X78" s="654"/>
      <c r="Y78" s="654"/>
      <c r="Z78" s="654"/>
      <c r="AA78" s="654"/>
      <c r="AB78" s="654"/>
      <c r="AC78" s="654"/>
      <c r="AD78" s="654"/>
      <c r="AE78" s="654"/>
      <c r="AF78" s="654"/>
      <c r="AG78" s="654"/>
      <c r="AH78" s="655"/>
      <c r="AI78" s="639"/>
      <c r="AJ78" s="640"/>
      <c r="AK78" s="640"/>
      <c r="AL78" s="640"/>
      <c r="AM78" s="640"/>
      <c r="AN78" s="664"/>
    </row>
    <row r="79" spans="1:40" s="246" customFormat="1" ht="35.25" customHeight="1">
      <c r="C79" s="614">
        <v>20</v>
      </c>
      <c r="D79" s="615"/>
      <c r="E79" s="653" t="s">
        <v>989</v>
      </c>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5"/>
      <c r="AI79" s="639"/>
      <c r="AJ79" s="640"/>
      <c r="AK79" s="640"/>
      <c r="AL79" s="640"/>
      <c r="AM79" s="640"/>
      <c r="AN79" s="664"/>
    </row>
    <row r="80" spans="1:40" s="246" customFormat="1" ht="33.75" customHeight="1">
      <c r="C80" s="614">
        <v>21</v>
      </c>
      <c r="D80" s="615"/>
      <c r="E80" s="653" t="s">
        <v>987</v>
      </c>
      <c r="F80" s="654"/>
      <c r="G80" s="654"/>
      <c r="H80" s="654"/>
      <c r="I80" s="654"/>
      <c r="J80" s="654"/>
      <c r="K80" s="654"/>
      <c r="L80" s="654"/>
      <c r="M80" s="654"/>
      <c r="N80" s="654"/>
      <c r="O80" s="654"/>
      <c r="P80" s="654"/>
      <c r="Q80" s="654"/>
      <c r="R80" s="654"/>
      <c r="S80" s="654"/>
      <c r="T80" s="654"/>
      <c r="U80" s="654"/>
      <c r="V80" s="654"/>
      <c r="W80" s="654"/>
      <c r="X80" s="654"/>
      <c r="Y80" s="654"/>
      <c r="Z80" s="654"/>
      <c r="AA80" s="654"/>
      <c r="AB80" s="654"/>
      <c r="AC80" s="654"/>
      <c r="AD80" s="654"/>
      <c r="AE80" s="654"/>
      <c r="AF80" s="654"/>
      <c r="AG80" s="654"/>
      <c r="AH80" s="655"/>
      <c r="AI80" s="639"/>
      <c r="AJ80" s="640"/>
      <c r="AK80" s="640"/>
      <c r="AL80" s="640"/>
      <c r="AM80" s="640"/>
      <c r="AN80" s="664"/>
    </row>
    <row r="81" spans="1:40" s="246" customFormat="1" ht="33.75" customHeight="1">
      <c r="C81" s="614">
        <v>22</v>
      </c>
      <c r="D81" s="615"/>
      <c r="E81" s="653" t="s">
        <v>736</v>
      </c>
      <c r="F81" s="654"/>
      <c r="G81" s="654"/>
      <c r="H81" s="654"/>
      <c r="I81" s="654"/>
      <c r="J81" s="654"/>
      <c r="K81" s="654"/>
      <c r="L81" s="654"/>
      <c r="M81" s="654"/>
      <c r="N81" s="654"/>
      <c r="O81" s="654"/>
      <c r="P81" s="654"/>
      <c r="Q81" s="654"/>
      <c r="R81" s="654"/>
      <c r="S81" s="654"/>
      <c r="T81" s="654"/>
      <c r="U81" s="654"/>
      <c r="V81" s="654"/>
      <c r="W81" s="654"/>
      <c r="X81" s="654"/>
      <c r="Y81" s="654"/>
      <c r="Z81" s="654"/>
      <c r="AA81" s="654"/>
      <c r="AB81" s="654"/>
      <c r="AC81" s="654"/>
      <c r="AD81" s="654"/>
      <c r="AE81" s="654"/>
      <c r="AF81" s="654"/>
      <c r="AG81" s="654"/>
      <c r="AH81" s="655"/>
      <c r="AI81" s="639"/>
      <c r="AJ81" s="640"/>
      <c r="AK81" s="640"/>
      <c r="AL81" s="640"/>
      <c r="AM81" s="640"/>
      <c r="AN81" s="664"/>
    </row>
    <row r="82" spans="1:40" s="246" customFormat="1" ht="33.75" customHeight="1">
      <c r="C82" s="614">
        <v>23</v>
      </c>
      <c r="D82" s="615"/>
      <c r="E82" s="653" t="s">
        <v>691</v>
      </c>
      <c r="F82" s="654"/>
      <c r="G82" s="654"/>
      <c r="H82" s="654"/>
      <c r="I82" s="654"/>
      <c r="J82" s="654"/>
      <c r="K82" s="654"/>
      <c r="L82" s="654"/>
      <c r="M82" s="654"/>
      <c r="N82" s="654"/>
      <c r="O82" s="654"/>
      <c r="P82" s="654"/>
      <c r="Q82" s="654"/>
      <c r="R82" s="654"/>
      <c r="S82" s="654"/>
      <c r="T82" s="654"/>
      <c r="U82" s="654"/>
      <c r="V82" s="654"/>
      <c r="W82" s="654"/>
      <c r="X82" s="654"/>
      <c r="Y82" s="654"/>
      <c r="Z82" s="654"/>
      <c r="AA82" s="654"/>
      <c r="AB82" s="654"/>
      <c r="AC82" s="654"/>
      <c r="AD82" s="654"/>
      <c r="AE82" s="654"/>
      <c r="AF82" s="654"/>
      <c r="AG82" s="654"/>
      <c r="AH82" s="655"/>
      <c r="AI82" s="639"/>
      <c r="AJ82" s="640"/>
      <c r="AK82" s="640"/>
      <c r="AL82" s="640"/>
      <c r="AM82" s="640"/>
      <c r="AN82" s="664"/>
    </row>
    <row r="83" spans="1:40" s="246" customFormat="1" ht="33.75" customHeight="1">
      <c r="C83" s="614">
        <v>24</v>
      </c>
      <c r="D83" s="615"/>
      <c r="E83" s="653" t="s">
        <v>988</v>
      </c>
      <c r="F83" s="654"/>
      <c r="G83" s="654"/>
      <c r="H83" s="654"/>
      <c r="I83" s="654"/>
      <c r="J83" s="654"/>
      <c r="K83" s="654"/>
      <c r="L83" s="654"/>
      <c r="M83" s="654"/>
      <c r="N83" s="654"/>
      <c r="O83" s="654"/>
      <c r="P83" s="654"/>
      <c r="Q83" s="654"/>
      <c r="R83" s="654"/>
      <c r="S83" s="654"/>
      <c r="T83" s="654"/>
      <c r="U83" s="654"/>
      <c r="V83" s="654"/>
      <c r="W83" s="654"/>
      <c r="X83" s="654"/>
      <c r="Y83" s="654"/>
      <c r="Z83" s="654"/>
      <c r="AA83" s="654"/>
      <c r="AB83" s="654"/>
      <c r="AC83" s="654"/>
      <c r="AD83" s="654"/>
      <c r="AE83" s="654"/>
      <c r="AF83" s="654"/>
      <c r="AG83" s="654"/>
      <c r="AH83" s="655"/>
      <c r="AI83" s="639"/>
      <c r="AJ83" s="640"/>
      <c r="AK83" s="640"/>
      <c r="AL83" s="640"/>
      <c r="AM83" s="640"/>
      <c r="AN83" s="664"/>
    </row>
    <row r="84" spans="1:40" ht="30" customHeight="1">
      <c r="A84" s="212"/>
      <c r="B84" s="212"/>
      <c r="C84" s="614">
        <v>25</v>
      </c>
      <c r="D84" s="615"/>
      <c r="E84" s="653" t="s">
        <v>178</v>
      </c>
      <c r="F84" s="654"/>
      <c r="G84" s="654"/>
      <c r="H84" s="654"/>
      <c r="I84" s="654"/>
      <c r="J84" s="654"/>
      <c r="K84" s="654"/>
      <c r="L84" s="654"/>
      <c r="M84" s="654"/>
      <c r="N84" s="654"/>
      <c r="O84" s="654"/>
      <c r="P84" s="654"/>
      <c r="Q84" s="654"/>
      <c r="R84" s="654"/>
      <c r="S84" s="654"/>
      <c r="T84" s="654"/>
      <c r="U84" s="654"/>
      <c r="V84" s="654"/>
      <c r="W84" s="654"/>
      <c r="X84" s="654"/>
      <c r="Y84" s="654"/>
      <c r="Z84" s="654"/>
      <c r="AA84" s="654"/>
      <c r="AB84" s="654"/>
      <c r="AC84" s="654"/>
      <c r="AD84" s="654"/>
      <c r="AE84" s="654"/>
      <c r="AF84" s="654"/>
      <c r="AG84" s="654"/>
      <c r="AH84" s="655"/>
      <c r="AI84" s="551"/>
      <c r="AJ84" s="551"/>
      <c r="AK84" s="551"/>
      <c r="AL84" s="551"/>
      <c r="AM84" s="551"/>
      <c r="AN84" s="551"/>
    </row>
    <row r="85" spans="1:40" ht="30" customHeight="1">
      <c r="A85" s="212"/>
      <c r="B85" s="212"/>
      <c r="C85" s="614">
        <v>26</v>
      </c>
      <c r="D85" s="615"/>
      <c r="E85" s="653" t="s">
        <v>179</v>
      </c>
      <c r="F85" s="654"/>
      <c r="G85" s="654"/>
      <c r="H85" s="654"/>
      <c r="I85" s="654"/>
      <c r="J85" s="654"/>
      <c r="K85" s="654"/>
      <c r="L85" s="654"/>
      <c r="M85" s="654"/>
      <c r="N85" s="654"/>
      <c r="O85" s="654"/>
      <c r="P85" s="654"/>
      <c r="Q85" s="654"/>
      <c r="R85" s="654"/>
      <c r="S85" s="654"/>
      <c r="T85" s="654"/>
      <c r="U85" s="654"/>
      <c r="V85" s="654"/>
      <c r="W85" s="654"/>
      <c r="X85" s="654"/>
      <c r="Y85" s="654"/>
      <c r="Z85" s="654"/>
      <c r="AA85" s="654"/>
      <c r="AB85" s="654"/>
      <c r="AC85" s="654"/>
      <c r="AD85" s="654"/>
      <c r="AE85" s="654"/>
      <c r="AF85" s="654"/>
      <c r="AG85" s="654"/>
      <c r="AH85" s="655"/>
      <c r="AI85" s="551"/>
      <c r="AJ85" s="551"/>
      <c r="AK85" s="551"/>
      <c r="AL85" s="551"/>
      <c r="AM85" s="551"/>
      <c r="AN85" s="551"/>
    </row>
    <row r="86" spans="1:40" ht="30" customHeight="1">
      <c r="A86" s="212"/>
      <c r="B86" s="212"/>
      <c r="C86" s="614">
        <v>27</v>
      </c>
      <c r="D86" s="615"/>
      <c r="E86" s="653" t="s">
        <v>180</v>
      </c>
      <c r="F86" s="654"/>
      <c r="G86" s="654"/>
      <c r="H86" s="654"/>
      <c r="I86" s="654"/>
      <c r="J86" s="654"/>
      <c r="K86" s="654"/>
      <c r="L86" s="654"/>
      <c r="M86" s="654"/>
      <c r="N86" s="654"/>
      <c r="O86" s="654"/>
      <c r="P86" s="654"/>
      <c r="Q86" s="654"/>
      <c r="R86" s="654"/>
      <c r="S86" s="654"/>
      <c r="T86" s="654"/>
      <c r="U86" s="654"/>
      <c r="V86" s="654"/>
      <c r="W86" s="654"/>
      <c r="X86" s="654"/>
      <c r="Y86" s="654"/>
      <c r="Z86" s="654"/>
      <c r="AA86" s="654"/>
      <c r="AB86" s="654"/>
      <c r="AC86" s="654"/>
      <c r="AD86" s="654"/>
      <c r="AE86" s="654"/>
      <c r="AF86" s="654"/>
      <c r="AG86" s="654"/>
      <c r="AH86" s="655"/>
      <c r="AI86" s="551"/>
      <c r="AJ86" s="551"/>
      <c r="AK86" s="551"/>
      <c r="AL86" s="551"/>
      <c r="AM86" s="551"/>
      <c r="AN86" s="551"/>
    </row>
    <row r="87" spans="1:40" ht="30" customHeight="1">
      <c r="A87" s="212"/>
      <c r="B87" s="212"/>
      <c r="C87" s="614">
        <v>28</v>
      </c>
      <c r="D87" s="615"/>
      <c r="E87" s="653" t="s">
        <v>181</v>
      </c>
      <c r="F87" s="654"/>
      <c r="G87" s="654"/>
      <c r="H87" s="654"/>
      <c r="I87" s="654"/>
      <c r="J87" s="654"/>
      <c r="K87" s="654"/>
      <c r="L87" s="654"/>
      <c r="M87" s="654"/>
      <c r="N87" s="654"/>
      <c r="O87" s="654"/>
      <c r="P87" s="654"/>
      <c r="Q87" s="654"/>
      <c r="R87" s="654"/>
      <c r="S87" s="654"/>
      <c r="T87" s="654"/>
      <c r="U87" s="654"/>
      <c r="V87" s="654"/>
      <c r="W87" s="654"/>
      <c r="X87" s="654"/>
      <c r="Y87" s="654"/>
      <c r="Z87" s="654"/>
      <c r="AA87" s="654"/>
      <c r="AB87" s="654"/>
      <c r="AC87" s="654"/>
      <c r="AD87" s="654"/>
      <c r="AE87" s="654"/>
      <c r="AF87" s="654"/>
      <c r="AG87" s="654"/>
      <c r="AH87" s="655"/>
      <c r="AI87" s="551"/>
      <c r="AJ87" s="551"/>
      <c r="AK87" s="551"/>
      <c r="AL87" s="551"/>
      <c r="AM87" s="551"/>
      <c r="AN87" s="551"/>
    </row>
    <row r="88" spans="1:40" ht="30" customHeight="1">
      <c r="A88" s="212"/>
      <c r="B88" s="212"/>
      <c r="C88" s="614">
        <v>29</v>
      </c>
      <c r="D88" s="615"/>
      <c r="E88" s="579" t="s">
        <v>182</v>
      </c>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1"/>
      <c r="AI88" s="551"/>
      <c r="AJ88" s="551"/>
      <c r="AK88" s="551"/>
      <c r="AL88" s="551"/>
      <c r="AM88" s="551"/>
      <c r="AN88" s="551"/>
    </row>
    <row r="89" spans="1:40" ht="30" customHeight="1">
      <c r="A89" s="212"/>
      <c r="B89" s="212"/>
      <c r="C89" s="614">
        <v>30</v>
      </c>
      <c r="D89" s="615"/>
      <c r="E89" s="552" t="s">
        <v>183</v>
      </c>
      <c r="F89" s="552"/>
      <c r="G89" s="552"/>
      <c r="H89" s="552"/>
      <c r="I89" s="552"/>
      <c r="J89" s="552"/>
      <c r="K89" s="552"/>
      <c r="L89" s="552"/>
      <c r="M89" s="552"/>
      <c r="N89" s="552"/>
      <c r="O89" s="552"/>
      <c r="P89" s="552"/>
      <c r="Q89" s="552"/>
      <c r="R89" s="552"/>
      <c r="S89" s="552"/>
      <c r="T89" s="552"/>
      <c r="U89" s="552"/>
      <c r="V89" s="552"/>
      <c r="W89" s="552"/>
      <c r="X89" s="552"/>
      <c r="Y89" s="552"/>
      <c r="Z89" s="552"/>
      <c r="AA89" s="552"/>
      <c r="AB89" s="552"/>
      <c r="AC89" s="552"/>
      <c r="AD89" s="552"/>
      <c r="AE89" s="552"/>
      <c r="AF89" s="552"/>
      <c r="AG89" s="552"/>
      <c r="AH89" s="552"/>
      <c r="AI89" s="551"/>
      <c r="AJ89" s="551"/>
      <c r="AK89" s="551"/>
      <c r="AL89" s="551"/>
      <c r="AM89" s="551"/>
      <c r="AN89" s="551"/>
    </row>
    <row r="90" spans="1:40" ht="30" customHeight="1">
      <c r="A90" s="212"/>
      <c r="B90" s="212"/>
      <c r="C90" s="614">
        <v>31</v>
      </c>
      <c r="D90" s="615"/>
      <c r="E90" s="552" t="s">
        <v>184</v>
      </c>
      <c r="F90" s="552"/>
      <c r="G90" s="552"/>
      <c r="H90" s="552"/>
      <c r="I90" s="552"/>
      <c r="J90" s="552"/>
      <c r="K90" s="552"/>
      <c r="L90" s="552"/>
      <c r="M90" s="552"/>
      <c r="N90" s="552"/>
      <c r="O90" s="552"/>
      <c r="P90" s="552"/>
      <c r="Q90" s="552"/>
      <c r="R90" s="552"/>
      <c r="S90" s="552"/>
      <c r="T90" s="552"/>
      <c r="U90" s="552"/>
      <c r="V90" s="552"/>
      <c r="W90" s="552"/>
      <c r="X90" s="552"/>
      <c r="Y90" s="552"/>
      <c r="Z90" s="552"/>
      <c r="AA90" s="552"/>
      <c r="AB90" s="552"/>
      <c r="AC90" s="552"/>
      <c r="AD90" s="552"/>
      <c r="AE90" s="552"/>
      <c r="AF90" s="552"/>
      <c r="AG90" s="552"/>
      <c r="AH90" s="552"/>
      <c r="AI90" s="551"/>
      <c r="AJ90" s="551"/>
      <c r="AK90" s="551"/>
      <c r="AL90" s="551"/>
      <c r="AM90" s="551"/>
      <c r="AN90" s="551"/>
    </row>
    <row r="91" spans="1:40" ht="10.5" customHeight="1">
      <c r="A91" s="212"/>
      <c r="B91" s="212"/>
      <c r="C91" s="220"/>
      <c r="D91" s="220"/>
      <c r="E91" s="211"/>
      <c r="F91" s="211"/>
      <c r="G91" s="211"/>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20"/>
      <c r="AJ91" s="220"/>
      <c r="AK91" s="220"/>
      <c r="AL91" s="220"/>
      <c r="AM91" s="220"/>
      <c r="AN91" s="220"/>
    </row>
    <row r="92" spans="1:40" ht="17.25" customHeight="1">
      <c r="A92" s="212"/>
      <c r="B92" s="302" t="s">
        <v>185</v>
      </c>
      <c r="C92" s="220"/>
      <c r="D92" s="220"/>
      <c r="E92" s="211"/>
      <c r="F92" s="211"/>
      <c r="G92" s="211"/>
      <c r="H92" s="211"/>
      <c r="I92" s="211"/>
      <c r="J92" s="211"/>
      <c r="K92" s="211"/>
      <c r="L92" s="211"/>
      <c r="M92" s="211"/>
      <c r="N92" s="211"/>
      <c r="O92" s="211"/>
      <c r="P92" s="211"/>
      <c r="Q92" s="211"/>
      <c r="R92" s="211"/>
      <c r="S92" s="211"/>
      <c r="T92" s="211"/>
      <c r="U92" s="211"/>
      <c r="V92" s="211"/>
      <c r="W92" s="211"/>
      <c r="X92" s="211"/>
      <c r="Y92" s="211"/>
      <c r="Z92" s="211"/>
      <c r="AA92" s="211"/>
      <c r="AB92" s="211"/>
      <c r="AC92" s="211"/>
      <c r="AD92" s="211"/>
      <c r="AE92" s="211"/>
      <c r="AF92" s="211"/>
      <c r="AG92" s="211"/>
      <c r="AH92" s="211"/>
      <c r="AI92" s="212"/>
      <c r="AJ92" s="212"/>
      <c r="AK92" s="212"/>
      <c r="AL92" s="212"/>
      <c r="AM92" s="212"/>
      <c r="AN92" s="212"/>
    </row>
    <row r="93" spans="1:40" ht="30" customHeight="1">
      <c r="A93" s="212"/>
      <c r="B93" s="212"/>
      <c r="C93" s="624">
        <v>1</v>
      </c>
      <c r="D93" s="624"/>
      <c r="E93" s="552" t="s">
        <v>186</v>
      </c>
      <c r="F93" s="552"/>
      <c r="G93" s="552"/>
      <c r="H93" s="552"/>
      <c r="I93" s="552"/>
      <c r="J93" s="552"/>
      <c r="K93" s="552"/>
      <c r="L93" s="552"/>
      <c r="M93" s="552"/>
      <c r="N93" s="552"/>
      <c r="O93" s="552"/>
      <c r="P93" s="552"/>
      <c r="Q93" s="552"/>
      <c r="R93" s="552"/>
      <c r="S93" s="552"/>
      <c r="T93" s="552"/>
      <c r="U93" s="552"/>
      <c r="V93" s="552"/>
      <c r="W93" s="552"/>
      <c r="X93" s="552"/>
      <c r="Y93" s="552"/>
      <c r="Z93" s="552"/>
      <c r="AA93" s="552"/>
      <c r="AB93" s="552"/>
      <c r="AC93" s="552"/>
      <c r="AD93" s="552"/>
      <c r="AE93" s="552"/>
      <c r="AF93" s="552"/>
      <c r="AG93" s="552"/>
      <c r="AH93" s="552"/>
      <c r="AI93" s="551"/>
      <c r="AJ93" s="551"/>
      <c r="AK93" s="551"/>
      <c r="AL93" s="551"/>
      <c r="AM93" s="551"/>
      <c r="AN93" s="551"/>
    </row>
    <row r="94" spans="1:40" ht="30" customHeight="1">
      <c r="A94" s="212"/>
      <c r="B94" s="212"/>
      <c r="C94" s="624">
        <v>2</v>
      </c>
      <c r="D94" s="624"/>
      <c r="E94" s="552" t="s">
        <v>187</v>
      </c>
      <c r="F94" s="552"/>
      <c r="G94" s="552"/>
      <c r="H94" s="552"/>
      <c r="I94" s="552"/>
      <c r="J94" s="552"/>
      <c r="K94" s="552"/>
      <c r="L94" s="552"/>
      <c r="M94" s="552"/>
      <c r="N94" s="552"/>
      <c r="O94" s="552"/>
      <c r="P94" s="552"/>
      <c r="Q94" s="552"/>
      <c r="R94" s="552"/>
      <c r="S94" s="552"/>
      <c r="T94" s="552"/>
      <c r="U94" s="552"/>
      <c r="V94" s="552"/>
      <c r="W94" s="552"/>
      <c r="X94" s="552"/>
      <c r="Y94" s="552"/>
      <c r="Z94" s="552"/>
      <c r="AA94" s="552"/>
      <c r="AB94" s="552"/>
      <c r="AC94" s="552"/>
      <c r="AD94" s="552"/>
      <c r="AE94" s="552"/>
      <c r="AF94" s="552"/>
      <c r="AG94" s="552"/>
      <c r="AH94" s="552"/>
      <c r="AI94" s="551"/>
      <c r="AJ94" s="551"/>
      <c r="AK94" s="551"/>
      <c r="AL94" s="551"/>
      <c r="AM94" s="551"/>
      <c r="AN94" s="551"/>
    </row>
    <row r="95" spans="1:40" ht="30" customHeight="1">
      <c r="A95" s="212"/>
      <c r="B95" s="212"/>
      <c r="C95" s="624">
        <v>3</v>
      </c>
      <c r="D95" s="624"/>
      <c r="E95" s="552" t="s">
        <v>188</v>
      </c>
      <c r="F95" s="552"/>
      <c r="G95" s="552"/>
      <c r="H95" s="552"/>
      <c r="I95" s="552"/>
      <c r="J95" s="552"/>
      <c r="K95" s="552"/>
      <c r="L95" s="552"/>
      <c r="M95" s="552"/>
      <c r="N95" s="552"/>
      <c r="O95" s="552"/>
      <c r="P95" s="552"/>
      <c r="Q95" s="552"/>
      <c r="R95" s="552"/>
      <c r="S95" s="552"/>
      <c r="T95" s="552"/>
      <c r="U95" s="552"/>
      <c r="V95" s="552"/>
      <c r="W95" s="552"/>
      <c r="X95" s="552"/>
      <c r="Y95" s="552"/>
      <c r="Z95" s="552"/>
      <c r="AA95" s="552"/>
      <c r="AB95" s="552"/>
      <c r="AC95" s="552"/>
      <c r="AD95" s="552"/>
      <c r="AE95" s="552"/>
      <c r="AF95" s="552"/>
      <c r="AG95" s="552"/>
      <c r="AH95" s="552"/>
      <c r="AI95" s="551"/>
      <c r="AJ95" s="551"/>
      <c r="AK95" s="551"/>
      <c r="AL95" s="551"/>
      <c r="AM95" s="551"/>
      <c r="AN95" s="551"/>
    </row>
    <row r="96" spans="1:40" ht="17.25" customHeight="1">
      <c r="A96" s="212"/>
      <c r="B96" s="212"/>
      <c r="C96" s="220"/>
      <c r="D96" s="220"/>
      <c r="E96" s="718"/>
      <c r="F96" s="718"/>
      <c r="G96" s="718"/>
      <c r="H96" s="718"/>
      <c r="I96" s="718"/>
      <c r="J96" s="718"/>
      <c r="K96" s="718"/>
      <c r="L96" s="718"/>
      <c r="M96" s="718"/>
      <c r="N96" s="718"/>
      <c r="O96" s="718"/>
      <c r="P96" s="718"/>
      <c r="Q96" s="718"/>
      <c r="R96" s="718"/>
      <c r="S96" s="718"/>
      <c r="T96" s="718"/>
      <c r="U96" s="718"/>
      <c r="V96" s="718"/>
      <c r="W96" s="718"/>
      <c r="X96" s="718"/>
      <c r="Y96" s="718"/>
      <c r="Z96" s="718"/>
      <c r="AA96" s="718"/>
      <c r="AB96" s="718"/>
      <c r="AC96" s="718"/>
      <c r="AD96" s="718"/>
      <c r="AE96" s="718"/>
      <c r="AF96" s="718"/>
      <c r="AG96" s="718"/>
      <c r="AH96" s="718"/>
      <c r="AI96" s="718"/>
      <c r="AJ96" s="718"/>
      <c r="AK96" s="718"/>
      <c r="AL96" s="718"/>
      <c r="AM96" s="718"/>
      <c r="AN96" s="718"/>
    </row>
    <row r="97" spans="1:40" ht="17.25" customHeight="1">
      <c r="A97" s="212"/>
      <c r="B97" s="302" t="s">
        <v>361</v>
      </c>
      <c r="C97" s="220"/>
      <c r="D97" s="220"/>
      <c r="E97" s="211"/>
      <c r="F97" s="211"/>
      <c r="G97" s="211"/>
      <c r="H97" s="211"/>
      <c r="I97" s="211"/>
      <c r="J97" s="211"/>
      <c r="K97" s="211"/>
      <c r="L97" s="211"/>
      <c r="M97" s="211"/>
      <c r="N97" s="211"/>
      <c r="O97" s="211"/>
      <c r="P97" s="211"/>
      <c r="Q97" s="211"/>
      <c r="R97" s="211"/>
      <c r="S97" s="211"/>
      <c r="T97" s="211"/>
      <c r="U97" s="211"/>
      <c r="V97" s="211"/>
      <c r="W97" s="211"/>
      <c r="X97" s="211"/>
      <c r="Y97" s="211"/>
      <c r="Z97" s="211"/>
      <c r="AA97" s="211"/>
      <c r="AB97" s="211"/>
      <c r="AC97" s="211"/>
      <c r="AD97" s="211"/>
      <c r="AE97" s="211"/>
      <c r="AF97" s="211"/>
      <c r="AG97" s="211"/>
      <c r="AH97" s="211"/>
      <c r="AI97" s="212"/>
      <c r="AJ97" s="212"/>
      <c r="AK97" s="212"/>
      <c r="AL97" s="212"/>
      <c r="AM97" s="212"/>
      <c r="AN97" s="212"/>
    </row>
    <row r="98" spans="1:40" ht="30" customHeight="1">
      <c r="A98" s="212"/>
      <c r="B98" s="212"/>
      <c r="C98" s="624">
        <v>1</v>
      </c>
      <c r="D98" s="624"/>
      <c r="E98" s="552" t="s">
        <v>189</v>
      </c>
      <c r="F98" s="552"/>
      <c r="G98" s="552"/>
      <c r="H98" s="552"/>
      <c r="I98" s="552"/>
      <c r="J98" s="552"/>
      <c r="K98" s="552"/>
      <c r="L98" s="552"/>
      <c r="M98" s="552"/>
      <c r="N98" s="552"/>
      <c r="O98" s="552"/>
      <c r="P98" s="552"/>
      <c r="Q98" s="552"/>
      <c r="R98" s="552"/>
      <c r="S98" s="552"/>
      <c r="T98" s="552"/>
      <c r="U98" s="552"/>
      <c r="V98" s="552"/>
      <c r="W98" s="552"/>
      <c r="X98" s="552"/>
      <c r="Y98" s="552"/>
      <c r="Z98" s="552"/>
      <c r="AA98" s="552"/>
      <c r="AB98" s="552"/>
      <c r="AC98" s="552"/>
      <c r="AD98" s="552"/>
      <c r="AE98" s="552"/>
      <c r="AF98" s="552"/>
      <c r="AG98" s="552"/>
      <c r="AH98" s="552"/>
      <c r="AI98" s="551"/>
      <c r="AJ98" s="551"/>
      <c r="AK98" s="551"/>
      <c r="AL98" s="551"/>
      <c r="AM98" s="551"/>
      <c r="AN98" s="551"/>
    </row>
    <row r="99" spans="1:40" ht="30" customHeight="1">
      <c r="A99" s="212"/>
      <c r="B99" s="212"/>
      <c r="C99" s="624">
        <v>2</v>
      </c>
      <c r="D99" s="624"/>
      <c r="E99" s="552" t="s">
        <v>190</v>
      </c>
      <c r="F99" s="552"/>
      <c r="G99" s="552"/>
      <c r="H99" s="552"/>
      <c r="I99" s="552"/>
      <c r="J99" s="552"/>
      <c r="K99" s="552"/>
      <c r="L99" s="552"/>
      <c r="M99" s="552"/>
      <c r="N99" s="552"/>
      <c r="O99" s="552"/>
      <c r="P99" s="552"/>
      <c r="Q99" s="552"/>
      <c r="R99" s="552"/>
      <c r="S99" s="552"/>
      <c r="T99" s="552"/>
      <c r="U99" s="552"/>
      <c r="V99" s="552"/>
      <c r="W99" s="552"/>
      <c r="X99" s="552"/>
      <c r="Y99" s="552"/>
      <c r="Z99" s="552"/>
      <c r="AA99" s="552"/>
      <c r="AB99" s="552"/>
      <c r="AC99" s="552"/>
      <c r="AD99" s="552"/>
      <c r="AE99" s="552"/>
      <c r="AF99" s="552"/>
      <c r="AG99" s="552"/>
      <c r="AH99" s="552"/>
      <c r="AI99" s="551"/>
      <c r="AJ99" s="551"/>
      <c r="AK99" s="551"/>
      <c r="AL99" s="551"/>
      <c r="AM99" s="551"/>
      <c r="AN99" s="551"/>
    </row>
    <row r="100" spans="1:40" ht="30" customHeight="1">
      <c r="A100" s="212"/>
      <c r="B100" s="212"/>
      <c r="C100" s="624">
        <v>3</v>
      </c>
      <c r="D100" s="624"/>
      <c r="E100" s="552" t="s">
        <v>191</v>
      </c>
      <c r="F100" s="552"/>
      <c r="G100" s="552"/>
      <c r="H100" s="552"/>
      <c r="I100" s="552"/>
      <c r="J100" s="552"/>
      <c r="K100" s="552"/>
      <c r="L100" s="552"/>
      <c r="M100" s="552"/>
      <c r="N100" s="552"/>
      <c r="O100" s="552"/>
      <c r="P100" s="552"/>
      <c r="Q100" s="552"/>
      <c r="R100" s="552"/>
      <c r="S100" s="552"/>
      <c r="T100" s="552"/>
      <c r="U100" s="552"/>
      <c r="V100" s="552"/>
      <c r="W100" s="552"/>
      <c r="X100" s="552"/>
      <c r="Y100" s="552"/>
      <c r="Z100" s="552"/>
      <c r="AA100" s="552"/>
      <c r="AB100" s="552"/>
      <c r="AC100" s="552"/>
      <c r="AD100" s="552"/>
      <c r="AE100" s="552"/>
      <c r="AF100" s="552"/>
      <c r="AG100" s="552"/>
      <c r="AH100" s="552"/>
      <c r="AI100" s="551"/>
      <c r="AJ100" s="551"/>
      <c r="AK100" s="551"/>
      <c r="AL100" s="551"/>
      <c r="AM100" s="551"/>
      <c r="AN100" s="551"/>
    </row>
    <row r="101" spans="1:40" ht="45" customHeight="1">
      <c r="A101" s="212"/>
      <c r="B101" s="212"/>
      <c r="C101" s="624">
        <v>4</v>
      </c>
      <c r="D101" s="624"/>
      <c r="E101" s="685" t="s">
        <v>192</v>
      </c>
      <c r="F101" s="685"/>
      <c r="G101" s="685"/>
      <c r="H101" s="685"/>
      <c r="I101" s="685"/>
      <c r="J101" s="685"/>
      <c r="K101" s="685"/>
      <c r="L101" s="685"/>
      <c r="M101" s="685"/>
      <c r="N101" s="685"/>
      <c r="O101" s="685"/>
      <c r="P101" s="685"/>
      <c r="Q101" s="685"/>
      <c r="R101" s="685"/>
      <c r="S101" s="685"/>
      <c r="T101" s="685"/>
      <c r="U101" s="685"/>
      <c r="V101" s="685"/>
      <c r="W101" s="685"/>
      <c r="X101" s="685"/>
      <c r="Y101" s="685"/>
      <c r="Z101" s="685"/>
      <c r="AA101" s="685"/>
      <c r="AB101" s="685"/>
      <c r="AC101" s="685"/>
      <c r="AD101" s="685"/>
      <c r="AE101" s="685"/>
      <c r="AF101" s="685"/>
      <c r="AG101" s="685"/>
      <c r="AH101" s="685"/>
      <c r="AI101" s="551"/>
      <c r="AJ101" s="551"/>
      <c r="AK101" s="551"/>
      <c r="AL101" s="551"/>
      <c r="AM101" s="551"/>
      <c r="AN101" s="551"/>
    </row>
    <row r="102" spans="1:40" ht="30" customHeight="1">
      <c r="A102" s="212"/>
      <c r="B102" s="212"/>
      <c r="C102" s="624">
        <v>5</v>
      </c>
      <c r="D102" s="624"/>
      <c r="E102" s="552" t="s">
        <v>193</v>
      </c>
      <c r="F102" s="552"/>
      <c r="G102" s="552"/>
      <c r="H102" s="552"/>
      <c r="I102" s="552"/>
      <c r="J102" s="552"/>
      <c r="K102" s="552"/>
      <c r="L102" s="552"/>
      <c r="M102" s="552"/>
      <c r="N102" s="552"/>
      <c r="O102" s="552"/>
      <c r="P102" s="552"/>
      <c r="Q102" s="552"/>
      <c r="R102" s="552"/>
      <c r="S102" s="552"/>
      <c r="T102" s="552"/>
      <c r="U102" s="552"/>
      <c r="V102" s="552"/>
      <c r="W102" s="552"/>
      <c r="X102" s="552"/>
      <c r="Y102" s="552"/>
      <c r="Z102" s="552"/>
      <c r="AA102" s="552"/>
      <c r="AB102" s="552"/>
      <c r="AC102" s="552"/>
      <c r="AD102" s="552"/>
      <c r="AE102" s="552"/>
      <c r="AF102" s="552"/>
      <c r="AG102" s="552"/>
      <c r="AH102" s="552"/>
      <c r="AI102" s="551"/>
      <c r="AJ102" s="551"/>
      <c r="AK102" s="551"/>
      <c r="AL102" s="551"/>
      <c r="AM102" s="551"/>
      <c r="AN102" s="551"/>
    </row>
    <row r="103" spans="1:40" ht="17.25" customHeight="1">
      <c r="A103" s="212"/>
      <c r="B103" s="212"/>
      <c r="C103" s="220"/>
      <c r="D103" s="220"/>
      <c r="E103" s="718"/>
      <c r="F103" s="718"/>
      <c r="G103" s="718"/>
      <c r="H103" s="718"/>
      <c r="I103" s="718"/>
      <c r="J103" s="718"/>
      <c r="K103" s="718"/>
      <c r="L103" s="718"/>
      <c r="M103" s="718"/>
      <c r="N103" s="718"/>
      <c r="O103" s="718"/>
      <c r="P103" s="718"/>
      <c r="Q103" s="718"/>
      <c r="R103" s="718"/>
      <c r="S103" s="718"/>
      <c r="T103" s="718"/>
      <c r="U103" s="718"/>
      <c r="V103" s="718"/>
      <c r="W103" s="718"/>
      <c r="X103" s="718"/>
      <c r="Y103" s="718"/>
      <c r="Z103" s="718"/>
      <c r="AA103" s="718"/>
      <c r="AB103" s="718"/>
      <c r="AC103" s="718"/>
      <c r="AD103" s="718"/>
      <c r="AE103" s="718"/>
      <c r="AF103" s="718"/>
      <c r="AG103" s="718"/>
      <c r="AH103" s="718"/>
      <c r="AI103" s="718"/>
      <c r="AJ103" s="718"/>
      <c r="AK103" s="718"/>
      <c r="AL103" s="718"/>
      <c r="AM103" s="718"/>
      <c r="AN103" s="718"/>
    </row>
    <row r="104" spans="1:40" ht="17.25" customHeight="1">
      <c r="A104" s="212"/>
      <c r="B104" s="302" t="s">
        <v>362</v>
      </c>
      <c r="C104" s="220"/>
      <c r="D104" s="220"/>
      <c r="E104" s="211"/>
      <c r="F104" s="211"/>
      <c r="G104" s="211"/>
      <c r="H104" s="211"/>
      <c r="I104" s="211"/>
      <c r="J104" s="211"/>
      <c r="K104" s="211"/>
      <c r="L104" s="211"/>
      <c r="M104" s="211"/>
      <c r="N104" s="211"/>
      <c r="O104" s="211"/>
      <c r="P104" s="211"/>
      <c r="Q104" s="211"/>
      <c r="R104" s="211"/>
      <c r="S104" s="211"/>
      <c r="T104" s="211"/>
      <c r="U104" s="211"/>
      <c r="V104" s="211"/>
      <c r="W104" s="211"/>
      <c r="X104" s="211"/>
      <c r="Y104" s="211"/>
      <c r="Z104" s="211"/>
      <c r="AA104" s="211"/>
      <c r="AB104" s="211"/>
      <c r="AC104" s="211"/>
      <c r="AD104" s="211"/>
      <c r="AE104" s="211"/>
      <c r="AF104" s="211"/>
      <c r="AG104" s="211"/>
      <c r="AH104" s="211"/>
      <c r="AI104" s="212"/>
      <c r="AJ104" s="212"/>
      <c r="AK104" s="212"/>
      <c r="AL104" s="212"/>
      <c r="AM104" s="212"/>
      <c r="AN104" s="212"/>
    </row>
    <row r="105" spans="1:40" ht="30" customHeight="1">
      <c r="A105" s="212"/>
      <c r="B105" s="212"/>
      <c r="C105" s="624">
        <v>1</v>
      </c>
      <c r="D105" s="624"/>
      <c r="E105" s="552" t="s">
        <v>194</v>
      </c>
      <c r="F105" s="552"/>
      <c r="G105" s="552"/>
      <c r="H105" s="552"/>
      <c r="I105" s="552"/>
      <c r="J105" s="552"/>
      <c r="K105" s="552"/>
      <c r="L105" s="552"/>
      <c r="M105" s="552"/>
      <c r="N105" s="552"/>
      <c r="O105" s="552"/>
      <c r="P105" s="552"/>
      <c r="Q105" s="552"/>
      <c r="R105" s="552"/>
      <c r="S105" s="552"/>
      <c r="T105" s="552"/>
      <c r="U105" s="552"/>
      <c r="V105" s="552"/>
      <c r="W105" s="552"/>
      <c r="X105" s="552"/>
      <c r="Y105" s="552"/>
      <c r="Z105" s="552"/>
      <c r="AA105" s="552"/>
      <c r="AB105" s="552"/>
      <c r="AC105" s="552"/>
      <c r="AD105" s="552"/>
      <c r="AE105" s="552"/>
      <c r="AF105" s="552"/>
      <c r="AG105" s="552"/>
      <c r="AH105" s="552"/>
      <c r="AI105" s="551"/>
      <c r="AJ105" s="551"/>
      <c r="AK105" s="551"/>
      <c r="AL105" s="551"/>
      <c r="AM105" s="551"/>
      <c r="AN105" s="551"/>
    </row>
    <row r="106" spans="1:40" ht="10.5" customHeight="1">
      <c r="A106" s="212"/>
      <c r="B106" s="212"/>
      <c r="C106" s="220"/>
      <c r="D106" s="220"/>
      <c r="E106" s="211"/>
      <c r="F106" s="211"/>
      <c r="G106" s="211"/>
      <c r="H106" s="211"/>
      <c r="I106" s="211"/>
      <c r="J106" s="211"/>
      <c r="K106" s="211"/>
      <c r="L106" s="211"/>
      <c r="M106" s="211"/>
      <c r="N106" s="211"/>
      <c r="O106" s="211"/>
      <c r="P106" s="211"/>
      <c r="Q106" s="211"/>
      <c r="R106" s="211"/>
      <c r="S106" s="211"/>
      <c r="T106" s="211"/>
      <c r="U106" s="211"/>
      <c r="V106" s="211"/>
      <c r="W106" s="211"/>
      <c r="X106" s="211"/>
      <c r="Y106" s="211"/>
      <c r="Z106" s="211"/>
      <c r="AA106" s="211"/>
      <c r="AB106" s="211"/>
      <c r="AC106" s="211"/>
      <c r="AD106" s="211"/>
      <c r="AE106" s="211"/>
      <c r="AF106" s="211"/>
      <c r="AG106" s="211"/>
      <c r="AH106" s="211"/>
      <c r="AI106" s="212"/>
      <c r="AJ106" s="212"/>
      <c r="AK106" s="212"/>
      <c r="AL106" s="212"/>
      <c r="AM106" s="212"/>
      <c r="AN106" s="212"/>
    </row>
    <row r="107" spans="1:40" ht="17.25" customHeight="1">
      <c r="A107" s="212"/>
      <c r="B107" s="302" t="s">
        <v>363</v>
      </c>
      <c r="C107" s="220"/>
      <c r="D107" s="220"/>
      <c r="E107" s="211"/>
      <c r="F107" s="211"/>
      <c r="G107" s="211"/>
      <c r="H107" s="211"/>
      <c r="I107" s="211"/>
      <c r="J107" s="211"/>
      <c r="K107" s="211"/>
      <c r="L107" s="211"/>
      <c r="M107" s="211"/>
      <c r="N107" s="211"/>
      <c r="O107" s="211"/>
      <c r="P107" s="211"/>
      <c r="Q107" s="211"/>
      <c r="R107" s="211"/>
      <c r="S107" s="211"/>
      <c r="T107" s="211"/>
      <c r="U107" s="211"/>
      <c r="V107" s="211"/>
      <c r="W107" s="211"/>
      <c r="X107" s="211"/>
      <c r="Y107" s="211"/>
      <c r="Z107" s="211"/>
      <c r="AA107" s="211"/>
      <c r="AB107" s="211"/>
      <c r="AC107" s="211"/>
      <c r="AD107" s="211"/>
      <c r="AE107" s="211"/>
      <c r="AF107" s="211"/>
      <c r="AG107" s="211"/>
      <c r="AH107" s="211"/>
      <c r="AI107" s="212"/>
      <c r="AJ107" s="212"/>
      <c r="AK107" s="212"/>
      <c r="AL107" s="212"/>
      <c r="AM107" s="212"/>
      <c r="AN107" s="212"/>
    </row>
    <row r="108" spans="1:40" ht="45" customHeight="1">
      <c r="A108" s="212"/>
      <c r="B108" s="212"/>
      <c r="C108" s="624">
        <v>1</v>
      </c>
      <c r="D108" s="624"/>
      <c r="E108" s="552" t="s">
        <v>195</v>
      </c>
      <c r="F108" s="552"/>
      <c r="G108" s="552"/>
      <c r="H108" s="552"/>
      <c r="I108" s="552"/>
      <c r="J108" s="552"/>
      <c r="K108" s="552"/>
      <c r="L108" s="552"/>
      <c r="M108" s="552"/>
      <c r="N108" s="552"/>
      <c r="O108" s="552"/>
      <c r="P108" s="552"/>
      <c r="Q108" s="552"/>
      <c r="R108" s="552"/>
      <c r="S108" s="552"/>
      <c r="T108" s="552"/>
      <c r="U108" s="552"/>
      <c r="V108" s="552"/>
      <c r="W108" s="552"/>
      <c r="X108" s="552"/>
      <c r="Y108" s="552"/>
      <c r="Z108" s="552"/>
      <c r="AA108" s="552"/>
      <c r="AB108" s="552"/>
      <c r="AC108" s="552"/>
      <c r="AD108" s="552"/>
      <c r="AE108" s="552"/>
      <c r="AF108" s="552"/>
      <c r="AG108" s="552"/>
      <c r="AH108" s="552"/>
      <c r="AI108" s="551"/>
      <c r="AJ108" s="551"/>
      <c r="AK108" s="551"/>
      <c r="AL108" s="551"/>
      <c r="AM108" s="551"/>
      <c r="AN108" s="551"/>
    </row>
    <row r="109" spans="1:40" ht="17.25" customHeight="1">
      <c r="A109" s="212"/>
      <c r="B109" s="212"/>
      <c r="C109" s="220"/>
      <c r="D109" s="220"/>
      <c r="E109" s="211"/>
      <c r="F109" s="211"/>
      <c r="G109" s="211"/>
      <c r="H109" s="211"/>
      <c r="I109" s="211"/>
      <c r="J109" s="211"/>
      <c r="K109" s="211"/>
      <c r="L109" s="211"/>
      <c r="M109" s="211"/>
      <c r="N109" s="211"/>
      <c r="O109" s="211"/>
      <c r="P109" s="211"/>
      <c r="Q109" s="211"/>
      <c r="R109" s="211"/>
      <c r="S109" s="211"/>
      <c r="T109" s="211"/>
      <c r="U109" s="211"/>
      <c r="V109" s="211"/>
      <c r="W109" s="211"/>
      <c r="X109" s="211"/>
      <c r="Y109" s="211"/>
      <c r="Z109" s="211"/>
      <c r="AA109" s="211"/>
      <c r="AB109" s="211"/>
      <c r="AC109" s="211"/>
      <c r="AD109" s="211"/>
      <c r="AE109" s="211"/>
      <c r="AF109" s="211"/>
      <c r="AG109" s="211"/>
      <c r="AH109" s="211"/>
      <c r="AI109" s="220"/>
      <c r="AJ109" s="220"/>
      <c r="AK109" s="220"/>
      <c r="AL109" s="220"/>
      <c r="AM109" s="220"/>
      <c r="AN109" s="220"/>
    </row>
    <row r="110" spans="1:40" ht="17.25" customHeight="1">
      <c r="A110" s="212"/>
      <c r="B110" s="302" t="s">
        <v>364</v>
      </c>
      <c r="C110" s="220"/>
      <c r="D110" s="220"/>
      <c r="E110" s="211"/>
      <c r="F110" s="211"/>
      <c r="G110" s="211"/>
      <c r="H110" s="211"/>
      <c r="I110" s="211"/>
      <c r="J110" s="211"/>
      <c r="K110" s="211"/>
      <c r="L110" s="211"/>
      <c r="M110" s="211"/>
      <c r="N110" s="211"/>
      <c r="O110" s="211"/>
      <c r="P110" s="211"/>
      <c r="Q110" s="211"/>
      <c r="R110" s="211"/>
      <c r="S110" s="211"/>
      <c r="T110" s="211"/>
      <c r="U110" s="211"/>
      <c r="V110" s="211"/>
      <c r="W110" s="211"/>
      <c r="X110" s="211"/>
      <c r="Y110" s="211"/>
      <c r="Z110" s="211"/>
      <c r="AA110" s="211"/>
      <c r="AB110" s="211"/>
      <c r="AC110" s="211"/>
      <c r="AD110" s="211"/>
      <c r="AE110" s="211"/>
      <c r="AF110" s="211"/>
      <c r="AG110" s="211"/>
      <c r="AH110" s="211"/>
      <c r="AI110" s="212"/>
      <c r="AJ110" s="212"/>
      <c r="AK110" s="212"/>
      <c r="AL110" s="212"/>
      <c r="AM110" s="212"/>
      <c r="AN110" s="212"/>
    </row>
    <row r="111" spans="1:40" ht="30" customHeight="1">
      <c r="A111" s="212"/>
      <c r="B111" s="222"/>
      <c r="C111" s="624">
        <v>1</v>
      </c>
      <c r="D111" s="624"/>
      <c r="E111" s="552" t="s">
        <v>196</v>
      </c>
      <c r="F111" s="552"/>
      <c r="G111" s="552"/>
      <c r="H111" s="552"/>
      <c r="I111" s="552"/>
      <c r="J111" s="552"/>
      <c r="K111" s="552"/>
      <c r="L111" s="552"/>
      <c r="M111" s="552"/>
      <c r="N111" s="552"/>
      <c r="O111" s="552"/>
      <c r="P111" s="552"/>
      <c r="Q111" s="552"/>
      <c r="R111" s="552"/>
      <c r="S111" s="552"/>
      <c r="T111" s="552"/>
      <c r="U111" s="552"/>
      <c r="V111" s="552"/>
      <c r="W111" s="552"/>
      <c r="X111" s="552"/>
      <c r="Y111" s="552"/>
      <c r="Z111" s="552"/>
      <c r="AA111" s="552"/>
      <c r="AB111" s="552"/>
      <c r="AC111" s="552"/>
      <c r="AD111" s="552"/>
      <c r="AE111" s="552"/>
      <c r="AF111" s="552"/>
      <c r="AG111" s="552"/>
      <c r="AH111" s="552"/>
      <c r="AI111" s="551"/>
      <c r="AJ111" s="551"/>
      <c r="AK111" s="551"/>
      <c r="AL111" s="551"/>
      <c r="AM111" s="551"/>
      <c r="AN111" s="551"/>
    </row>
    <row r="112" spans="1:40" ht="30" customHeight="1">
      <c r="A112" s="212"/>
      <c r="B112" s="222"/>
      <c r="C112" s="624">
        <v>2</v>
      </c>
      <c r="D112" s="624"/>
      <c r="E112" s="552" t="s">
        <v>197</v>
      </c>
      <c r="F112" s="552"/>
      <c r="G112" s="552"/>
      <c r="H112" s="552"/>
      <c r="I112" s="552"/>
      <c r="J112" s="552"/>
      <c r="K112" s="552"/>
      <c r="L112" s="552"/>
      <c r="M112" s="552"/>
      <c r="N112" s="552"/>
      <c r="O112" s="552"/>
      <c r="P112" s="552"/>
      <c r="Q112" s="552"/>
      <c r="R112" s="552"/>
      <c r="S112" s="552"/>
      <c r="T112" s="552"/>
      <c r="U112" s="552"/>
      <c r="V112" s="552"/>
      <c r="W112" s="552"/>
      <c r="X112" s="552"/>
      <c r="Y112" s="552"/>
      <c r="Z112" s="552"/>
      <c r="AA112" s="552"/>
      <c r="AB112" s="552"/>
      <c r="AC112" s="552"/>
      <c r="AD112" s="552"/>
      <c r="AE112" s="552"/>
      <c r="AF112" s="552"/>
      <c r="AG112" s="552"/>
      <c r="AH112" s="552"/>
      <c r="AI112" s="551"/>
      <c r="AJ112" s="551"/>
      <c r="AK112" s="551"/>
      <c r="AL112" s="551"/>
      <c r="AM112" s="551"/>
      <c r="AN112" s="551"/>
    </row>
    <row r="113" spans="1:40" ht="30" customHeight="1">
      <c r="A113" s="212"/>
      <c r="B113" s="222"/>
      <c r="C113" s="624">
        <v>3</v>
      </c>
      <c r="D113" s="624"/>
      <c r="E113" s="552" t="s">
        <v>198</v>
      </c>
      <c r="F113" s="552"/>
      <c r="G113" s="552"/>
      <c r="H113" s="552"/>
      <c r="I113" s="552"/>
      <c r="J113" s="552"/>
      <c r="K113" s="552"/>
      <c r="L113" s="552"/>
      <c r="M113" s="552"/>
      <c r="N113" s="552"/>
      <c r="O113" s="552"/>
      <c r="P113" s="552"/>
      <c r="Q113" s="552"/>
      <c r="R113" s="552"/>
      <c r="S113" s="552"/>
      <c r="T113" s="552"/>
      <c r="U113" s="552"/>
      <c r="V113" s="552"/>
      <c r="W113" s="552"/>
      <c r="X113" s="552"/>
      <c r="Y113" s="552"/>
      <c r="Z113" s="552"/>
      <c r="AA113" s="552"/>
      <c r="AB113" s="552"/>
      <c r="AC113" s="552"/>
      <c r="AD113" s="552"/>
      <c r="AE113" s="552"/>
      <c r="AF113" s="552"/>
      <c r="AG113" s="552"/>
      <c r="AH113" s="552"/>
      <c r="AI113" s="551"/>
      <c r="AJ113" s="551"/>
      <c r="AK113" s="551"/>
      <c r="AL113" s="551"/>
      <c r="AM113" s="551"/>
      <c r="AN113" s="551"/>
    </row>
    <row r="114" spans="1:40" ht="45" customHeight="1">
      <c r="A114" s="212"/>
      <c r="B114" s="222"/>
      <c r="C114" s="624">
        <v>4</v>
      </c>
      <c r="D114" s="624"/>
      <c r="E114" s="552" t="s">
        <v>199</v>
      </c>
      <c r="F114" s="552"/>
      <c r="G114" s="552"/>
      <c r="H114" s="552"/>
      <c r="I114" s="552"/>
      <c r="J114" s="552"/>
      <c r="K114" s="552"/>
      <c r="L114" s="552"/>
      <c r="M114" s="552"/>
      <c r="N114" s="552"/>
      <c r="O114" s="552"/>
      <c r="P114" s="552"/>
      <c r="Q114" s="552"/>
      <c r="R114" s="552"/>
      <c r="S114" s="552"/>
      <c r="T114" s="552"/>
      <c r="U114" s="552"/>
      <c r="V114" s="552"/>
      <c r="W114" s="552"/>
      <c r="X114" s="552"/>
      <c r="Y114" s="552"/>
      <c r="Z114" s="552"/>
      <c r="AA114" s="552"/>
      <c r="AB114" s="552"/>
      <c r="AC114" s="552"/>
      <c r="AD114" s="552"/>
      <c r="AE114" s="552"/>
      <c r="AF114" s="552"/>
      <c r="AG114" s="552"/>
      <c r="AH114" s="552"/>
      <c r="AI114" s="551"/>
      <c r="AJ114" s="551"/>
      <c r="AK114" s="551"/>
      <c r="AL114" s="551"/>
      <c r="AM114" s="551"/>
      <c r="AN114" s="551"/>
    </row>
    <row r="115" spans="1:40" ht="30" customHeight="1">
      <c r="A115" s="212"/>
      <c r="B115" s="212"/>
      <c r="C115" s="624">
        <v>5</v>
      </c>
      <c r="D115" s="624"/>
      <c r="E115" s="552" t="s">
        <v>200</v>
      </c>
      <c r="F115" s="552"/>
      <c r="G115" s="552"/>
      <c r="H115" s="552"/>
      <c r="I115" s="552"/>
      <c r="J115" s="552"/>
      <c r="K115" s="552"/>
      <c r="L115" s="552"/>
      <c r="M115" s="552"/>
      <c r="N115" s="552"/>
      <c r="O115" s="552"/>
      <c r="P115" s="552"/>
      <c r="Q115" s="552"/>
      <c r="R115" s="552"/>
      <c r="S115" s="552"/>
      <c r="T115" s="552"/>
      <c r="U115" s="552"/>
      <c r="V115" s="552"/>
      <c r="W115" s="552"/>
      <c r="X115" s="552"/>
      <c r="Y115" s="552"/>
      <c r="Z115" s="552"/>
      <c r="AA115" s="552"/>
      <c r="AB115" s="552"/>
      <c r="AC115" s="552"/>
      <c r="AD115" s="552"/>
      <c r="AE115" s="552"/>
      <c r="AF115" s="552"/>
      <c r="AG115" s="552"/>
      <c r="AH115" s="552"/>
      <c r="AI115" s="551"/>
      <c r="AJ115" s="551"/>
      <c r="AK115" s="551"/>
      <c r="AL115" s="551"/>
      <c r="AM115" s="551"/>
      <c r="AN115" s="551"/>
    </row>
    <row r="116" spans="1:40" ht="30" customHeight="1">
      <c r="A116" s="212"/>
      <c r="B116" s="212"/>
      <c r="C116" s="624">
        <v>6</v>
      </c>
      <c r="D116" s="624"/>
      <c r="E116" s="552" t="s">
        <v>201</v>
      </c>
      <c r="F116" s="552"/>
      <c r="G116" s="552"/>
      <c r="H116" s="552"/>
      <c r="I116" s="552"/>
      <c r="J116" s="552"/>
      <c r="K116" s="552"/>
      <c r="L116" s="552"/>
      <c r="M116" s="552"/>
      <c r="N116" s="552"/>
      <c r="O116" s="552"/>
      <c r="P116" s="552"/>
      <c r="Q116" s="552"/>
      <c r="R116" s="552"/>
      <c r="S116" s="552"/>
      <c r="T116" s="552"/>
      <c r="U116" s="552"/>
      <c r="V116" s="552"/>
      <c r="W116" s="552"/>
      <c r="X116" s="552"/>
      <c r="Y116" s="552"/>
      <c r="Z116" s="552"/>
      <c r="AA116" s="552"/>
      <c r="AB116" s="552"/>
      <c r="AC116" s="552"/>
      <c r="AD116" s="552"/>
      <c r="AE116" s="552"/>
      <c r="AF116" s="552"/>
      <c r="AG116" s="552"/>
      <c r="AH116" s="552"/>
      <c r="AI116" s="551"/>
      <c r="AJ116" s="551"/>
      <c r="AK116" s="551"/>
      <c r="AL116" s="551"/>
      <c r="AM116" s="551"/>
      <c r="AN116" s="551"/>
    </row>
    <row r="117" spans="1:40" ht="45" customHeight="1">
      <c r="A117" s="212"/>
      <c r="B117" s="212"/>
      <c r="C117" s="624">
        <v>7</v>
      </c>
      <c r="D117" s="624"/>
      <c r="E117" s="552" t="s">
        <v>202</v>
      </c>
      <c r="F117" s="552"/>
      <c r="G117" s="552"/>
      <c r="H117" s="552"/>
      <c r="I117" s="552"/>
      <c r="J117" s="552"/>
      <c r="K117" s="552"/>
      <c r="L117" s="552"/>
      <c r="M117" s="552"/>
      <c r="N117" s="552"/>
      <c r="O117" s="552"/>
      <c r="P117" s="552"/>
      <c r="Q117" s="552"/>
      <c r="R117" s="552"/>
      <c r="S117" s="552"/>
      <c r="T117" s="552"/>
      <c r="U117" s="552"/>
      <c r="V117" s="552"/>
      <c r="W117" s="552"/>
      <c r="X117" s="552"/>
      <c r="Y117" s="552"/>
      <c r="Z117" s="552"/>
      <c r="AA117" s="552"/>
      <c r="AB117" s="552"/>
      <c r="AC117" s="552"/>
      <c r="AD117" s="552"/>
      <c r="AE117" s="552"/>
      <c r="AF117" s="552"/>
      <c r="AG117" s="552"/>
      <c r="AH117" s="552"/>
      <c r="AI117" s="551"/>
      <c r="AJ117" s="551"/>
      <c r="AK117" s="551"/>
      <c r="AL117" s="551"/>
      <c r="AM117" s="551"/>
      <c r="AN117" s="551"/>
    </row>
    <row r="118" spans="1:40" ht="30" customHeight="1">
      <c r="A118" s="212"/>
      <c r="B118" s="212"/>
      <c r="C118" s="624">
        <v>8</v>
      </c>
      <c r="D118" s="624"/>
      <c r="E118" s="552" t="s">
        <v>203</v>
      </c>
      <c r="F118" s="552"/>
      <c r="G118" s="552"/>
      <c r="H118" s="552"/>
      <c r="I118" s="552"/>
      <c r="J118" s="552"/>
      <c r="K118" s="552"/>
      <c r="L118" s="552"/>
      <c r="M118" s="552"/>
      <c r="N118" s="552"/>
      <c r="O118" s="552"/>
      <c r="P118" s="552"/>
      <c r="Q118" s="552"/>
      <c r="R118" s="552"/>
      <c r="S118" s="552"/>
      <c r="T118" s="552"/>
      <c r="U118" s="552"/>
      <c r="V118" s="552"/>
      <c r="W118" s="552"/>
      <c r="X118" s="552"/>
      <c r="Y118" s="552"/>
      <c r="Z118" s="552"/>
      <c r="AA118" s="552"/>
      <c r="AB118" s="552"/>
      <c r="AC118" s="552"/>
      <c r="AD118" s="552"/>
      <c r="AE118" s="552"/>
      <c r="AF118" s="552"/>
      <c r="AG118" s="552"/>
      <c r="AH118" s="552"/>
      <c r="AI118" s="551"/>
      <c r="AJ118" s="551"/>
      <c r="AK118" s="551"/>
      <c r="AL118" s="551"/>
      <c r="AM118" s="551"/>
      <c r="AN118" s="551"/>
    </row>
    <row r="119" spans="1:40" ht="30" customHeight="1">
      <c r="A119" s="212"/>
      <c r="B119" s="212"/>
      <c r="C119" s="624">
        <v>9</v>
      </c>
      <c r="D119" s="624"/>
      <c r="E119" s="552" t="s">
        <v>204</v>
      </c>
      <c r="F119" s="552"/>
      <c r="G119" s="552"/>
      <c r="H119" s="552"/>
      <c r="I119" s="552"/>
      <c r="J119" s="552"/>
      <c r="K119" s="552"/>
      <c r="L119" s="552"/>
      <c r="M119" s="552"/>
      <c r="N119" s="552"/>
      <c r="O119" s="552"/>
      <c r="P119" s="552"/>
      <c r="Q119" s="552"/>
      <c r="R119" s="552"/>
      <c r="S119" s="552"/>
      <c r="T119" s="552"/>
      <c r="U119" s="552"/>
      <c r="V119" s="552"/>
      <c r="W119" s="552"/>
      <c r="X119" s="552"/>
      <c r="Y119" s="552"/>
      <c r="Z119" s="552"/>
      <c r="AA119" s="552"/>
      <c r="AB119" s="552"/>
      <c r="AC119" s="552"/>
      <c r="AD119" s="552"/>
      <c r="AE119" s="552"/>
      <c r="AF119" s="552"/>
      <c r="AG119" s="552"/>
      <c r="AH119" s="552"/>
      <c r="AI119" s="551"/>
      <c r="AJ119" s="551"/>
      <c r="AK119" s="551"/>
      <c r="AL119" s="551"/>
      <c r="AM119" s="551"/>
      <c r="AN119" s="551"/>
    </row>
    <row r="120" spans="1:40" ht="30" customHeight="1">
      <c r="A120" s="212"/>
      <c r="B120" s="212"/>
      <c r="C120" s="624">
        <v>10</v>
      </c>
      <c r="D120" s="624"/>
      <c r="E120" s="552" t="s">
        <v>711</v>
      </c>
      <c r="F120" s="552"/>
      <c r="G120" s="552"/>
      <c r="H120" s="552"/>
      <c r="I120" s="552"/>
      <c r="J120" s="552"/>
      <c r="K120" s="552"/>
      <c r="L120" s="552"/>
      <c r="M120" s="552"/>
      <c r="N120" s="552"/>
      <c r="O120" s="552"/>
      <c r="P120" s="552"/>
      <c r="Q120" s="552"/>
      <c r="R120" s="552"/>
      <c r="S120" s="552"/>
      <c r="T120" s="552"/>
      <c r="U120" s="552"/>
      <c r="V120" s="552"/>
      <c r="W120" s="552"/>
      <c r="X120" s="552"/>
      <c r="Y120" s="552"/>
      <c r="Z120" s="552"/>
      <c r="AA120" s="552"/>
      <c r="AB120" s="552"/>
      <c r="AC120" s="552"/>
      <c r="AD120" s="552"/>
      <c r="AE120" s="552"/>
      <c r="AF120" s="552"/>
      <c r="AG120" s="552"/>
      <c r="AH120" s="552"/>
      <c r="AI120" s="551"/>
      <c r="AJ120" s="551"/>
      <c r="AK120" s="551"/>
      <c r="AL120" s="551"/>
      <c r="AM120" s="551"/>
      <c r="AN120" s="551"/>
    </row>
    <row r="121" spans="1:40" ht="30" customHeight="1">
      <c r="A121" s="212"/>
      <c r="B121" s="212"/>
      <c r="C121" s="624">
        <v>11</v>
      </c>
      <c r="D121" s="624"/>
      <c r="E121" s="552" t="s">
        <v>205</v>
      </c>
      <c r="F121" s="552"/>
      <c r="G121" s="552"/>
      <c r="H121" s="552"/>
      <c r="I121" s="552"/>
      <c r="J121" s="552"/>
      <c r="K121" s="552"/>
      <c r="L121" s="552"/>
      <c r="M121" s="552"/>
      <c r="N121" s="552"/>
      <c r="O121" s="552"/>
      <c r="P121" s="552"/>
      <c r="Q121" s="552"/>
      <c r="R121" s="552"/>
      <c r="S121" s="552"/>
      <c r="T121" s="552"/>
      <c r="U121" s="552"/>
      <c r="V121" s="552"/>
      <c r="W121" s="552"/>
      <c r="X121" s="552"/>
      <c r="Y121" s="552"/>
      <c r="Z121" s="552"/>
      <c r="AA121" s="552"/>
      <c r="AB121" s="552"/>
      <c r="AC121" s="552"/>
      <c r="AD121" s="552"/>
      <c r="AE121" s="552"/>
      <c r="AF121" s="552"/>
      <c r="AG121" s="552"/>
      <c r="AH121" s="552"/>
      <c r="AI121" s="551"/>
      <c r="AJ121" s="551"/>
      <c r="AK121" s="551"/>
      <c r="AL121" s="551"/>
      <c r="AM121" s="551"/>
      <c r="AN121" s="551"/>
    </row>
    <row r="122" spans="1:40" ht="45" customHeight="1">
      <c r="A122" s="212"/>
      <c r="B122" s="212"/>
      <c r="C122" s="624">
        <v>12</v>
      </c>
      <c r="D122" s="624"/>
      <c r="E122" s="552" t="s">
        <v>206</v>
      </c>
      <c r="F122" s="552"/>
      <c r="G122" s="552"/>
      <c r="H122" s="552"/>
      <c r="I122" s="552"/>
      <c r="J122" s="552"/>
      <c r="K122" s="552"/>
      <c r="L122" s="552"/>
      <c r="M122" s="552"/>
      <c r="N122" s="552"/>
      <c r="O122" s="552"/>
      <c r="P122" s="552"/>
      <c r="Q122" s="552"/>
      <c r="R122" s="552"/>
      <c r="S122" s="552"/>
      <c r="T122" s="552"/>
      <c r="U122" s="552"/>
      <c r="V122" s="552"/>
      <c r="W122" s="552"/>
      <c r="X122" s="552"/>
      <c r="Y122" s="552"/>
      <c r="Z122" s="552"/>
      <c r="AA122" s="552"/>
      <c r="AB122" s="552"/>
      <c r="AC122" s="552"/>
      <c r="AD122" s="552"/>
      <c r="AE122" s="552"/>
      <c r="AF122" s="552"/>
      <c r="AG122" s="552"/>
      <c r="AH122" s="552"/>
      <c r="AI122" s="551"/>
      <c r="AJ122" s="551"/>
      <c r="AK122" s="551"/>
      <c r="AL122" s="551"/>
      <c r="AM122" s="551"/>
      <c r="AN122" s="551"/>
    </row>
    <row r="123" spans="1:40" ht="30" customHeight="1">
      <c r="A123" s="212"/>
      <c r="B123" s="212"/>
      <c r="C123" s="624">
        <v>13</v>
      </c>
      <c r="D123" s="624"/>
      <c r="E123" s="552" t="s">
        <v>207</v>
      </c>
      <c r="F123" s="552"/>
      <c r="G123" s="552"/>
      <c r="H123" s="552"/>
      <c r="I123" s="552"/>
      <c r="J123" s="552"/>
      <c r="K123" s="552"/>
      <c r="L123" s="552"/>
      <c r="M123" s="552"/>
      <c r="N123" s="552"/>
      <c r="O123" s="552"/>
      <c r="P123" s="552"/>
      <c r="Q123" s="552"/>
      <c r="R123" s="552"/>
      <c r="S123" s="552"/>
      <c r="T123" s="552"/>
      <c r="U123" s="552"/>
      <c r="V123" s="552"/>
      <c r="W123" s="552"/>
      <c r="X123" s="552"/>
      <c r="Y123" s="552"/>
      <c r="Z123" s="552"/>
      <c r="AA123" s="552"/>
      <c r="AB123" s="552"/>
      <c r="AC123" s="552"/>
      <c r="AD123" s="552"/>
      <c r="AE123" s="552"/>
      <c r="AF123" s="552"/>
      <c r="AG123" s="552"/>
      <c r="AH123" s="552"/>
      <c r="AI123" s="551"/>
      <c r="AJ123" s="551"/>
      <c r="AK123" s="551"/>
      <c r="AL123" s="551"/>
      <c r="AM123" s="551"/>
      <c r="AN123" s="551"/>
    </row>
    <row r="124" spans="1:40" ht="9" customHeight="1">
      <c r="A124" s="212"/>
      <c r="B124" s="212"/>
      <c r="C124" s="220"/>
      <c r="D124" s="220"/>
      <c r="E124" s="211"/>
      <c r="F124" s="211"/>
      <c r="G124" s="211"/>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2"/>
      <c r="AJ124" s="212"/>
      <c r="AK124" s="212"/>
      <c r="AL124" s="212"/>
      <c r="AM124" s="212"/>
      <c r="AN124" s="212"/>
    </row>
    <row r="125" spans="1:40" ht="17.25" customHeight="1">
      <c r="A125" s="212"/>
      <c r="B125" s="302" t="s">
        <v>365</v>
      </c>
      <c r="C125" s="303"/>
      <c r="D125" s="220"/>
      <c r="E125" s="211"/>
      <c r="F125" s="211"/>
      <c r="G125" s="211"/>
      <c r="H125" s="211"/>
      <c r="I125" s="211"/>
      <c r="J125" s="211"/>
      <c r="K125" s="211"/>
      <c r="L125" s="211"/>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2"/>
      <c r="AJ125" s="212"/>
      <c r="AK125" s="212"/>
      <c r="AL125" s="212"/>
      <c r="AM125" s="212"/>
      <c r="AN125" s="212"/>
    </row>
    <row r="126" spans="1:40" ht="30" customHeight="1">
      <c r="A126" s="212"/>
      <c r="B126" s="256"/>
      <c r="C126" s="671">
        <v>1</v>
      </c>
      <c r="D126" s="672"/>
      <c r="E126" s="666" t="s">
        <v>208</v>
      </c>
      <c r="F126" s="667"/>
      <c r="G126" s="667"/>
      <c r="H126" s="667"/>
      <c r="I126" s="667"/>
      <c r="J126" s="667"/>
      <c r="K126" s="667"/>
      <c r="L126" s="667"/>
      <c r="M126" s="667"/>
      <c r="N126" s="667"/>
      <c r="O126" s="667"/>
      <c r="P126" s="667"/>
      <c r="Q126" s="667"/>
      <c r="R126" s="667"/>
      <c r="S126" s="667"/>
      <c r="T126" s="667"/>
      <c r="U126" s="667"/>
      <c r="V126" s="667"/>
      <c r="W126" s="667"/>
      <c r="X126" s="667"/>
      <c r="Y126" s="667"/>
      <c r="Z126" s="667"/>
      <c r="AA126" s="667"/>
      <c r="AB126" s="667"/>
      <c r="AC126" s="667"/>
      <c r="AD126" s="667"/>
      <c r="AE126" s="667"/>
      <c r="AF126" s="667"/>
      <c r="AG126" s="667"/>
      <c r="AH126" s="668"/>
      <c r="AI126" s="551"/>
      <c r="AJ126" s="551"/>
      <c r="AK126" s="551"/>
      <c r="AL126" s="551"/>
      <c r="AM126" s="551"/>
      <c r="AN126" s="551"/>
    </row>
    <row r="127" spans="1:40" ht="30" customHeight="1">
      <c r="A127" s="212"/>
      <c r="B127" s="256"/>
      <c r="C127" s="671">
        <v>2</v>
      </c>
      <c r="D127" s="672"/>
      <c r="E127" s="666" t="s">
        <v>209</v>
      </c>
      <c r="F127" s="667"/>
      <c r="G127" s="667"/>
      <c r="H127" s="667"/>
      <c r="I127" s="667"/>
      <c r="J127" s="667"/>
      <c r="K127" s="667"/>
      <c r="L127" s="667"/>
      <c r="M127" s="667"/>
      <c r="N127" s="667"/>
      <c r="O127" s="667"/>
      <c r="P127" s="667"/>
      <c r="Q127" s="667"/>
      <c r="R127" s="667"/>
      <c r="S127" s="667"/>
      <c r="T127" s="667"/>
      <c r="U127" s="667"/>
      <c r="V127" s="667"/>
      <c r="W127" s="667"/>
      <c r="X127" s="667"/>
      <c r="Y127" s="667"/>
      <c r="Z127" s="667"/>
      <c r="AA127" s="667"/>
      <c r="AB127" s="667"/>
      <c r="AC127" s="667"/>
      <c r="AD127" s="667"/>
      <c r="AE127" s="667"/>
      <c r="AF127" s="667"/>
      <c r="AG127" s="667"/>
      <c r="AH127" s="668"/>
      <c r="AI127" s="551"/>
      <c r="AJ127" s="551"/>
      <c r="AK127" s="551"/>
      <c r="AL127" s="551"/>
      <c r="AM127" s="551"/>
      <c r="AN127" s="551"/>
    </row>
    <row r="128" spans="1:40" ht="30" customHeight="1">
      <c r="A128" s="212"/>
      <c r="B128" s="256"/>
      <c r="C128" s="671">
        <v>3</v>
      </c>
      <c r="D128" s="672"/>
      <c r="E128" s="666" t="s">
        <v>210</v>
      </c>
      <c r="F128" s="667"/>
      <c r="G128" s="667"/>
      <c r="H128" s="667"/>
      <c r="I128" s="667"/>
      <c r="J128" s="667"/>
      <c r="K128" s="667"/>
      <c r="L128" s="667"/>
      <c r="M128" s="667"/>
      <c r="N128" s="667"/>
      <c r="O128" s="667"/>
      <c r="P128" s="667"/>
      <c r="Q128" s="667"/>
      <c r="R128" s="667"/>
      <c r="S128" s="667"/>
      <c r="T128" s="667"/>
      <c r="U128" s="667"/>
      <c r="V128" s="667"/>
      <c r="W128" s="667"/>
      <c r="X128" s="667"/>
      <c r="Y128" s="667"/>
      <c r="Z128" s="667"/>
      <c r="AA128" s="667"/>
      <c r="AB128" s="667"/>
      <c r="AC128" s="667"/>
      <c r="AD128" s="667"/>
      <c r="AE128" s="667"/>
      <c r="AF128" s="667"/>
      <c r="AG128" s="667"/>
      <c r="AH128" s="668"/>
      <c r="AI128" s="551"/>
      <c r="AJ128" s="551"/>
      <c r="AK128" s="551"/>
      <c r="AL128" s="551"/>
      <c r="AM128" s="551"/>
      <c r="AN128" s="551"/>
    </row>
    <row r="129" spans="1:40" ht="45" customHeight="1">
      <c r="A129" s="212"/>
      <c r="B129" s="212"/>
      <c r="C129" s="671">
        <v>4</v>
      </c>
      <c r="D129" s="672"/>
      <c r="E129" s="666" t="s">
        <v>216</v>
      </c>
      <c r="F129" s="667"/>
      <c r="G129" s="667"/>
      <c r="H129" s="667"/>
      <c r="I129" s="667"/>
      <c r="J129" s="667"/>
      <c r="K129" s="667"/>
      <c r="L129" s="667"/>
      <c r="M129" s="667"/>
      <c r="N129" s="667"/>
      <c r="O129" s="667"/>
      <c r="P129" s="667"/>
      <c r="Q129" s="667"/>
      <c r="R129" s="667"/>
      <c r="S129" s="667"/>
      <c r="T129" s="667"/>
      <c r="U129" s="667"/>
      <c r="V129" s="667"/>
      <c r="W129" s="667"/>
      <c r="X129" s="667"/>
      <c r="Y129" s="667"/>
      <c r="Z129" s="667"/>
      <c r="AA129" s="667"/>
      <c r="AB129" s="667"/>
      <c r="AC129" s="667"/>
      <c r="AD129" s="667"/>
      <c r="AE129" s="667"/>
      <c r="AF129" s="667"/>
      <c r="AG129" s="667"/>
      <c r="AH129" s="668"/>
      <c r="AI129" s="551"/>
      <c r="AJ129" s="551"/>
      <c r="AK129" s="551"/>
      <c r="AL129" s="551"/>
      <c r="AM129" s="551"/>
      <c r="AN129" s="551"/>
    </row>
    <row r="130" spans="1:40" ht="30" customHeight="1">
      <c r="A130" s="212"/>
      <c r="B130" s="212"/>
      <c r="C130" s="671">
        <v>5</v>
      </c>
      <c r="D130" s="672"/>
      <c r="E130" s="666" t="s">
        <v>217</v>
      </c>
      <c r="F130" s="667"/>
      <c r="G130" s="667"/>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8"/>
      <c r="AI130" s="551"/>
      <c r="AJ130" s="551"/>
      <c r="AK130" s="551"/>
      <c r="AL130" s="551"/>
      <c r="AM130" s="551"/>
      <c r="AN130" s="551"/>
    </row>
    <row r="131" spans="1:40" ht="30" customHeight="1">
      <c r="A131" s="212"/>
      <c r="B131" s="212"/>
      <c r="C131" s="671">
        <v>6</v>
      </c>
      <c r="D131" s="672"/>
      <c r="E131" s="666" t="s">
        <v>218</v>
      </c>
      <c r="F131" s="667"/>
      <c r="G131" s="667"/>
      <c r="H131" s="667"/>
      <c r="I131" s="667"/>
      <c r="J131" s="667"/>
      <c r="K131" s="667"/>
      <c r="L131" s="667"/>
      <c r="M131" s="667"/>
      <c r="N131" s="667"/>
      <c r="O131" s="667"/>
      <c r="P131" s="667"/>
      <c r="Q131" s="667"/>
      <c r="R131" s="667"/>
      <c r="S131" s="667"/>
      <c r="T131" s="667"/>
      <c r="U131" s="667"/>
      <c r="V131" s="667"/>
      <c r="W131" s="667"/>
      <c r="X131" s="667"/>
      <c r="Y131" s="667"/>
      <c r="Z131" s="667"/>
      <c r="AA131" s="667"/>
      <c r="AB131" s="667"/>
      <c r="AC131" s="667"/>
      <c r="AD131" s="667"/>
      <c r="AE131" s="667"/>
      <c r="AF131" s="667"/>
      <c r="AG131" s="667"/>
      <c r="AH131" s="668"/>
      <c r="AI131" s="551"/>
      <c r="AJ131" s="551"/>
      <c r="AK131" s="551"/>
      <c r="AL131" s="551"/>
      <c r="AM131" s="551"/>
      <c r="AN131" s="551"/>
    </row>
    <row r="132" spans="1:40" ht="30" customHeight="1">
      <c r="A132" s="212"/>
      <c r="B132" s="212"/>
      <c r="C132" s="671">
        <v>7</v>
      </c>
      <c r="D132" s="672"/>
      <c r="E132" s="666" t="s">
        <v>712</v>
      </c>
      <c r="F132" s="667"/>
      <c r="G132" s="667"/>
      <c r="H132" s="667"/>
      <c r="I132" s="667"/>
      <c r="J132" s="667"/>
      <c r="K132" s="667"/>
      <c r="L132" s="667"/>
      <c r="M132" s="667"/>
      <c r="N132" s="667"/>
      <c r="O132" s="667"/>
      <c r="P132" s="667"/>
      <c r="Q132" s="667"/>
      <c r="R132" s="667"/>
      <c r="S132" s="667"/>
      <c r="T132" s="667"/>
      <c r="U132" s="667"/>
      <c r="V132" s="667"/>
      <c r="W132" s="667"/>
      <c r="X132" s="667"/>
      <c r="Y132" s="667"/>
      <c r="Z132" s="667"/>
      <c r="AA132" s="667"/>
      <c r="AB132" s="667"/>
      <c r="AC132" s="667"/>
      <c r="AD132" s="667"/>
      <c r="AE132" s="667"/>
      <c r="AF132" s="667"/>
      <c r="AG132" s="667"/>
      <c r="AH132" s="668"/>
      <c r="AI132" s="551"/>
      <c r="AJ132" s="551"/>
      <c r="AK132" s="551"/>
      <c r="AL132" s="551"/>
      <c r="AM132" s="551"/>
      <c r="AN132" s="551"/>
    </row>
    <row r="133" spans="1:40" ht="30" customHeight="1">
      <c r="A133" s="212"/>
      <c r="B133" s="212"/>
      <c r="C133" s="671">
        <v>8</v>
      </c>
      <c r="D133" s="672"/>
      <c r="E133" s="666" t="s">
        <v>219</v>
      </c>
      <c r="F133" s="667"/>
      <c r="G133" s="667"/>
      <c r="H133" s="667"/>
      <c r="I133" s="667"/>
      <c r="J133" s="667"/>
      <c r="K133" s="667"/>
      <c r="L133" s="667"/>
      <c r="M133" s="667"/>
      <c r="N133" s="667"/>
      <c r="O133" s="667"/>
      <c r="P133" s="667"/>
      <c r="Q133" s="667"/>
      <c r="R133" s="667"/>
      <c r="S133" s="667"/>
      <c r="T133" s="667"/>
      <c r="U133" s="667"/>
      <c r="V133" s="667"/>
      <c r="W133" s="667"/>
      <c r="X133" s="667"/>
      <c r="Y133" s="667"/>
      <c r="Z133" s="667"/>
      <c r="AA133" s="667"/>
      <c r="AB133" s="667"/>
      <c r="AC133" s="667"/>
      <c r="AD133" s="667"/>
      <c r="AE133" s="667"/>
      <c r="AF133" s="667"/>
      <c r="AG133" s="667"/>
      <c r="AH133" s="668"/>
      <c r="AI133" s="551"/>
      <c r="AJ133" s="551"/>
      <c r="AK133" s="551"/>
      <c r="AL133" s="551"/>
      <c r="AM133" s="551"/>
      <c r="AN133" s="551"/>
    </row>
    <row r="134" spans="1:40" ht="30" customHeight="1">
      <c r="A134" s="212"/>
      <c r="B134" s="212"/>
      <c r="C134" s="671">
        <v>9</v>
      </c>
      <c r="D134" s="672"/>
      <c r="E134" s="666" t="s">
        <v>220</v>
      </c>
      <c r="F134" s="667"/>
      <c r="G134" s="667"/>
      <c r="H134" s="667"/>
      <c r="I134" s="667"/>
      <c r="J134" s="667"/>
      <c r="K134" s="667"/>
      <c r="L134" s="667"/>
      <c r="M134" s="667"/>
      <c r="N134" s="667"/>
      <c r="O134" s="667"/>
      <c r="P134" s="667"/>
      <c r="Q134" s="667"/>
      <c r="R134" s="667"/>
      <c r="S134" s="667"/>
      <c r="T134" s="667"/>
      <c r="U134" s="667"/>
      <c r="V134" s="667"/>
      <c r="W134" s="667"/>
      <c r="X134" s="667"/>
      <c r="Y134" s="667"/>
      <c r="Z134" s="667"/>
      <c r="AA134" s="667"/>
      <c r="AB134" s="667"/>
      <c r="AC134" s="667"/>
      <c r="AD134" s="667"/>
      <c r="AE134" s="667"/>
      <c r="AF134" s="667"/>
      <c r="AG134" s="667"/>
      <c r="AH134" s="668"/>
      <c r="AI134" s="551"/>
      <c r="AJ134" s="551"/>
      <c r="AK134" s="551"/>
      <c r="AL134" s="551"/>
      <c r="AM134" s="551"/>
      <c r="AN134" s="551"/>
    </row>
    <row r="135" spans="1:40" ht="30" customHeight="1">
      <c r="A135" s="212"/>
      <c r="B135" s="212"/>
      <c r="C135" s="671">
        <v>10</v>
      </c>
      <c r="D135" s="672"/>
      <c r="E135" s="666" t="s">
        <v>221</v>
      </c>
      <c r="F135" s="667"/>
      <c r="G135" s="667"/>
      <c r="H135" s="667"/>
      <c r="I135" s="667"/>
      <c r="J135" s="667"/>
      <c r="K135" s="667"/>
      <c r="L135" s="667"/>
      <c r="M135" s="667"/>
      <c r="N135" s="667"/>
      <c r="O135" s="667"/>
      <c r="P135" s="667"/>
      <c r="Q135" s="667"/>
      <c r="R135" s="667"/>
      <c r="S135" s="667"/>
      <c r="T135" s="667"/>
      <c r="U135" s="667"/>
      <c r="V135" s="667"/>
      <c r="W135" s="667"/>
      <c r="X135" s="667"/>
      <c r="Y135" s="667"/>
      <c r="Z135" s="667"/>
      <c r="AA135" s="667"/>
      <c r="AB135" s="667"/>
      <c r="AC135" s="667"/>
      <c r="AD135" s="667"/>
      <c r="AE135" s="667"/>
      <c r="AF135" s="667"/>
      <c r="AG135" s="667"/>
      <c r="AH135" s="668"/>
      <c r="AI135" s="551"/>
      <c r="AJ135" s="551"/>
      <c r="AK135" s="551"/>
      <c r="AL135" s="551"/>
      <c r="AM135" s="551"/>
      <c r="AN135" s="551"/>
    </row>
    <row r="136" spans="1:40" ht="30" customHeight="1">
      <c r="A136" s="212"/>
      <c r="B136" s="212"/>
      <c r="C136" s="671">
        <v>11</v>
      </c>
      <c r="D136" s="672"/>
      <c r="E136" s="666" t="s">
        <v>222</v>
      </c>
      <c r="F136" s="667"/>
      <c r="G136" s="667"/>
      <c r="H136" s="667"/>
      <c r="I136" s="667"/>
      <c r="J136" s="667"/>
      <c r="K136" s="667"/>
      <c r="L136" s="667"/>
      <c r="M136" s="667"/>
      <c r="N136" s="667"/>
      <c r="O136" s="667"/>
      <c r="P136" s="667"/>
      <c r="Q136" s="667"/>
      <c r="R136" s="667"/>
      <c r="S136" s="667"/>
      <c r="T136" s="667"/>
      <c r="U136" s="667"/>
      <c r="V136" s="667"/>
      <c r="W136" s="667"/>
      <c r="X136" s="667"/>
      <c r="Y136" s="667"/>
      <c r="Z136" s="667"/>
      <c r="AA136" s="667"/>
      <c r="AB136" s="667"/>
      <c r="AC136" s="667"/>
      <c r="AD136" s="667"/>
      <c r="AE136" s="667"/>
      <c r="AF136" s="667"/>
      <c r="AG136" s="667"/>
      <c r="AH136" s="668"/>
      <c r="AI136" s="551"/>
      <c r="AJ136" s="551"/>
      <c r="AK136" s="551"/>
      <c r="AL136" s="551"/>
      <c r="AM136" s="551"/>
      <c r="AN136" s="551"/>
    </row>
    <row r="137" spans="1:40" ht="30" customHeight="1">
      <c r="A137" s="212"/>
      <c r="B137" s="212"/>
      <c r="C137" s="671">
        <v>12</v>
      </c>
      <c r="D137" s="672"/>
      <c r="E137" s="666" t="s">
        <v>223</v>
      </c>
      <c r="F137" s="667"/>
      <c r="G137" s="667"/>
      <c r="H137" s="667"/>
      <c r="I137" s="667"/>
      <c r="J137" s="667"/>
      <c r="K137" s="667"/>
      <c r="L137" s="667"/>
      <c r="M137" s="667"/>
      <c r="N137" s="667"/>
      <c r="O137" s="667"/>
      <c r="P137" s="667"/>
      <c r="Q137" s="667"/>
      <c r="R137" s="667"/>
      <c r="S137" s="667"/>
      <c r="T137" s="667"/>
      <c r="U137" s="667"/>
      <c r="V137" s="667"/>
      <c r="W137" s="667"/>
      <c r="X137" s="667"/>
      <c r="Y137" s="667"/>
      <c r="Z137" s="667"/>
      <c r="AA137" s="667"/>
      <c r="AB137" s="667"/>
      <c r="AC137" s="667"/>
      <c r="AD137" s="667"/>
      <c r="AE137" s="667"/>
      <c r="AF137" s="667"/>
      <c r="AG137" s="667"/>
      <c r="AH137" s="668"/>
      <c r="AI137" s="551"/>
      <c r="AJ137" s="551"/>
      <c r="AK137" s="551"/>
      <c r="AL137" s="551"/>
      <c r="AM137" s="551"/>
      <c r="AN137" s="551"/>
    </row>
    <row r="138" spans="1:40" ht="30" customHeight="1">
      <c r="A138" s="212"/>
      <c r="B138" s="212"/>
      <c r="C138" s="671">
        <v>13</v>
      </c>
      <c r="D138" s="672"/>
      <c r="E138" s="666" t="s">
        <v>224</v>
      </c>
      <c r="F138" s="667"/>
      <c r="G138" s="667"/>
      <c r="H138" s="667"/>
      <c r="I138" s="667"/>
      <c r="J138" s="667"/>
      <c r="K138" s="667"/>
      <c r="L138" s="667"/>
      <c r="M138" s="667"/>
      <c r="N138" s="667"/>
      <c r="O138" s="667"/>
      <c r="P138" s="667"/>
      <c r="Q138" s="667"/>
      <c r="R138" s="667"/>
      <c r="S138" s="667"/>
      <c r="T138" s="667"/>
      <c r="U138" s="667"/>
      <c r="V138" s="667"/>
      <c r="W138" s="667"/>
      <c r="X138" s="667"/>
      <c r="Y138" s="667"/>
      <c r="Z138" s="667"/>
      <c r="AA138" s="667"/>
      <c r="AB138" s="667"/>
      <c r="AC138" s="667"/>
      <c r="AD138" s="667"/>
      <c r="AE138" s="667"/>
      <c r="AF138" s="667"/>
      <c r="AG138" s="667"/>
      <c r="AH138" s="668"/>
      <c r="AI138" s="551"/>
      <c r="AJ138" s="551"/>
      <c r="AK138" s="551"/>
      <c r="AL138" s="551"/>
      <c r="AM138" s="551"/>
      <c r="AN138" s="551"/>
    </row>
    <row r="139" spans="1:40" ht="30" customHeight="1">
      <c r="A139" s="212"/>
      <c r="B139" s="212"/>
      <c r="C139" s="697">
        <v>14</v>
      </c>
      <c r="D139" s="698"/>
      <c r="E139" s="682" t="s">
        <v>225</v>
      </c>
      <c r="F139" s="683"/>
      <c r="G139" s="683"/>
      <c r="H139" s="683"/>
      <c r="I139" s="683"/>
      <c r="J139" s="683"/>
      <c r="K139" s="683"/>
      <c r="L139" s="683"/>
      <c r="M139" s="683"/>
      <c r="N139" s="683"/>
      <c r="O139" s="683"/>
      <c r="P139" s="683"/>
      <c r="Q139" s="683"/>
      <c r="R139" s="683"/>
      <c r="S139" s="683"/>
      <c r="T139" s="683"/>
      <c r="U139" s="683"/>
      <c r="V139" s="683"/>
      <c r="W139" s="683"/>
      <c r="X139" s="683"/>
      <c r="Y139" s="683"/>
      <c r="Z139" s="683"/>
      <c r="AA139" s="683"/>
      <c r="AB139" s="683"/>
      <c r="AC139" s="683"/>
      <c r="AD139" s="683"/>
      <c r="AE139" s="683"/>
      <c r="AF139" s="683"/>
      <c r="AG139" s="683"/>
      <c r="AH139" s="684"/>
      <c r="AI139" s="551"/>
      <c r="AJ139" s="551"/>
      <c r="AK139" s="551"/>
      <c r="AL139" s="551"/>
      <c r="AM139" s="551"/>
      <c r="AN139" s="551"/>
    </row>
    <row r="140" spans="1:40" ht="18" customHeight="1">
      <c r="C140" s="671">
        <v>15</v>
      </c>
      <c r="D140" s="672"/>
      <c r="E140" s="666" t="s">
        <v>211</v>
      </c>
      <c r="F140" s="667"/>
      <c r="G140" s="667"/>
      <c r="H140" s="667"/>
      <c r="I140" s="667"/>
      <c r="J140" s="667"/>
      <c r="K140" s="667"/>
      <c r="L140" s="667"/>
      <c r="M140" s="667"/>
      <c r="N140" s="667"/>
      <c r="O140" s="667"/>
      <c r="P140" s="667"/>
      <c r="Q140" s="667"/>
      <c r="R140" s="667"/>
      <c r="S140" s="667"/>
      <c r="T140" s="667"/>
      <c r="U140" s="667"/>
      <c r="V140" s="667"/>
      <c r="W140" s="667"/>
      <c r="X140" s="667"/>
      <c r="Y140" s="667"/>
      <c r="Z140" s="667"/>
      <c r="AA140" s="667"/>
      <c r="AB140" s="667"/>
      <c r="AC140" s="667"/>
      <c r="AD140" s="667"/>
      <c r="AE140" s="667"/>
      <c r="AF140" s="667"/>
      <c r="AG140" s="667"/>
      <c r="AH140" s="667"/>
      <c r="AI140" s="667"/>
      <c r="AJ140" s="667"/>
      <c r="AK140" s="667"/>
      <c r="AL140" s="667"/>
      <c r="AM140" s="667"/>
      <c r="AN140" s="668"/>
    </row>
    <row r="141" spans="1:40" ht="18" customHeight="1">
      <c r="C141" s="673"/>
      <c r="D141" s="674"/>
      <c r="E141" s="712" t="s">
        <v>37</v>
      </c>
      <c r="F141" s="713"/>
      <c r="G141" s="713"/>
      <c r="H141" s="713"/>
      <c r="I141" s="713"/>
      <c r="J141" s="713"/>
      <c r="K141" s="713"/>
      <c r="L141" s="713"/>
      <c r="M141" s="713"/>
      <c r="N141" s="713"/>
      <c r="O141" s="713"/>
      <c r="P141" s="713"/>
      <c r="Q141" s="713"/>
      <c r="R141" s="713"/>
      <c r="S141" s="713"/>
      <c r="T141" s="713"/>
      <c r="U141" s="713"/>
      <c r="V141" s="713"/>
      <c r="W141" s="713"/>
      <c r="X141" s="713"/>
      <c r="Y141" s="713"/>
      <c r="Z141" s="713"/>
      <c r="AA141" s="713"/>
      <c r="AB141" s="713"/>
      <c r="AC141" s="713"/>
      <c r="AD141" s="713"/>
      <c r="AE141" s="713"/>
      <c r="AF141" s="713"/>
      <c r="AG141" s="713"/>
      <c r="AH141" s="713"/>
      <c r="AI141" s="262"/>
      <c r="AJ141" s="262"/>
      <c r="AK141" s="262"/>
      <c r="AL141" s="262"/>
      <c r="AM141" s="262"/>
      <c r="AN141" s="263"/>
    </row>
    <row r="142" spans="1:40" ht="30" customHeight="1">
      <c r="C142" s="675"/>
      <c r="D142" s="676"/>
      <c r="E142" s="715"/>
      <c r="F142" s="716"/>
      <c r="G142" s="716"/>
      <c r="H142" s="716"/>
      <c r="I142" s="716"/>
      <c r="J142" s="716"/>
      <c r="K142" s="716"/>
      <c r="L142" s="716"/>
      <c r="M142" s="716"/>
      <c r="N142" s="716"/>
      <c r="O142" s="716"/>
      <c r="P142" s="716"/>
      <c r="Q142" s="716"/>
      <c r="R142" s="716"/>
      <c r="S142" s="716"/>
      <c r="T142" s="716"/>
      <c r="U142" s="716"/>
      <c r="V142" s="716"/>
      <c r="W142" s="716"/>
      <c r="X142" s="716"/>
      <c r="Y142" s="716"/>
      <c r="Z142" s="716"/>
      <c r="AA142" s="716"/>
      <c r="AB142" s="716"/>
      <c r="AC142" s="716"/>
      <c r="AD142" s="716"/>
      <c r="AE142" s="716"/>
      <c r="AF142" s="716"/>
      <c r="AG142" s="716"/>
      <c r="AH142" s="716"/>
      <c r="AI142" s="716"/>
      <c r="AJ142" s="716"/>
      <c r="AK142" s="716"/>
      <c r="AL142" s="716"/>
      <c r="AM142" s="716"/>
      <c r="AN142" s="717"/>
    </row>
    <row r="143" spans="1:40" ht="18" customHeight="1">
      <c r="C143" s="671">
        <v>16</v>
      </c>
      <c r="D143" s="672"/>
      <c r="E143" s="666" t="s">
        <v>212</v>
      </c>
      <c r="F143" s="667"/>
      <c r="G143" s="667"/>
      <c r="H143" s="667"/>
      <c r="I143" s="667"/>
      <c r="J143" s="667"/>
      <c r="K143" s="667"/>
      <c r="L143" s="667"/>
      <c r="M143" s="667"/>
      <c r="N143" s="667"/>
      <c r="O143" s="667"/>
      <c r="P143" s="667"/>
      <c r="Q143" s="667"/>
      <c r="R143" s="667"/>
      <c r="S143" s="667"/>
      <c r="T143" s="667"/>
      <c r="U143" s="667"/>
      <c r="V143" s="667"/>
      <c r="W143" s="667"/>
      <c r="X143" s="667"/>
      <c r="Y143" s="667"/>
      <c r="Z143" s="667"/>
      <c r="AA143" s="667"/>
      <c r="AB143" s="667"/>
      <c r="AC143" s="667"/>
      <c r="AD143" s="667"/>
      <c r="AE143" s="667"/>
      <c r="AF143" s="667"/>
      <c r="AG143" s="667"/>
      <c r="AH143" s="667"/>
      <c r="AI143" s="667"/>
      <c r="AJ143" s="667"/>
      <c r="AK143" s="667"/>
      <c r="AL143" s="667"/>
      <c r="AM143" s="667"/>
      <c r="AN143" s="668"/>
    </row>
    <row r="144" spans="1:40" ht="18" customHeight="1">
      <c r="C144" s="673"/>
      <c r="D144" s="674"/>
      <c r="E144" s="712" t="s">
        <v>37</v>
      </c>
      <c r="F144" s="713"/>
      <c r="G144" s="713"/>
      <c r="H144" s="713"/>
      <c r="I144" s="713"/>
      <c r="J144" s="713"/>
      <c r="K144" s="713"/>
      <c r="L144" s="713"/>
      <c r="M144" s="713"/>
      <c r="N144" s="713"/>
      <c r="O144" s="713"/>
      <c r="P144" s="713"/>
      <c r="Q144" s="713"/>
      <c r="R144" s="713"/>
      <c r="S144" s="713"/>
      <c r="T144" s="713"/>
      <c r="U144" s="713"/>
      <c r="V144" s="713"/>
      <c r="W144" s="713"/>
      <c r="X144" s="713"/>
      <c r="Y144" s="713"/>
      <c r="Z144" s="713"/>
      <c r="AA144" s="713"/>
      <c r="AB144" s="713"/>
      <c r="AC144" s="713"/>
      <c r="AD144" s="713"/>
      <c r="AE144" s="713"/>
      <c r="AF144" s="713"/>
      <c r="AG144" s="713"/>
      <c r="AH144" s="713"/>
      <c r="AI144" s="264"/>
      <c r="AJ144" s="264"/>
      <c r="AK144" s="264"/>
      <c r="AL144" s="264"/>
      <c r="AM144" s="264"/>
      <c r="AN144" s="224"/>
    </row>
    <row r="145" spans="1:40" ht="30" customHeight="1">
      <c r="C145" s="675"/>
      <c r="D145" s="676"/>
      <c r="E145" s="675"/>
      <c r="F145" s="714"/>
      <c r="G145" s="714"/>
      <c r="H145" s="714"/>
      <c r="I145" s="714"/>
      <c r="J145" s="714"/>
      <c r="K145" s="714"/>
      <c r="L145" s="714"/>
      <c r="M145" s="714"/>
      <c r="N145" s="714"/>
      <c r="O145" s="714"/>
      <c r="P145" s="714"/>
      <c r="Q145" s="714"/>
      <c r="R145" s="714"/>
      <c r="S145" s="714"/>
      <c r="T145" s="714"/>
      <c r="U145" s="714"/>
      <c r="V145" s="714"/>
      <c r="W145" s="714"/>
      <c r="X145" s="714"/>
      <c r="Y145" s="714"/>
      <c r="Z145" s="714"/>
      <c r="AA145" s="714"/>
      <c r="AB145" s="714"/>
      <c r="AC145" s="714"/>
      <c r="AD145" s="714"/>
      <c r="AE145" s="714"/>
      <c r="AF145" s="714"/>
      <c r="AG145" s="714"/>
      <c r="AH145" s="714"/>
      <c r="AI145" s="714"/>
      <c r="AJ145" s="714"/>
      <c r="AK145" s="714"/>
      <c r="AL145" s="714"/>
      <c r="AM145" s="714"/>
      <c r="AN145" s="676"/>
    </row>
    <row r="146" spans="1:40" ht="18" customHeight="1">
      <c r="C146" s="671">
        <v>17</v>
      </c>
      <c r="D146" s="672"/>
      <c r="E146" s="666" t="s">
        <v>213</v>
      </c>
      <c r="F146" s="667"/>
      <c r="G146" s="667"/>
      <c r="H146" s="667"/>
      <c r="I146" s="667"/>
      <c r="J146" s="667"/>
      <c r="K146" s="667"/>
      <c r="L146" s="667"/>
      <c r="M146" s="667"/>
      <c r="N146" s="667"/>
      <c r="O146" s="667"/>
      <c r="P146" s="667"/>
      <c r="Q146" s="667"/>
      <c r="R146" s="667"/>
      <c r="S146" s="667"/>
      <c r="T146" s="667"/>
      <c r="U146" s="667"/>
      <c r="V146" s="667"/>
      <c r="W146" s="667"/>
      <c r="X146" s="667"/>
      <c r="Y146" s="667"/>
      <c r="Z146" s="667"/>
      <c r="AA146" s="667"/>
      <c r="AB146" s="667"/>
      <c r="AC146" s="667"/>
      <c r="AD146" s="667"/>
      <c r="AE146" s="667"/>
      <c r="AF146" s="667"/>
      <c r="AG146" s="667"/>
      <c r="AH146" s="667"/>
      <c r="AI146" s="667"/>
      <c r="AJ146" s="667"/>
      <c r="AK146" s="667"/>
      <c r="AL146" s="667"/>
      <c r="AM146" s="667"/>
      <c r="AN146" s="668"/>
    </row>
    <row r="147" spans="1:40" ht="18" customHeight="1">
      <c r="C147" s="673"/>
      <c r="D147" s="674"/>
      <c r="E147" s="712" t="s">
        <v>37</v>
      </c>
      <c r="F147" s="713"/>
      <c r="G147" s="713"/>
      <c r="H147" s="713"/>
      <c r="I147" s="713"/>
      <c r="J147" s="713"/>
      <c r="K147" s="713"/>
      <c r="L147" s="713"/>
      <c r="M147" s="713"/>
      <c r="N147" s="713"/>
      <c r="O147" s="713"/>
      <c r="P147" s="713"/>
      <c r="Q147" s="713"/>
      <c r="R147" s="713"/>
      <c r="S147" s="713"/>
      <c r="T147" s="713"/>
      <c r="U147" s="713"/>
      <c r="V147" s="713"/>
      <c r="W147" s="713"/>
      <c r="X147" s="713"/>
      <c r="Y147" s="713"/>
      <c r="Z147" s="713"/>
      <c r="AA147" s="713"/>
      <c r="AB147" s="713"/>
      <c r="AC147" s="713"/>
      <c r="AD147" s="713"/>
      <c r="AE147" s="713"/>
      <c r="AF147" s="713"/>
      <c r="AG147" s="713"/>
      <c r="AH147" s="713"/>
      <c r="AI147" s="262"/>
      <c r="AJ147" s="262"/>
      <c r="AK147" s="262"/>
      <c r="AL147" s="262"/>
      <c r="AM147" s="262"/>
      <c r="AN147" s="263"/>
    </row>
    <row r="148" spans="1:40" ht="30" customHeight="1">
      <c r="C148" s="675"/>
      <c r="D148" s="676"/>
      <c r="E148" s="735"/>
      <c r="F148" s="699"/>
      <c r="G148" s="699"/>
      <c r="H148" s="699"/>
      <c r="I148" s="699"/>
      <c r="J148" s="699"/>
      <c r="K148" s="699"/>
      <c r="L148" s="699"/>
      <c r="M148" s="699"/>
      <c r="N148" s="699"/>
      <c r="O148" s="699"/>
      <c r="P148" s="699"/>
      <c r="Q148" s="699"/>
      <c r="R148" s="699"/>
      <c r="S148" s="699"/>
      <c r="T148" s="699"/>
      <c r="U148" s="699"/>
      <c r="V148" s="699"/>
      <c r="W148" s="699"/>
      <c r="X148" s="699"/>
      <c r="Y148" s="699"/>
      <c r="Z148" s="699"/>
      <c r="AA148" s="699"/>
      <c r="AB148" s="699"/>
      <c r="AC148" s="699"/>
      <c r="AD148" s="699"/>
      <c r="AE148" s="699"/>
      <c r="AF148" s="699"/>
      <c r="AG148" s="699"/>
      <c r="AH148" s="699"/>
      <c r="AI148" s="699"/>
      <c r="AJ148" s="699"/>
      <c r="AK148" s="699"/>
      <c r="AL148" s="699"/>
      <c r="AM148" s="699"/>
      <c r="AN148" s="736"/>
    </row>
    <row r="149" spans="1:40" ht="18" customHeight="1">
      <c r="C149" s="671">
        <v>18</v>
      </c>
      <c r="D149" s="672"/>
      <c r="E149" s="666" t="s">
        <v>214</v>
      </c>
      <c r="F149" s="667"/>
      <c r="G149" s="667"/>
      <c r="H149" s="667"/>
      <c r="I149" s="667"/>
      <c r="J149" s="667"/>
      <c r="K149" s="667"/>
      <c r="L149" s="667"/>
      <c r="M149" s="667"/>
      <c r="N149" s="667"/>
      <c r="O149" s="667"/>
      <c r="P149" s="667"/>
      <c r="Q149" s="667"/>
      <c r="R149" s="667"/>
      <c r="S149" s="667"/>
      <c r="T149" s="667"/>
      <c r="U149" s="667"/>
      <c r="V149" s="667"/>
      <c r="W149" s="667"/>
      <c r="X149" s="667"/>
      <c r="Y149" s="667"/>
      <c r="Z149" s="667"/>
      <c r="AA149" s="667"/>
      <c r="AB149" s="667"/>
      <c r="AC149" s="667"/>
      <c r="AD149" s="667"/>
      <c r="AE149" s="667"/>
      <c r="AF149" s="667"/>
      <c r="AG149" s="667"/>
      <c r="AH149" s="667"/>
      <c r="AI149" s="667"/>
      <c r="AJ149" s="667"/>
      <c r="AK149" s="667"/>
      <c r="AL149" s="667"/>
      <c r="AM149" s="667"/>
      <c r="AN149" s="668"/>
    </row>
    <row r="150" spans="1:40" ht="18" customHeight="1">
      <c r="C150" s="673"/>
      <c r="D150" s="674"/>
      <c r="E150" s="712" t="s">
        <v>37</v>
      </c>
      <c r="F150" s="713"/>
      <c r="G150" s="713"/>
      <c r="H150" s="713"/>
      <c r="I150" s="713"/>
      <c r="J150" s="713"/>
      <c r="K150" s="713"/>
      <c r="L150" s="713"/>
      <c r="M150" s="713"/>
      <c r="N150" s="713"/>
      <c r="O150" s="713"/>
      <c r="P150" s="713"/>
      <c r="Q150" s="713"/>
      <c r="R150" s="713"/>
      <c r="S150" s="713"/>
      <c r="T150" s="713"/>
      <c r="U150" s="713"/>
      <c r="V150" s="713"/>
      <c r="W150" s="713"/>
      <c r="X150" s="713"/>
      <c r="Y150" s="713"/>
      <c r="Z150" s="713"/>
      <c r="AA150" s="713"/>
      <c r="AB150" s="713"/>
      <c r="AC150" s="713"/>
      <c r="AD150" s="713"/>
      <c r="AE150" s="713"/>
      <c r="AF150" s="713"/>
      <c r="AG150" s="713"/>
      <c r="AH150" s="713"/>
      <c r="AI150" s="638"/>
      <c r="AJ150" s="638"/>
      <c r="AK150" s="638"/>
      <c r="AL150" s="638"/>
      <c r="AM150" s="638"/>
      <c r="AN150" s="672"/>
    </row>
    <row r="151" spans="1:40" ht="30" customHeight="1">
      <c r="C151" s="675"/>
      <c r="D151" s="676"/>
      <c r="E151" s="675"/>
      <c r="F151" s="714"/>
      <c r="G151" s="714"/>
      <c r="H151" s="714"/>
      <c r="I151" s="714"/>
      <c r="J151" s="714"/>
      <c r="K151" s="714"/>
      <c r="L151" s="714"/>
      <c r="M151" s="714"/>
      <c r="N151" s="714"/>
      <c r="O151" s="714"/>
      <c r="P151" s="714"/>
      <c r="Q151" s="714"/>
      <c r="R151" s="714"/>
      <c r="S151" s="714"/>
      <c r="T151" s="714"/>
      <c r="U151" s="714"/>
      <c r="V151" s="714"/>
      <c r="W151" s="714"/>
      <c r="X151" s="714"/>
      <c r="Y151" s="714"/>
      <c r="Z151" s="714"/>
      <c r="AA151" s="714"/>
      <c r="AB151" s="714"/>
      <c r="AC151" s="714"/>
      <c r="AD151" s="714"/>
      <c r="AE151" s="714"/>
      <c r="AF151" s="714"/>
      <c r="AG151" s="714"/>
      <c r="AH151" s="714"/>
      <c r="AI151" s="714"/>
      <c r="AJ151" s="714"/>
      <c r="AK151" s="714"/>
      <c r="AL151" s="714"/>
      <c r="AM151" s="714"/>
      <c r="AN151" s="676"/>
    </row>
    <row r="152" spans="1:40" ht="18" customHeight="1">
      <c r="C152" s="671">
        <v>19</v>
      </c>
      <c r="D152" s="672"/>
      <c r="E152" s="666" t="s">
        <v>215</v>
      </c>
      <c r="F152" s="667"/>
      <c r="G152" s="667"/>
      <c r="H152" s="667"/>
      <c r="I152" s="667"/>
      <c r="J152" s="667"/>
      <c r="K152" s="667"/>
      <c r="L152" s="667"/>
      <c r="M152" s="667"/>
      <c r="N152" s="667"/>
      <c r="O152" s="667"/>
      <c r="P152" s="667"/>
      <c r="Q152" s="667"/>
      <c r="R152" s="667"/>
      <c r="S152" s="667"/>
      <c r="T152" s="667"/>
      <c r="U152" s="667"/>
      <c r="V152" s="667"/>
      <c r="W152" s="667"/>
      <c r="X152" s="667"/>
      <c r="Y152" s="667"/>
      <c r="Z152" s="667"/>
      <c r="AA152" s="667"/>
      <c r="AB152" s="667"/>
      <c r="AC152" s="667"/>
      <c r="AD152" s="667"/>
      <c r="AE152" s="667"/>
      <c r="AF152" s="667"/>
      <c r="AG152" s="667"/>
      <c r="AH152" s="667"/>
      <c r="AI152" s="667"/>
      <c r="AJ152" s="667"/>
      <c r="AK152" s="667"/>
      <c r="AL152" s="667"/>
      <c r="AM152" s="667"/>
      <c r="AN152" s="668"/>
    </row>
    <row r="153" spans="1:40" ht="18" customHeight="1">
      <c r="C153" s="673"/>
      <c r="D153" s="674"/>
      <c r="E153" s="712" t="s">
        <v>37</v>
      </c>
      <c r="F153" s="713"/>
      <c r="G153" s="713"/>
      <c r="H153" s="713"/>
      <c r="I153" s="713"/>
      <c r="J153" s="713"/>
      <c r="K153" s="713"/>
      <c r="L153" s="713"/>
      <c r="M153" s="713"/>
      <c r="N153" s="713"/>
      <c r="O153" s="713"/>
      <c r="P153" s="713"/>
      <c r="Q153" s="713"/>
      <c r="R153" s="713"/>
      <c r="S153" s="713"/>
      <c r="T153" s="713"/>
      <c r="U153" s="713"/>
      <c r="V153" s="713"/>
      <c r="W153" s="713"/>
      <c r="X153" s="713"/>
      <c r="Y153" s="713"/>
      <c r="Z153" s="713"/>
      <c r="AA153" s="713"/>
      <c r="AB153" s="713"/>
      <c r="AC153" s="713"/>
      <c r="AD153" s="713"/>
      <c r="AE153" s="713"/>
      <c r="AF153" s="713"/>
      <c r="AG153" s="713"/>
      <c r="AH153" s="713"/>
      <c r="AI153" s="638"/>
      <c r="AJ153" s="638"/>
      <c r="AK153" s="638"/>
      <c r="AL153" s="638"/>
      <c r="AM153" s="638"/>
      <c r="AN153" s="672"/>
    </row>
    <row r="154" spans="1:40" ht="30" customHeight="1">
      <c r="C154" s="675"/>
      <c r="D154" s="676"/>
      <c r="E154" s="675"/>
      <c r="F154" s="714"/>
      <c r="G154" s="714"/>
      <c r="H154" s="714"/>
      <c r="I154" s="714"/>
      <c r="J154" s="714"/>
      <c r="K154" s="714"/>
      <c r="L154" s="714"/>
      <c r="M154" s="714"/>
      <c r="N154" s="714"/>
      <c r="O154" s="714"/>
      <c r="P154" s="714"/>
      <c r="Q154" s="714"/>
      <c r="R154" s="714"/>
      <c r="S154" s="714"/>
      <c r="T154" s="714"/>
      <c r="U154" s="714"/>
      <c r="V154" s="714"/>
      <c r="W154" s="714"/>
      <c r="X154" s="714"/>
      <c r="Y154" s="714"/>
      <c r="Z154" s="714"/>
      <c r="AA154" s="714"/>
      <c r="AB154" s="714"/>
      <c r="AC154" s="714"/>
      <c r="AD154" s="714"/>
      <c r="AE154" s="714"/>
      <c r="AF154" s="714"/>
      <c r="AG154" s="714"/>
      <c r="AH154" s="714"/>
      <c r="AI154" s="714"/>
      <c r="AJ154" s="714"/>
      <c r="AK154" s="714"/>
      <c r="AL154" s="714"/>
      <c r="AM154" s="714"/>
      <c r="AN154" s="676"/>
    </row>
    <row r="155" spans="1:40" ht="9.75" customHeight="1">
      <c r="A155" s="212"/>
      <c r="B155" s="212"/>
      <c r="C155" s="227"/>
      <c r="D155" s="227"/>
      <c r="E155" s="265"/>
      <c r="F155" s="265"/>
      <c r="G155" s="265"/>
      <c r="H155" s="265"/>
      <c r="I155" s="265"/>
      <c r="J155" s="265"/>
      <c r="K155" s="265"/>
      <c r="L155" s="265"/>
      <c r="M155" s="265"/>
      <c r="N155" s="265"/>
      <c r="O155" s="265"/>
      <c r="P155" s="265"/>
      <c r="Q155" s="265"/>
      <c r="R155" s="265"/>
      <c r="S155" s="265"/>
      <c r="T155" s="265"/>
      <c r="U155" s="265"/>
      <c r="V155" s="265"/>
      <c r="W155" s="265"/>
      <c r="X155" s="265"/>
      <c r="Y155" s="265"/>
      <c r="Z155" s="265"/>
      <c r="AA155" s="265"/>
      <c r="AB155" s="265"/>
      <c r="AC155" s="265"/>
      <c r="AD155" s="265"/>
      <c r="AE155" s="265"/>
      <c r="AF155" s="265"/>
      <c r="AG155" s="265"/>
      <c r="AH155" s="265"/>
      <c r="AI155" s="228"/>
      <c r="AJ155" s="228"/>
      <c r="AK155" s="228"/>
      <c r="AL155" s="228"/>
      <c r="AM155" s="228"/>
      <c r="AN155" s="228"/>
    </row>
    <row r="156" spans="1:40" ht="17.25" customHeight="1">
      <c r="A156" s="212"/>
      <c r="B156" s="302" t="s">
        <v>366</v>
      </c>
      <c r="C156" s="227"/>
      <c r="D156" s="227"/>
      <c r="E156" s="265"/>
      <c r="F156" s="265"/>
      <c r="G156" s="265"/>
      <c r="H156" s="265"/>
      <c r="I156" s="265"/>
      <c r="J156" s="265"/>
      <c r="K156" s="265"/>
      <c r="L156" s="265"/>
      <c r="M156" s="265"/>
      <c r="N156" s="265"/>
      <c r="O156" s="265"/>
      <c r="P156" s="265"/>
      <c r="Q156" s="265"/>
      <c r="R156" s="265"/>
      <c r="S156" s="265"/>
      <c r="T156" s="265"/>
      <c r="U156" s="265"/>
      <c r="V156" s="265"/>
      <c r="W156" s="265"/>
      <c r="X156" s="265"/>
      <c r="Y156" s="265"/>
      <c r="Z156" s="265"/>
      <c r="AA156" s="265"/>
      <c r="AB156" s="265"/>
      <c r="AC156" s="265"/>
      <c r="AD156" s="265"/>
      <c r="AE156" s="265"/>
      <c r="AF156" s="265"/>
      <c r="AG156" s="265"/>
      <c r="AH156" s="265"/>
      <c r="AI156" s="228"/>
      <c r="AJ156" s="228"/>
      <c r="AK156" s="228"/>
      <c r="AL156" s="228"/>
      <c r="AM156" s="228"/>
      <c r="AN156" s="228"/>
    </row>
    <row r="157" spans="1:40" ht="30" customHeight="1">
      <c r="A157" s="212"/>
      <c r="B157" s="212"/>
      <c r="C157" s="670">
        <v>1</v>
      </c>
      <c r="D157" s="670"/>
      <c r="E157" s="685" t="s">
        <v>226</v>
      </c>
      <c r="F157" s="685"/>
      <c r="G157" s="685"/>
      <c r="H157" s="685"/>
      <c r="I157" s="685"/>
      <c r="J157" s="685"/>
      <c r="K157" s="685"/>
      <c r="L157" s="685"/>
      <c r="M157" s="685"/>
      <c r="N157" s="685"/>
      <c r="O157" s="685"/>
      <c r="P157" s="685"/>
      <c r="Q157" s="685"/>
      <c r="R157" s="685"/>
      <c r="S157" s="685"/>
      <c r="T157" s="685"/>
      <c r="U157" s="685"/>
      <c r="V157" s="685"/>
      <c r="W157" s="685"/>
      <c r="X157" s="685"/>
      <c r="Y157" s="685"/>
      <c r="Z157" s="685"/>
      <c r="AA157" s="685"/>
      <c r="AB157" s="685"/>
      <c r="AC157" s="685"/>
      <c r="AD157" s="685"/>
      <c r="AE157" s="685"/>
      <c r="AF157" s="685"/>
      <c r="AG157" s="685"/>
      <c r="AH157" s="685"/>
      <c r="AI157" s="551"/>
      <c r="AJ157" s="551"/>
      <c r="AK157" s="551"/>
      <c r="AL157" s="551"/>
      <c r="AM157" s="551"/>
      <c r="AN157" s="551"/>
    </row>
    <row r="158" spans="1:40" ht="30" customHeight="1">
      <c r="A158" s="212"/>
      <c r="B158" s="212"/>
      <c r="C158" s="670">
        <v>2</v>
      </c>
      <c r="D158" s="670"/>
      <c r="E158" s="685" t="s">
        <v>227</v>
      </c>
      <c r="F158" s="685"/>
      <c r="G158" s="685"/>
      <c r="H158" s="685"/>
      <c r="I158" s="685"/>
      <c r="J158" s="685"/>
      <c r="K158" s="685"/>
      <c r="L158" s="685"/>
      <c r="M158" s="685"/>
      <c r="N158" s="685"/>
      <c r="O158" s="685"/>
      <c r="P158" s="685"/>
      <c r="Q158" s="685"/>
      <c r="R158" s="685"/>
      <c r="S158" s="685"/>
      <c r="T158" s="685"/>
      <c r="U158" s="685"/>
      <c r="V158" s="685"/>
      <c r="W158" s="685"/>
      <c r="X158" s="685"/>
      <c r="Y158" s="685"/>
      <c r="Z158" s="685"/>
      <c r="AA158" s="685"/>
      <c r="AB158" s="685"/>
      <c r="AC158" s="685"/>
      <c r="AD158" s="685"/>
      <c r="AE158" s="685"/>
      <c r="AF158" s="685"/>
      <c r="AG158" s="685"/>
      <c r="AH158" s="685"/>
      <c r="AI158" s="551"/>
      <c r="AJ158" s="551"/>
      <c r="AK158" s="551"/>
      <c r="AL158" s="551"/>
      <c r="AM158" s="551"/>
      <c r="AN158" s="551"/>
    </row>
    <row r="159" spans="1:40" ht="30" customHeight="1">
      <c r="A159" s="212"/>
      <c r="B159" s="212"/>
      <c r="C159" s="670">
        <v>3</v>
      </c>
      <c r="D159" s="670"/>
      <c r="E159" s="685" t="s">
        <v>228</v>
      </c>
      <c r="F159" s="685"/>
      <c r="G159" s="685"/>
      <c r="H159" s="685"/>
      <c r="I159" s="685"/>
      <c r="J159" s="685"/>
      <c r="K159" s="685"/>
      <c r="L159" s="685"/>
      <c r="M159" s="685"/>
      <c r="N159" s="685"/>
      <c r="O159" s="685"/>
      <c r="P159" s="685"/>
      <c r="Q159" s="685"/>
      <c r="R159" s="685"/>
      <c r="S159" s="685"/>
      <c r="T159" s="685"/>
      <c r="U159" s="685"/>
      <c r="V159" s="685"/>
      <c r="W159" s="685"/>
      <c r="X159" s="685"/>
      <c r="Y159" s="685"/>
      <c r="Z159" s="685"/>
      <c r="AA159" s="685"/>
      <c r="AB159" s="685"/>
      <c r="AC159" s="685"/>
      <c r="AD159" s="685"/>
      <c r="AE159" s="685"/>
      <c r="AF159" s="685"/>
      <c r="AG159" s="685"/>
      <c r="AH159" s="685"/>
      <c r="AI159" s="551"/>
      <c r="AJ159" s="551"/>
      <c r="AK159" s="551"/>
      <c r="AL159" s="551"/>
      <c r="AM159" s="551"/>
      <c r="AN159" s="551"/>
    </row>
    <row r="160" spans="1:40" ht="9" customHeight="1">
      <c r="A160" s="212"/>
      <c r="B160" s="212"/>
      <c r="C160" s="227"/>
      <c r="D160" s="227"/>
      <c r="E160" s="265"/>
      <c r="F160" s="265"/>
      <c r="G160" s="265"/>
      <c r="H160" s="265"/>
      <c r="I160" s="265"/>
      <c r="J160" s="265"/>
      <c r="K160" s="265"/>
      <c r="L160" s="265"/>
      <c r="M160" s="265"/>
      <c r="N160" s="265"/>
      <c r="O160" s="265"/>
      <c r="P160" s="265"/>
      <c r="Q160" s="265"/>
      <c r="R160" s="265"/>
      <c r="S160" s="265"/>
      <c r="T160" s="265"/>
      <c r="U160" s="265"/>
      <c r="V160" s="265"/>
      <c r="W160" s="265"/>
      <c r="X160" s="265"/>
      <c r="Y160" s="265"/>
      <c r="Z160" s="265"/>
      <c r="AA160" s="265"/>
      <c r="AB160" s="265"/>
      <c r="AC160" s="265"/>
      <c r="AD160" s="265"/>
      <c r="AE160" s="265"/>
      <c r="AF160" s="265"/>
      <c r="AG160" s="265"/>
      <c r="AH160" s="265"/>
      <c r="AI160" s="228"/>
      <c r="AJ160" s="228"/>
      <c r="AK160" s="228"/>
      <c r="AL160" s="228"/>
      <c r="AM160" s="228"/>
      <c r="AN160" s="228"/>
    </row>
    <row r="161" spans="1:40" ht="17.25" customHeight="1">
      <c r="A161" s="212"/>
      <c r="B161" s="302" t="s">
        <v>367</v>
      </c>
      <c r="C161" s="227"/>
      <c r="D161" s="227"/>
      <c r="E161" s="265"/>
      <c r="F161" s="265"/>
      <c r="G161" s="265"/>
      <c r="H161" s="265"/>
      <c r="I161" s="265"/>
      <c r="J161" s="265"/>
      <c r="K161" s="265"/>
      <c r="L161" s="265"/>
      <c r="M161" s="265"/>
      <c r="N161" s="265"/>
      <c r="O161" s="265"/>
      <c r="P161" s="265"/>
      <c r="Q161" s="265"/>
      <c r="R161" s="265"/>
      <c r="S161" s="265"/>
      <c r="T161" s="265"/>
      <c r="U161" s="265"/>
      <c r="V161" s="265"/>
      <c r="W161" s="265"/>
      <c r="X161" s="265"/>
      <c r="Y161" s="265"/>
      <c r="Z161" s="265"/>
      <c r="AA161" s="265"/>
      <c r="AB161" s="265"/>
      <c r="AC161" s="265"/>
      <c r="AD161" s="265"/>
      <c r="AE161" s="265"/>
      <c r="AF161" s="265"/>
      <c r="AG161" s="265"/>
      <c r="AH161" s="265"/>
      <c r="AI161" s="228"/>
      <c r="AJ161" s="228"/>
      <c r="AK161" s="228"/>
      <c r="AL161" s="228"/>
      <c r="AM161" s="228"/>
      <c r="AN161" s="228"/>
    </row>
    <row r="162" spans="1:40" ht="45" customHeight="1">
      <c r="A162" s="212"/>
      <c r="B162" s="212"/>
      <c r="C162" s="670">
        <v>1</v>
      </c>
      <c r="D162" s="670"/>
      <c r="E162" s="685" t="s">
        <v>229</v>
      </c>
      <c r="F162" s="685"/>
      <c r="G162" s="685"/>
      <c r="H162" s="685"/>
      <c r="I162" s="685"/>
      <c r="J162" s="685"/>
      <c r="K162" s="685"/>
      <c r="L162" s="685"/>
      <c r="M162" s="685"/>
      <c r="N162" s="685"/>
      <c r="O162" s="685"/>
      <c r="P162" s="685"/>
      <c r="Q162" s="685"/>
      <c r="R162" s="685"/>
      <c r="S162" s="685"/>
      <c r="T162" s="685"/>
      <c r="U162" s="685"/>
      <c r="V162" s="685"/>
      <c r="W162" s="685"/>
      <c r="X162" s="685"/>
      <c r="Y162" s="685"/>
      <c r="Z162" s="685"/>
      <c r="AA162" s="685"/>
      <c r="AB162" s="685"/>
      <c r="AC162" s="685"/>
      <c r="AD162" s="685"/>
      <c r="AE162" s="685"/>
      <c r="AF162" s="685"/>
      <c r="AG162" s="685"/>
      <c r="AH162" s="685"/>
      <c r="AI162" s="551"/>
      <c r="AJ162" s="551"/>
      <c r="AK162" s="551"/>
      <c r="AL162" s="551"/>
      <c r="AM162" s="551"/>
      <c r="AN162" s="551"/>
    </row>
    <row r="163" spans="1:40" ht="10.5" customHeight="1">
      <c r="A163" s="212"/>
      <c r="B163" s="212"/>
      <c r="C163" s="227"/>
      <c r="D163" s="227"/>
      <c r="E163" s="265"/>
      <c r="F163" s="265"/>
      <c r="G163" s="265"/>
      <c r="H163" s="265"/>
      <c r="I163" s="265"/>
      <c r="J163" s="265"/>
      <c r="K163" s="265"/>
      <c r="L163" s="265"/>
      <c r="M163" s="265"/>
      <c r="N163" s="265"/>
      <c r="O163" s="265"/>
      <c r="P163" s="265"/>
      <c r="Q163" s="265"/>
      <c r="R163" s="265"/>
      <c r="S163" s="265"/>
      <c r="T163" s="265"/>
      <c r="U163" s="265"/>
      <c r="V163" s="265"/>
      <c r="W163" s="265"/>
      <c r="X163" s="265"/>
      <c r="Y163" s="265"/>
      <c r="Z163" s="265"/>
      <c r="AA163" s="265"/>
      <c r="AB163" s="265"/>
      <c r="AC163" s="265"/>
      <c r="AD163" s="265"/>
      <c r="AE163" s="265"/>
      <c r="AF163" s="265"/>
      <c r="AG163" s="265"/>
      <c r="AH163" s="265"/>
      <c r="AI163" s="228"/>
      <c r="AJ163" s="228"/>
      <c r="AK163" s="228"/>
      <c r="AL163" s="228"/>
      <c r="AM163" s="228"/>
      <c r="AN163" s="228"/>
    </row>
    <row r="164" spans="1:40" ht="17.25" customHeight="1">
      <c r="A164" s="212"/>
      <c r="B164" s="302" t="s">
        <v>368</v>
      </c>
      <c r="C164" s="227"/>
      <c r="D164" s="227"/>
      <c r="E164" s="265"/>
      <c r="F164" s="265"/>
      <c r="G164" s="265"/>
      <c r="H164" s="265"/>
      <c r="I164" s="265"/>
      <c r="J164" s="265"/>
      <c r="K164" s="265"/>
      <c r="L164" s="265"/>
      <c r="M164" s="265"/>
      <c r="N164" s="265"/>
      <c r="O164" s="265"/>
      <c r="P164" s="265"/>
      <c r="Q164" s="265"/>
      <c r="R164" s="265"/>
      <c r="S164" s="265"/>
      <c r="T164" s="265"/>
      <c r="U164" s="265"/>
      <c r="V164" s="265"/>
      <c r="W164" s="265"/>
      <c r="X164" s="265"/>
      <c r="Y164" s="265"/>
      <c r="Z164" s="265"/>
      <c r="AA164" s="265"/>
      <c r="AB164" s="265"/>
      <c r="AC164" s="265"/>
      <c r="AD164" s="265"/>
      <c r="AE164" s="265"/>
      <c r="AF164" s="265"/>
      <c r="AG164" s="265"/>
      <c r="AH164" s="265"/>
      <c r="AI164" s="228"/>
      <c r="AJ164" s="228"/>
      <c r="AK164" s="228"/>
      <c r="AL164" s="228"/>
      <c r="AM164" s="228"/>
      <c r="AN164" s="228"/>
    </row>
    <row r="165" spans="1:40" s="244" customFormat="1" ht="30" customHeight="1">
      <c r="A165" s="245"/>
      <c r="B165" s="245"/>
      <c r="C165" s="670">
        <v>1</v>
      </c>
      <c r="D165" s="670"/>
      <c r="E165" s="685" t="s">
        <v>230</v>
      </c>
      <c r="F165" s="685"/>
      <c r="G165" s="685"/>
      <c r="H165" s="685"/>
      <c r="I165" s="685"/>
      <c r="J165" s="685"/>
      <c r="K165" s="685"/>
      <c r="L165" s="685"/>
      <c r="M165" s="685"/>
      <c r="N165" s="685"/>
      <c r="O165" s="685"/>
      <c r="P165" s="685"/>
      <c r="Q165" s="685"/>
      <c r="R165" s="685"/>
      <c r="S165" s="685"/>
      <c r="T165" s="685"/>
      <c r="U165" s="685"/>
      <c r="V165" s="685"/>
      <c r="W165" s="685"/>
      <c r="X165" s="685"/>
      <c r="Y165" s="685"/>
      <c r="Z165" s="685"/>
      <c r="AA165" s="685"/>
      <c r="AB165" s="685"/>
      <c r="AC165" s="685"/>
      <c r="AD165" s="685"/>
      <c r="AE165" s="685"/>
      <c r="AF165" s="685"/>
      <c r="AG165" s="685"/>
      <c r="AH165" s="685"/>
      <c r="AI165" s="551"/>
      <c r="AJ165" s="551"/>
      <c r="AK165" s="551"/>
      <c r="AL165" s="551"/>
      <c r="AM165" s="551"/>
      <c r="AN165" s="551"/>
    </row>
    <row r="166" spans="1:40" s="244" customFormat="1" ht="30" customHeight="1">
      <c r="A166" s="245"/>
      <c r="B166" s="245"/>
      <c r="C166" s="670">
        <v>2</v>
      </c>
      <c r="D166" s="670"/>
      <c r="E166" s="685" t="s">
        <v>235</v>
      </c>
      <c r="F166" s="685"/>
      <c r="G166" s="685"/>
      <c r="H166" s="685"/>
      <c r="I166" s="685"/>
      <c r="J166" s="685"/>
      <c r="K166" s="685"/>
      <c r="L166" s="685"/>
      <c r="M166" s="685"/>
      <c r="N166" s="685"/>
      <c r="O166" s="685"/>
      <c r="P166" s="685"/>
      <c r="Q166" s="685"/>
      <c r="R166" s="685"/>
      <c r="S166" s="685"/>
      <c r="T166" s="685"/>
      <c r="U166" s="685"/>
      <c r="V166" s="685"/>
      <c r="W166" s="685"/>
      <c r="X166" s="685"/>
      <c r="Y166" s="685"/>
      <c r="Z166" s="685"/>
      <c r="AA166" s="685"/>
      <c r="AB166" s="685"/>
      <c r="AC166" s="685"/>
      <c r="AD166" s="685"/>
      <c r="AE166" s="685"/>
      <c r="AF166" s="685"/>
      <c r="AG166" s="685"/>
      <c r="AH166" s="685"/>
      <c r="AI166" s="551"/>
      <c r="AJ166" s="551"/>
      <c r="AK166" s="551"/>
      <c r="AL166" s="551"/>
      <c r="AM166" s="551"/>
      <c r="AN166" s="551"/>
    </row>
    <row r="167" spans="1:40" s="244" customFormat="1" ht="30" customHeight="1">
      <c r="A167" s="245"/>
      <c r="B167" s="245"/>
      <c r="C167" s="670">
        <v>3</v>
      </c>
      <c r="D167" s="670"/>
      <c r="E167" s="685" t="s">
        <v>231</v>
      </c>
      <c r="F167" s="685"/>
      <c r="G167" s="685"/>
      <c r="H167" s="685"/>
      <c r="I167" s="685"/>
      <c r="J167" s="685"/>
      <c r="K167" s="685"/>
      <c r="L167" s="685"/>
      <c r="M167" s="685"/>
      <c r="N167" s="685"/>
      <c r="O167" s="685"/>
      <c r="P167" s="685"/>
      <c r="Q167" s="685"/>
      <c r="R167" s="685"/>
      <c r="S167" s="685"/>
      <c r="T167" s="685"/>
      <c r="U167" s="685"/>
      <c r="V167" s="685"/>
      <c r="W167" s="685"/>
      <c r="X167" s="685"/>
      <c r="Y167" s="685"/>
      <c r="Z167" s="685"/>
      <c r="AA167" s="685"/>
      <c r="AB167" s="685"/>
      <c r="AC167" s="685"/>
      <c r="AD167" s="685"/>
      <c r="AE167" s="685"/>
      <c r="AF167" s="685"/>
      <c r="AG167" s="685"/>
      <c r="AH167" s="685"/>
      <c r="AI167" s="551"/>
      <c r="AJ167" s="551"/>
      <c r="AK167" s="551"/>
      <c r="AL167" s="551"/>
      <c r="AM167" s="551"/>
      <c r="AN167" s="551"/>
    </row>
    <row r="168" spans="1:40" s="244" customFormat="1" ht="30" customHeight="1">
      <c r="A168" s="245"/>
      <c r="B168" s="245"/>
      <c r="C168" s="670">
        <v>4</v>
      </c>
      <c r="D168" s="670"/>
      <c r="E168" s="685" t="s">
        <v>232</v>
      </c>
      <c r="F168" s="685"/>
      <c r="G168" s="685"/>
      <c r="H168" s="685"/>
      <c r="I168" s="685"/>
      <c r="J168" s="685"/>
      <c r="K168" s="685"/>
      <c r="L168" s="685"/>
      <c r="M168" s="685"/>
      <c r="N168" s="685"/>
      <c r="O168" s="685"/>
      <c r="P168" s="685"/>
      <c r="Q168" s="685"/>
      <c r="R168" s="685"/>
      <c r="S168" s="685"/>
      <c r="T168" s="685"/>
      <c r="U168" s="685"/>
      <c r="V168" s="685"/>
      <c r="W168" s="685"/>
      <c r="X168" s="685"/>
      <c r="Y168" s="685"/>
      <c r="Z168" s="685"/>
      <c r="AA168" s="685"/>
      <c r="AB168" s="685"/>
      <c r="AC168" s="685"/>
      <c r="AD168" s="685"/>
      <c r="AE168" s="685"/>
      <c r="AF168" s="685"/>
      <c r="AG168" s="685"/>
      <c r="AH168" s="685"/>
      <c r="AI168" s="551"/>
      <c r="AJ168" s="551"/>
      <c r="AK168" s="551"/>
      <c r="AL168" s="551"/>
      <c r="AM168" s="551"/>
      <c r="AN168" s="551"/>
    </row>
    <row r="169" spans="1:40" s="244" customFormat="1" ht="30" customHeight="1">
      <c r="A169" s="245"/>
      <c r="B169" s="245"/>
      <c r="C169" s="670">
        <v>5</v>
      </c>
      <c r="D169" s="670"/>
      <c r="E169" s="685" t="s">
        <v>233</v>
      </c>
      <c r="F169" s="685"/>
      <c r="G169" s="685"/>
      <c r="H169" s="685"/>
      <c r="I169" s="685"/>
      <c r="J169" s="685"/>
      <c r="K169" s="685"/>
      <c r="L169" s="685"/>
      <c r="M169" s="685"/>
      <c r="N169" s="685"/>
      <c r="O169" s="685"/>
      <c r="P169" s="685"/>
      <c r="Q169" s="685"/>
      <c r="R169" s="685"/>
      <c r="S169" s="685"/>
      <c r="T169" s="685"/>
      <c r="U169" s="685"/>
      <c r="V169" s="685"/>
      <c r="W169" s="685"/>
      <c r="X169" s="685"/>
      <c r="Y169" s="685"/>
      <c r="Z169" s="685"/>
      <c r="AA169" s="685"/>
      <c r="AB169" s="685"/>
      <c r="AC169" s="685"/>
      <c r="AD169" s="685"/>
      <c r="AE169" s="685"/>
      <c r="AF169" s="685"/>
      <c r="AG169" s="685"/>
      <c r="AH169" s="685"/>
      <c r="AI169" s="551"/>
      <c r="AJ169" s="551"/>
      <c r="AK169" s="551"/>
      <c r="AL169" s="551"/>
      <c r="AM169" s="551"/>
      <c r="AN169" s="551"/>
    </row>
    <row r="170" spans="1:40" s="244" customFormat="1" ht="30" customHeight="1">
      <c r="A170" s="245"/>
      <c r="B170" s="245"/>
      <c r="C170" s="670">
        <v>6</v>
      </c>
      <c r="D170" s="670"/>
      <c r="E170" s="685" t="s">
        <v>234</v>
      </c>
      <c r="F170" s="685"/>
      <c r="G170" s="685"/>
      <c r="H170" s="685"/>
      <c r="I170" s="685"/>
      <c r="J170" s="685"/>
      <c r="K170" s="685"/>
      <c r="L170" s="685"/>
      <c r="M170" s="685"/>
      <c r="N170" s="685"/>
      <c r="O170" s="685"/>
      <c r="P170" s="685"/>
      <c r="Q170" s="685"/>
      <c r="R170" s="685"/>
      <c r="S170" s="685"/>
      <c r="T170" s="685"/>
      <c r="U170" s="685"/>
      <c r="V170" s="685"/>
      <c r="W170" s="685"/>
      <c r="X170" s="685"/>
      <c r="Y170" s="685"/>
      <c r="Z170" s="685"/>
      <c r="AA170" s="685"/>
      <c r="AB170" s="685"/>
      <c r="AC170" s="685"/>
      <c r="AD170" s="685"/>
      <c r="AE170" s="685"/>
      <c r="AF170" s="685"/>
      <c r="AG170" s="685"/>
      <c r="AH170" s="685"/>
      <c r="AI170" s="551"/>
      <c r="AJ170" s="551"/>
      <c r="AK170" s="551"/>
      <c r="AL170" s="551"/>
      <c r="AM170" s="551"/>
      <c r="AN170" s="551"/>
    </row>
    <row r="171" spans="1:40" ht="9" customHeight="1">
      <c r="A171" s="212"/>
      <c r="B171" s="212"/>
      <c r="C171" s="227"/>
      <c r="D171" s="227"/>
      <c r="E171" s="265"/>
      <c r="F171" s="265"/>
      <c r="G171" s="265"/>
      <c r="H171" s="265"/>
      <c r="I171" s="265"/>
      <c r="J171" s="265"/>
      <c r="K171" s="265"/>
      <c r="L171" s="265"/>
      <c r="M171" s="265"/>
      <c r="N171" s="265"/>
      <c r="O171" s="265"/>
      <c r="P171" s="265"/>
      <c r="Q171" s="265"/>
      <c r="R171" s="265"/>
      <c r="S171" s="265"/>
      <c r="T171" s="265"/>
      <c r="U171" s="265"/>
      <c r="V171" s="265"/>
      <c r="W171" s="265"/>
      <c r="X171" s="265"/>
      <c r="Y171" s="265"/>
      <c r="Z171" s="265"/>
      <c r="AA171" s="265"/>
      <c r="AB171" s="265"/>
      <c r="AC171" s="265"/>
      <c r="AD171" s="265"/>
      <c r="AE171" s="265"/>
      <c r="AF171" s="265"/>
      <c r="AG171" s="265"/>
      <c r="AH171" s="265"/>
      <c r="AI171" s="227"/>
      <c r="AJ171" s="227"/>
      <c r="AK171" s="227"/>
      <c r="AL171" s="227"/>
      <c r="AM171" s="227"/>
      <c r="AN171" s="227"/>
    </row>
    <row r="172" spans="1:40" ht="17.25" customHeight="1">
      <c r="A172" s="212"/>
      <c r="B172" s="222" t="s">
        <v>369</v>
      </c>
      <c r="C172" s="227"/>
      <c r="D172" s="227"/>
      <c r="E172" s="265"/>
      <c r="F172" s="265"/>
      <c r="G172" s="265"/>
      <c r="H172" s="265"/>
      <c r="I172" s="265"/>
      <c r="J172" s="265"/>
      <c r="K172" s="265"/>
      <c r="L172" s="265"/>
      <c r="M172" s="265"/>
      <c r="N172" s="265"/>
      <c r="O172" s="265"/>
      <c r="P172" s="265"/>
      <c r="Q172" s="265"/>
      <c r="R172" s="265"/>
      <c r="S172" s="265"/>
      <c r="T172" s="265"/>
      <c r="U172" s="265"/>
      <c r="V172" s="265"/>
      <c r="W172" s="265"/>
      <c r="X172" s="265"/>
      <c r="Y172" s="265"/>
      <c r="Z172" s="265"/>
      <c r="AA172" s="265"/>
      <c r="AB172" s="265"/>
      <c r="AC172" s="265"/>
      <c r="AD172" s="265"/>
      <c r="AE172" s="265"/>
      <c r="AF172" s="265"/>
      <c r="AG172" s="265"/>
      <c r="AH172" s="265"/>
      <c r="AI172" s="227"/>
      <c r="AJ172" s="227"/>
      <c r="AK172" s="227"/>
      <c r="AL172" s="227"/>
      <c r="AM172" s="227"/>
      <c r="AN172" s="227"/>
    </row>
    <row r="173" spans="1:40" ht="30" customHeight="1">
      <c r="A173" s="212"/>
      <c r="B173" s="212"/>
      <c r="C173" s="670">
        <v>1</v>
      </c>
      <c r="D173" s="670"/>
      <c r="E173" s="685" t="s">
        <v>393</v>
      </c>
      <c r="F173" s="685"/>
      <c r="G173" s="685"/>
      <c r="H173" s="685"/>
      <c r="I173" s="685"/>
      <c r="J173" s="685"/>
      <c r="K173" s="685"/>
      <c r="L173" s="685"/>
      <c r="M173" s="685"/>
      <c r="N173" s="685"/>
      <c r="O173" s="685"/>
      <c r="P173" s="685"/>
      <c r="Q173" s="685"/>
      <c r="R173" s="685"/>
      <c r="S173" s="685"/>
      <c r="T173" s="685"/>
      <c r="U173" s="685"/>
      <c r="V173" s="685"/>
      <c r="W173" s="685"/>
      <c r="X173" s="685"/>
      <c r="Y173" s="685"/>
      <c r="Z173" s="685"/>
      <c r="AA173" s="685"/>
      <c r="AB173" s="685"/>
      <c r="AC173" s="685"/>
      <c r="AD173" s="685"/>
      <c r="AE173" s="685"/>
      <c r="AF173" s="685"/>
      <c r="AG173" s="685"/>
      <c r="AH173" s="685"/>
      <c r="AI173" s="551"/>
      <c r="AJ173" s="551"/>
      <c r="AK173" s="551"/>
      <c r="AL173" s="551"/>
      <c r="AM173" s="551"/>
      <c r="AN173" s="551"/>
    </row>
    <row r="174" spans="1:40" ht="30" customHeight="1">
      <c r="A174" s="212"/>
      <c r="B174" s="212"/>
      <c r="C174" s="670">
        <v>2</v>
      </c>
      <c r="D174" s="670"/>
      <c r="E174" s="685" t="s">
        <v>236</v>
      </c>
      <c r="F174" s="685"/>
      <c r="G174" s="685"/>
      <c r="H174" s="685"/>
      <c r="I174" s="685"/>
      <c r="J174" s="685"/>
      <c r="K174" s="685"/>
      <c r="L174" s="685"/>
      <c r="M174" s="685"/>
      <c r="N174" s="685"/>
      <c r="O174" s="685"/>
      <c r="P174" s="685"/>
      <c r="Q174" s="685"/>
      <c r="R174" s="685"/>
      <c r="S174" s="685"/>
      <c r="T174" s="685"/>
      <c r="U174" s="685"/>
      <c r="V174" s="685"/>
      <c r="W174" s="685"/>
      <c r="X174" s="685"/>
      <c r="Y174" s="685"/>
      <c r="Z174" s="685"/>
      <c r="AA174" s="685"/>
      <c r="AB174" s="685"/>
      <c r="AC174" s="685"/>
      <c r="AD174" s="685"/>
      <c r="AE174" s="685"/>
      <c r="AF174" s="685"/>
      <c r="AG174" s="685"/>
      <c r="AH174" s="685"/>
      <c r="AI174" s="551"/>
      <c r="AJ174" s="551"/>
      <c r="AK174" s="551"/>
      <c r="AL174" s="551"/>
      <c r="AM174" s="551"/>
      <c r="AN174" s="551"/>
    </row>
    <row r="175" spans="1:40" ht="30" customHeight="1">
      <c r="A175" s="212"/>
      <c r="B175" s="212"/>
      <c r="C175" s="670">
        <v>3</v>
      </c>
      <c r="D175" s="670"/>
      <c r="E175" s="685" t="s">
        <v>237</v>
      </c>
      <c r="F175" s="685"/>
      <c r="G175" s="685"/>
      <c r="H175" s="685"/>
      <c r="I175" s="685"/>
      <c r="J175" s="685"/>
      <c r="K175" s="685"/>
      <c r="L175" s="685"/>
      <c r="M175" s="685"/>
      <c r="N175" s="685"/>
      <c r="O175" s="685"/>
      <c r="P175" s="685"/>
      <c r="Q175" s="685"/>
      <c r="R175" s="685"/>
      <c r="S175" s="685"/>
      <c r="T175" s="685"/>
      <c r="U175" s="685"/>
      <c r="V175" s="685"/>
      <c r="W175" s="685"/>
      <c r="X175" s="685"/>
      <c r="Y175" s="685"/>
      <c r="Z175" s="685"/>
      <c r="AA175" s="685"/>
      <c r="AB175" s="685"/>
      <c r="AC175" s="685"/>
      <c r="AD175" s="685"/>
      <c r="AE175" s="685"/>
      <c r="AF175" s="685"/>
      <c r="AG175" s="685"/>
      <c r="AH175" s="685"/>
      <c r="AI175" s="551"/>
      <c r="AJ175" s="551"/>
      <c r="AK175" s="551"/>
      <c r="AL175" s="551"/>
      <c r="AM175" s="551"/>
      <c r="AN175" s="551"/>
    </row>
    <row r="176" spans="1:40" ht="30" customHeight="1">
      <c r="A176" s="212"/>
      <c r="B176" s="212"/>
      <c r="C176" s="670">
        <v>4</v>
      </c>
      <c r="D176" s="670"/>
      <c r="E176" s="685" t="s">
        <v>238</v>
      </c>
      <c r="F176" s="685"/>
      <c r="G176" s="685"/>
      <c r="H176" s="685"/>
      <c r="I176" s="685"/>
      <c r="J176" s="685"/>
      <c r="K176" s="685"/>
      <c r="L176" s="685"/>
      <c r="M176" s="685"/>
      <c r="N176" s="685"/>
      <c r="O176" s="685"/>
      <c r="P176" s="685"/>
      <c r="Q176" s="685"/>
      <c r="R176" s="685"/>
      <c r="S176" s="685"/>
      <c r="T176" s="685"/>
      <c r="U176" s="685"/>
      <c r="V176" s="685"/>
      <c r="W176" s="685"/>
      <c r="X176" s="685"/>
      <c r="Y176" s="685"/>
      <c r="Z176" s="685"/>
      <c r="AA176" s="685"/>
      <c r="AB176" s="685"/>
      <c r="AC176" s="685"/>
      <c r="AD176" s="685"/>
      <c r="AE176" s="685"/>
      <c r="AF176" s="685"/>
      <c r="AG176" s="685"/>
      <c r="AH176" s="685"/>
      <c r="AI176" s="551"/>
      <c r="AJ176" s="551"/>
      <c r="AK176" s="551"/>
      <c r="AL176" s="551"/>
      <c r="AM176" s="551"/>
      <c r="AN176" s="551"/>
    </row>
    <row r="177" spans="1:40" ht="30" customHeight="1">
      <c r="A177" s="212"/>
      <c r="B177" s="212"/>
      <c r="C177" s="670">
        <v>5</v>
      </c>
      <c r="D177" s="670"/>
      <c r="E177" s="685" t="s">
        <v>239</v>
      </c>
      <c r="F177" s="685"/>
      <c r="G177" s="685"/>
      <c r="H177" s="685"/>
      <c r="I177" s="685"/>
      <c r="J177" s="685"/>
      <c r="K177" s="685"/>
      <c r="L177" s="685"/>
      <c r="M177" s="685"/>
      <c r="N177" s="685"/>
      <c r="O177" s="685"/>
      <c r="P177" s="685"/>
      <c r="Q177" s="685"/>
      <c r="R177" s="685"/>
      <c r="S177" s="685"/>
      <c r="T177" s="685"/>
      <c r="U177" s="685"/>
      <c r="V177" s="685"/>
      <c r="W177" s="685"/>
      <c r="X177" s="685"/>
      <c r="Y177" s="685"/>
      <c r="Z177" s="685"/>
      <c r="AA177" s="685"/>
      <c r="AB177" s="685"/>
      <c r="AC177" s="685"/>
      <c r="AD177" s="685"/>
      <c r="AE177" s="685"/>
      <c r="AF177" s="685"/>
      <c r="AG177" s="685"/>
      <c r="AH177" s="685"/>
      <c r="AI177" s="551"/>
      <c r="AJ177" s="551"/>
      <c r="AK177" s="551"/>
      <c r="AL177" s="551"/>
      <c r="AM177" s="551"/>
      <c r="AN177" s="551"/>
    </row>
    <row r="178" spans="1:40" ht="17.25" customHeight="1">
      <c r="A178" s="212"/>
      <c r="B178" s="212"/>
      <c r="C178" s="227"/>
      <c r="D178" s="227"/>
      <c r="E178" s="669" t="s">
        <v>33</v>
      </c>
      <c r="F178" s="669"/>
      <c r="G178" s="669"/>
      <c r="H178" s="669"/>
      <c r="I178" s="669"/>
      <c r="J178" s="669"/>
      <c r="K178" s="669"/>
      <c r="L178" s="669"/>
      <c r="M178" s="669"/>
      <c r="N178" s="669"/>
      <c r="O178" s="669"/>
      <c r="P178" s="669"/>
      <c r="Q178" s="669"/>
      <c r="R178" s="669"/>
      <c r="S178" s="669"/>
      <c r="T178" s="669"/>
      <c r="U178" s="669"/>
      <c r="V178" s="669"/>
      <c r="W178" s="669"/>
      <c r="X178" s="669"/>
      <c r="Y178" s="669"/>
      <c r="Z178" s="669"/>
      <c r="AA178" s="669"/>
      <c r="AB178" s="669"/>
      <c r="AC178" s="669"/>
      <c r="AD178" s="669"/>
      <c r="AE178" s="669"/>
      <c r="AF178" s="669"/>
      <c r="AG178" s="669"/>
      <c r="AH178" s="669"/>
      <c r="AI178" s="669"/>
      <c r="AJ178" s="669"/>
      <c r="AK178" s="669"/>
      <c r="AL178" s="669"/>
      <c r="AM178" s="669"/>
      <c r="AN178" s="669"/>
    </row>
    <row r="179" spans="1:40" ht="17.25" customHeight="1">
      <c r="A179" s="212"/>
      <c r="B179" s="212"/>
      <c r="C179" s="227"/>
      <c r="D179" s="227"/>
      <c r="E179" s="731"/>
      <c r="F179" s="731"/>
      <c r="G179" s="731"/>
      <c r="H179" s="731"/>
      <c r="I179" s="731"/>
      <c r="J179" s="731"/>
      <c r="K179" s="731"/>
      <c r="L179" s="731"/>
      <c r="M179" s="731"/>
      <c r="N179" s="731"/>
      <c r="O179" s="731"/>
      <c r="P179" s="731"/>
      <c r="Q179" s="731"/>
      <c r="R179" s="731"/>
      <c r="S179" s="731"/>
      <c r="T179" s="731"/>
      <c r="U179" s="731"/>
      <c r="V179" s="731"/>
      <c r="W179" s="731"/>
      <c r="X179" s="731"/>
      <c r="Y179" s="731"/>
      <c r="Z179" s="731"/>
      <c r="AA179" s="731"/>
      <c r="AB179" s="731"/>
      <c r="AC179" s="731"/>
      <c r="AD179" s="731"/>
      <c r="AE179" s="731"/>
      <c r="AF179" s="731"/>
      <c r="AG179" s="731"/>
      <c r="AH179" s="731"/>
      <c r="AI179" s="731"/>
      <c r="AJ179" s="731"/>
      <c r="AK179" s="731"/>
      <c r="AL179" s="731"/>
      <c r="AM179" s="731"/>
      <c r="AN179" s="731"/>
    </row>
    <row r="180" spans="1:40" ht="18" customHeight="1">
      <c r="A180" s="212"/>
      <c r="B180" s="302" t="s">
        <v>370</v>
      </c>
      <c r="C180" s="227"/>
      <c r="D180" s="227"/>
      <c r="E180" s="265"/>
      <c r="F180" s="265"/>
      <c r="G180" s="265"/>
      <c r="H180" s="265"/>
      <c r="I180" s="265"/>
      <c r="J180" s="265"/>
      <c r="K180" s="265"/>
      <c r="L180" s="265"/>
      <c r="M180" s="265"/>
      <c r="N180" s="265"/>
      <c r="O180" s="265"/>
      <c r="P180" s="265"/>
      <c r="Q180" s="265"/>
      <c r="R180" s="265"/>
      <c r="S180" s="265"/>
      <c r="T180" s="265"/>
      <c r="U180" s="265"/>
      <c r="V180" s="265"/>
      <c r="W180" s="265"/>
      <c r="X180" s="265"/>
      <c r="Y180" s="265"/>
      <c r="Z180" s="265"/>
      <c r="AA180" s="265"/>
      <c r="AB180" s="265"/>
      <c r="AC180" s="265"/>
      <c r="AD180" s="265"/>
      <c r="AE180" s="265"/>
      <c r="AF180" s="265"/>
      <c r="AG180" s="265"/>
      <c r="AH180" s="265"/>
      <c r="AI180" s="228"/>
      <c r="AJ180" s="228"/>
      <c r="AK180" s="228"/>
      <c r="AL180" s="228"/>
      <c r="AM180" s="228"/>
      <c r="AN180" s="228"/>
    </row>
    <row r="181" spans="1:40" ht="30" customHeight="1">
      <c r="A181" s="212"/>
      <c r="B181" s="212"/>
      <c r="C181" s="671">
        <v>1</v>
      </c>
      <c r="D181" s="672"/>
      <c r="E181" s="666" t="s">
        <v>240</v>
      </c>
      <c r="F181" s="667"/>
      <c r="G181" s="667"/>
      <c r="H181" s="667"/>
      <c r="I181" s="667"/>
      <c r="J181" s="667"/>
      <c r="K181" s="667"/>
      <c r="L181" s="667"/>
      <c r="M181" s="667"/>
      <c r="N181" s="667"/>
      <c r="O181" s="667"/>
      <c r="P181" s="667"/>
      <c r="Q181" s="667"/>
      <c r="R181" s="667"/>
      <c r="S181" s="667"/>
      <c r="T181" s="667"/>
      <c r="U181" s="667"/>
      <c r="V181" s="667"/>
      <c r="W181" s="667"/>
      <c r="X181" s="667"/>
      <c r="Y181" s="667"/>
      <c r="Z181" s="667"/>
      <c r="AA181" s="667"/>
      <c r="AB181" s="667"/>
      <c r="AC181" s="667"/>
      <c r="AD181" s="667"/>
      <c r="AE181" s="667"/>
      <c r="AF181" s="667"/>
      <c r="AG181" s="667"/>
      <c r="AH181" s="668"/>
      <c r="AI181" s="551"/>
      <c r="AJ181" s="551"/>
      <c r="AK181" s="551"/>
      <c r="AL181" s="551"/>
      <c r="AM181" s="551"/>
      <c r="AN181" s="551"/>
    </row>
    <row r="182" spans="1:40" ht="17.25" customHeight="1">
      <c r="A182" s="212"/>
      <c r="B182" s="212"/>
      <c r="C182" s="671">
        <v>2</v>
      </c>
      <c r="D182" s="672"/>
      <c r="E182" s="667" t="s">
        <v>241</v>
      </c>
      <c r="F182" s="667"/>
      <c r="G182" s="667"/>
      <c r="H182" s="667"/>
      <c r="I182" s="667"/>
      <c r="J182" s="667"/>
      <c r="K182" s="667"/>
      <c r="L182" s="667"/>
      <c r="M182" s="667"/>
      <c r="N182" s="667"/>
      <c r="O182" s="667"/>
      <c r="P182" s="667"/>
      <c r="Q182" s="667"/>
      <c r="R182" s="667"/>
      <c r="S182" s="667"/>
      <c r="T182" s="667"/>
      <c r="U182" s="667"/>
      <c r="V182" s="667"/>
      <c r="W182" s="667"/>
      <c r="X182" s="667"/>
      <c r="Y182" s="667"/>
      <c r="Z182" s="667"/>
      <c r="AA182" s="667"/>
      <c r="AB182" s="667"/>
      <c r="AC182" s="667"/>
      <c r="AD182" s="667"/>
      <c r="AE182" s="667"/>
      <c r="AF182" s="667"/>
      <c r="AG182" s="667"/>
      <c r="AH182" s="667"/>
      <c r="AI182" s="667"/>
      <c r="AJ182" s="667"/>
      <c r="AK182" s="667"/>
      <c r="AL182" s="667"/>
      <c r="AM182" s="667"/>
      <c r="AN182" s="668"/>
    </row>
    <row r="183" spans="1:40" ht="18" customHeight="1">
      <c r="A183" s="212"/>
      <c r="B183" s="212"/>
      <c r="C183" s="673"/>
      <c r="D183" s="674"/>
      <c r="E183" s="266" t="s">
        <v>242</v>
      </c>
      <c r="F183" s="267"/>
      <c r="G183" s="268" t="s">
        <v>243</v>
      </c>
      <c r="H183" s="689" t="s">
        <v>244</v>
      </c>
      <c r="I183" s="689"/>
      <c r="J183" s="689"/>
      <c r="K183" s="689"/>
      <c r="L183" s="689"/>
      <c r="M183" s="689"/>
      <c r="N183" s="689"/>
      <c r="O183" s="689"/>
      <c r="P183" s="689"/>
      <c r="Q183" s="689"/>
      <c r="R183" s="689"/>
      <c r="S183" s="689"/>
      <c r="T183" s="689"/>
      <c r="U183" s="689"/>
      <c r="V183" s="689"/>
      <c r="W183" s="689"/>
      <c r="X183" s="689"/>
      <c r="Y183" s="689"/>
      <c r="Z183" s="689"/>
      <c r="AA183" s="689"/>
      <c r="AB183" s="689"/>
      <c r="AC183" s="689"/>
      <c r="AD183" s="689"/>
      <c r="AE183" s="689"/>
      <c r="AF183" s="689"/>
      <c r="AG183" s="689"/>
      <c r="AH183" s="689"/>
      <c r="AI183" s="689"/>
      <c r="AJ183" s="689"/>
      <c r="AK183" s="689"/>
      <c r="AL183" s="689"/>
      <c r="AM183" s="689"/>
      <c r="AN183" s="690"/>
    </row>
    <row r="184" spans="1:40" ht="18" customHeight="1">
      <c r="A184" s="212"/>
      <c r="B184" s="212"/>
      <c r="C184" s="673"/>
      <c r="D184" s="674"/>
      <c r="E184" s="266" t="s">
        <v>242</v>
      </c>
      <c r="F184" s="267"/>
      <c r="G184" s="268" t="s">
        <v>243</v>
      </c>
      <c r="H184" s="689" t="s">
        <v>245</v>
      </c>
      <c r="I184" s="689"/>
      <c r="J184" s="689"/>
      <c r="K184" s="689"/>
      <c r="L184" s="689"/>
      <c r="M184" s="689"/>
      <c r="N184" s="689"/>
      <c r="O184" s="689"/>
      <c r="P184" s="689"/>
      <c r="Q184" s="689"/>
      <c r="R184" s="689"/>
      <c r="S184" s="689"/>
      <c r="T184" s="689"/>
      <c r="U184" s="689"/>
      <c r="V184" s="689"/>
      <c r="W184" s="689"/>
      <c r="X184" s="689"/>
      <c r="Y184" s="689"/>
      <c r="Z184" s="689"/>
      <c r="AA184" s="689"/>
      <c r="AB184" s="689"/>
      <c r="AC184" s="689"/>
      <c r="AD184" s="689"/>
      <c r="AE184" s="689"/>
      <c r="AF184" s="689"/>
      <c r="AG184" s="689"/>
      <c r="AH184" s="689"/>
      <c r="AI184" s="689"/>
      <c r="AJ184" s="689"/>
      <c r="AK184" s="689"/>
      <c r="AL184" s="689"/>
      <c r="AM184" s="689"/>
      <c r="AN184" s="690"/>
    </row>
    <row r="185" spans="1:40" ht="18" customHeight="1">
      <c r="A185" s="212"/>
      <c r="B185" s="212"/>
      <c r="C185" s="673"/>
      <c r="D185" s="674"/>
      <c r="E185" s="266" t="s">
        <v>242</v>
      </c>
      <c r="F185" s="267"/>
      <c r="G185" s="268" t="s">
        <v>243</v>
      </c>
      <c r="H185" s="689" t="s">
        <v>246</v>
      </c>
      <c r="I185" s="689"/>
      <c r="J185" s="689"/>
      <c r="K185" s="689"/>
      <c r="L185" s="689"/>
      <c r="M185" s="689"/>
      <c r="N185" s="689"/>
      <c r="O185" s="689"/>
      <c r="P185" s="689"/>
      <c r="Q185" s="689"/>
      <c r="R185" s="689"/>
      <c r="S185" s="689"/>
      <c r="T185" s="689"/>
      <c r="U185" s="689"/>
      <c r="V185" s="689"/>
      <c r="W185" s="689"/>
      <c r="X185" s="689"/>
      <c r="Y185" s="689"/>
      <c r="Z185" s="689"/>
      <c r="AA185" s="689"/>
      <c r="AB185" s="689"/>
      <c r="AC185" s="689"/>
      <c r="AD185" s="689"/>
      <c r="AE185" s="689"/>
      <c r="AF185" s="689"/>
      <c r="AG185" s="689"/>
      <c r="AH185" s="689"/>
      <c r="AI185" s="689"/>
      <c r="AJ185" s="689"/>
      <c r="AK185" s="689"/>
      <c r="AL185" s="689"/>
      <c r="AM185" s="689"/>
      <c r="AN185" s="690"/>
    </row>
    <row r="186" spans="1:40" ht="18" customHeight="1">
      <c r="A186" s="212"/>
      <c r="B186" s="212"/>
      <c r="C186" s="673"/>
      <c r="D186" s="674"/>
      <c r="E186" s="266" t="s">
        <v>242</v>
      </c>
      <c r="F186" s="267"/>
      <c r="G186" s="268" t="s">
        <v>243</v>
      </c>
      <c r="H186" s="729" t="s">
        <v>247</v>
      </c>
      <c r="I186" s="729"/>
      <c r="J186" s="729"/>
      <c r="K186" s="729"/>
      <c r="L186" s="729"/>
      <c r="M186" s="729"/>
      <c r="N186" s="729"/>
      <c r="O186" s="729"/>
      <c r="P186" s="729"/>
      <c r="Q186" s="729"/>
      <c r="R186" s="729"/>
      <c r="S186" s="729"/>
      <c r="T186" s="729"/>
      <c r="U186" s="729"/>
      <c r="V186" s="729"/>
      <c r="W186" s="729"/>
      <c r="X186" s="729"/>
      <c r="Y186" s="729"/>
      <c r="Z186" s="729"/>
      <c r="AA186" s="729"/>
      <c r="AB186" s="729"/>
      <c r="AC186" s="729"/>
      <c r="AD186" s="729"/>
      <c r="AE186" s="729"/>
      <c r="AF186" s="729"/>
      <c r="AG186" s="729"/>
      <c r="AH186" s="729"/>
      <c r="AI186" s="729"/>
      <c r="AJ186" s="729"/>
      <c r="AK186" s="729"/>
      <c r="AL186" s="729"/>
      <c r="AM186" s="729"/>
      <c r="AN186" s="730"/>
    </row>
    <row r="187" spans="1:40" ht="18" customHeight="1">
      <c r="A187" s="212"/>
      <c r="B187" s="212"/>
      <c r="C187" s="673"/>
      <c r="D187" s="674"/>
      <c r="E187" s="266" t="s">
        <v>242</v>
      </c>
      <c r="F187" s="267"/>
      <c r="G187" s="268" t="s">
        <v>243</v>
      </c>
      <c r="H187" s="689" t="s">
        <v>248</v>
      </c>
      <c r="I187" s="689"/>
      <c r="J187" s="689"/>
      <c r="K187" s="689"/>
      <c r="L187" s="689"/>
      <c r="M187" s="689"/>
      <c r="N187" s="689"/>
      <c r="O187" s="689"/>
      <c r="P187" s="689"/>
      <c r="Q187" s="689"/>
      <c r="R187" s="689"/>
      <c r="S187" s="689"/>
      <c r="T187" s="689"/>
      <c r="U187" s="689"/>
      <c r="V187" s="689"/>
      <c r="W187" s="689"/>
      <c r="X187" s="689"/>
      <c r="Y187" s="689"/>
      <c r="Z187" s="689"/>
      <c r="AA187" s="689"/>
      <c r="AB187" s="689"/>
      <c r="AC187" s="689"/>
      <c r="AD187" s="689"/>
      <c r="AE187" s="689"/>
      <c r="AF187" s="689"/>
      <c r="AG187" s="689"/>
      <c r="AH187" s="689"/>
      <c r="AI187" s="689"/>
      <c r="AJ187" s="689"/>
      <c r="AK187" s="689"/>
      <c r="AL187" s="689"/>
      <c r="AM187" s="689"/>
      <c r="AN187" s="690"/>
    </row>
    <row r="188" spans="1:40" ht="18" customHeight="1">
      <c r="A188" s="212"/>
      <c r="B188" s="212"/>
      <c r="C188" s="673"/>
      <c r="D188" s="674"/>
      <c r="E188" s="266" t="s">
        <v>242</v>
      </c>
      <c r="F188" s="267"/>
      <c r="G188" s="268" t="s">
        <v>243</v>
      </c>
      <c r="H188" s="689" t="s">
        <v>249</v>
      </c>
      <c r="I188" s="689"/>
      <c r="J188" s="689"/>
      <c r="K188" s="689"/>
      <c r="L188" s="689"/>
      <c r="M188" s="689"/>
      <c r="N188" s="689"/>
      <c r="O188" s="689"/>
      <c r="P188" s="689"/>
      <c r="Q188" s="689"/>
      <c r="R188" s="689"/>
      <c r="S188" s="689"/>
      <c r="T188" s="689"/>
      <c r="U188" s="689"/>
      <c r="V188" s="689"/>
      <c r="W188" s="689"/>
      <c r="X188" s="689"/>
      <c r="Y188" s="689"/>
      <c r="Z188" s="689"/>
      <c r="AA188" s="689"/>
      <c r="AB188" s="689"/>
      <c r="AC188" s="689"/>
      <c r="AD188" s="689"/>
      <c r="AE188" s="689"/>
      <c r="AF188" s="689"/>
      <c r="AG188" s="689"/>
      <c r="AH188" s="689"/>
      <c r="AI188" s="689"/>
      <c r="AJ188" s="689"/>
      <c r="AK188" s="689"/>
      <c r="AL188" s="689"/>
      <c r="AM188" s="689"/>
      <c r="AN188" s="690"/>
    </row>
    <row r="189" spans="1:40" ht="18" customHeight="1">
      <c r="A189" s="212"/>
      <c r="B189" s="212"/>
      <c r="C189" s="673"/>
      <c r="D189" s="674"/>
      <c r="E189" s="266" t="s">
        <v>242</v>
      </c>
      <c r="F189" s="267"/>
      <c r="G189" s="268" t="s">
        <v>243</v>
      </c>
      <c r="H189" s="689" t="s">
        <v>250</v>
      </c>
      <c r="I189" s="689"/>
      <c r="J189" s="689"/>
      <c r="K189" s="689"/>
      <c r="L189" s="689"/>
      <c r="M189" s="689"/>
      <c r="N189" s="689"/>
      <c r="O189" s="689"/>
      <c r="P189" s="689"/>
      <c r="Q189" s="689"/>
      <c r="R189" s="689"/>
      <c r="S189" s="689"/>
      <c r="T189" s="689"/>
      <c r="U189" s="689"/>
      <c r="V189" s="689"/>
      <c r="W189" s="689"/>
      <c r="X189" s="689"/>
      <c r="Y189" s="689"/>
      <c r="Z189" s="689"/>
      <c r="AA189" s="689"/>
      <c r="AB189" s="689"/>
      <c r="AC189" s="689"/>
      <c r="AD189" s="689"/>
      <c r="AE189" s="689"/>
      <c r="AF189" s="689"/>
      <c r="AG189" s="689"/>
      <c r="AH189" s="689"/>
      <c r="AI189" s="689"/>
      <c r="AJ189" s="689"/>
      <c r="AK189" s="689"/>
      <c r="AL189" s="689"/>
      <c r="AM189" s="689"/>
      <c r="AN189" s="690"/>
    </row>
    <row r="190" spans="1:40" ht="18" customHeight="1">
      <c r="A190" s="212"/>
      <c r="B190" s="212"/>
      <c r="C190" s="673"/>
      <c r="D190" s="674"/>
      <c r="E190" s="266" t="s">
        <v>242</v>
      </c>
      <c r="F190" s="267"/>
      <c r="G190" s="268" t="s">
        <v>243</v>
      </c>
      <c r="H190" s="689" t="s">
        <v>251</v>
      </c>
      <c r="I190" s="689"/>
      <c r="J190" s="689"/>
      <c r="K190" s="689"/>
      <c r="L190" s="689"/>
      <c r="M190" s="689"/>
      <c r="N190" s="689"/>
      <c r="O190" s="689"/>
      <c r="P190" s="689"/>
      <c r="Q190" s="689"/>
      <c r="R190" s="689"/>
      <c r="S190" s="689"/>
      <c r="T190" s="689"/>
      <c r="U190" s="689"/>
      <c r="V190" s="689"/>
      <c r="W190" s="689"/>
      <c r="X190" s="689"/>
      <c r="Y190" s="689"/>
      <c r="Z190" s="689"/>
      <c r="AA190" s="689"/>
      <c r="AB190" s="689"/>
      <c r="AC190" s="689"/>
      <c r="AD190" s="689"/>
      <c r="AE190" s="689"/>
      <c r="AF190" s="689"/>
      <c r="AG190" s="689"/>
      <c r="AH190" s="689"/>
      <c r="AI190" s="689"/>
      <c r="AJ190" s="689"/>
      <c r="AK190" s="689"/>
      <c r="AL190" s="689"/>
      <c r="AM190" s="689"/>
      <c r="AN190" s="690"/>
    </row>
    <row r="191" spans="1:40" ht="18" customHeight="1">
      <c r="A191" s="212"/>
      <c r="B191" s="212"/>
      <c r="C191" s="673"/>
      <c r="D191" s="674"/>
      <c r="E191" s="266" t="s">
        <v>242</v>
      </c>
      <c r="F191" s="267"/>
      <c r="G191" s="268" t="s">
        <v>243</v>
      </c>
      <c r="H191" s="689" t="s">
        <v>252</v>
      </c>
      <c r="I191" s="689"/>
      <c r="J191" s="689"/>
      <c r="K191" s="689"/>
      <c r="L191" s="689"/>
      <c r="M191" s="689"/>
      <c r="N191" s="689"/>
      <c r="O191" s="689"/>
      <c r="P191" s="689"/>
      <c r="Q191" s="689"/>
      <c r="R191" s="689"/>
      <c r="S191" s="689"/>
      <c r="T191" s="689"/>
      <c r="U191" s="689"/>
      <c r="V191" s="689"/>
      <c r="W191" s="689"/>
      <c r="X191" s="689"/>
      <c r="Y191" s="689"/>
      <c r="Z191" s="689"/>
      <c r="AA191" s="689"/>
      <c r="AB191" s="689"/>
      <c r="AC191" s="689"/>
      <c r="AD191" s="689"/>
      <c r="AE191" s="689"/>
      <c r="AF191" s="689"/>
      <c r="AG191" s="689"/>
      <c r="AH191" s="689"/>
      <c r="AI191" s="689"/>
      <c r="AJ191" s="689"/>
      <c r="AK191" s="689"/>
      <c r="AL191" s="689"/>
      <c r="AM191" s="689"/>
      <c r="AN191" s="690"/>
    </row>
    <row r="192" spans="1:40" ht="18" customHeight="1">
      <c r="A192" s="212"/>
      <c r="B192" s="212"/>
      <c r="C192" s="673"/>
      <c r="D192" s="674"/>
      <c r="E192" s="266" t="s">
        <v>242</v>
      </c>
      <c r="F192" s="267"/>
      <c r="G192" s="268" t="s">
        <v>243</v>
      </c>
      <c r="H192" s="689" t="s">
        <v>403</v>
      </c>
      <c r="I192" s="689"/>
      <c r="J192" s="689"/>
      <c r="K192" s="689"/>
      <c r="L192" s="689"/>
      <c r="M192" s="689"/>
      <c r="N192" s="689"/>
      <c r="O192" s="689"/>
      <c r="P192" s="689"/>
      <c r="Q192" s="689"/>
      <c r="R192" s="689"/>
      <c r="S192" s="689"/>
      <c r="T192" s="689"/>
      <c r="U192" s="689"/>
      <c r="V192" s="689"/>
      <c r="W192" s="689"/>
      <c r="X192" s="689"/>
      <c r="Y192" s="689"/>
      <c r="Z192" s="689"/>
      <c r="AA192" s="689"/>
      <c r="AB192" s="689"/>
      <c r="AC192" s="689"/>
      <c r="AD192" s="689"/>
      <c r="AE192" s="689"/>
      <c r="AF192" s="689"/>
      <c r="AG192" s="689"/>
      <c r="AH192" s="689"/>
      <c r="AI192" s="689"/>
      <c r="AJ192" s="689"/>
      <c r="AK192" s="689"/>
      <c r="AL192" s="689"/>
      <c r="AM192" s="689"/>
      <c r="AN192" s="690"/>
    </row>
    <row r="193" spans="1:40" ht="18" customHeight="1">
      <c r="A193" s="212"/>
      <c r="B193" s="212"/>
      <c r="C193" s="675"/>
      <c r="D193" s="676"/>
      <c r="E193" s="269" t="s">
        <v>242</v>
      </c>
      <c r="F193" s="270"/>
      <c r="G193" s="271" t="s">
        <v>243</v>
      </c>
      <c r="H193" s="693" t="s">
        <v>253</v>
      </c>
      <c r="I193" s="693"/>
      <c r="J193" s="693"/>
      <c r="K193" s="693"/>
      <c r="L193" s="693"/>
      <c r="M193" s="693"/>
      <c r="N193" s="693"/>
      <c r="O193" s="693"/>
      <c r="P193" s="693"/>
      <c r="Q193" s="693"/>
      <c r="R193" s="693"/>
      <c r="S193" s="693"/>
      <c r="T193" s="693"/>
      <c r="U193" s="693"/>
      <c r="V193" s="693"/>
      <c r="W193" s="693"/>
      <c r="X193" s="693"/>
      <c r="Y193" s="693"/>
      <c r="Z193" s="693"/>
      <c r="AA193" s="693"/>
      <c r="AB193" s="693"/>
      <c r="AC193" s="693"/>
      <c r="AD193" s="693"/>
      <c r="AE193" s="693"/>
      <c r="AF193" s="693"/>
      <c r="AG193" s="693"/>
      <c r="AH193" s="693"/>
      <c r="AI193" s="693"/>
      <c r="AJ193" s="693"/>
      <c r="AK193" s="693"/>
      <c r="AL193" s="693"/>
      <c r="AM193" s="693"/>
      <c r="AN193" s="694"/>
    </row>
    <row r="194" spans="1:40" ht="33" customHeight="1">
      <c r="A194" s="212"/>
      <c r="B194" s="212"/>
      <c r="C194" s="227"/>
      <c r="D194" s="227"/>
      <c r="E194" s="669" t="s">
        <v>254</v>
      </c>
      <c r="F194" s="669"/>
      <c r="G194" s="669"/>
      <c r="H194" s="669"/>
      <c r="I194" s="669"/>
      <c r="J194" s="669"/>
      <c r="K194" s="669"/>
      <c r="L194" s="669"/>
      <c r="M194" s="669"/>
      <c r="N194" s="669"/>
      <c r="O194" s="669"/>
      <c r="P194" s="669"/>
      <c r="Q194" s="669"/>
      <c r="R194" s="669"/>
      <c r="S194" s="669"/>
      <c r="T194" s="669"/>
      <c r="U194" s="669"/>
      <c r="V194" s="669"/>
      <c r="W194" s="669"/>
      <c r="X194" s="669"/>
      <c r="Y194" s="669"/>
      <c r="Z194" s="669"/>
      <c r="AA194" s="669"/>
      <c r="AB194" s="669"/>
      <c r="AC194" s="669"/>
      <c r="AD194" s="669"/>
      <c r="AE194" s="669"/>
      <c r="AF194" s="669"/>
      <c r="AG194" s="669"/>
      <c r="AH194" s="669"/>
      <c r="AI194" s="669"/>
      <c r="AJ194" s="669"/>
      <c r="AK194" s="669"/>
      <c r="AL194" s="669"/>
      <c r="AM194" s="669"/>
      <c r="AN194" s="669"/>
    </row>
    <row r="195" spans="1:40" ht="9" customHeight="1">
      <c r="A195" s="212"/>
      <c r="B195" s="212"/>
      <c r="C195" s="227"/>
      <c r="D195" s="227"/>
      <c r="E195" s="272"/>
      <c r="F195" s="272"/>
      <c r="G195" s="272"/>
      <c r="H195" s="272"/>
      <c r="I195" s="272"/>
      <c r="J195" s="272"/>
      <c r="K195" s="272"/>
      <c r="L195" s="272"/>
      <c r="M195" s="272"/>
      <c r="N195" s="272"/>
      <c r="O195" s="272"/>
      <c r="P195" s="272"/>
      <c r="Q195" s="272"/>
      <c r="R195" s="272"/>
      <c r="S195" s="272"/>
      <c r="T195" s="272"/>
      <c r="U195" s="272"/>
      <c r="V195" s="272"/>
      <c r="W195" s="272"/>
      <c r="X195" s="272"/>
      <c r="Y195" s="272"/>
      <c r="Z195" s="272"/>
      <c r="AA195" s="272"/>
      <c r="AB195" s="272"/>
      <c r="AC195" s="272"/>
      <c r="AD195" s="272"/>
      <c r="AE195" s="272"/>
      <c r="AF195" s="272"/>
      <c r="AG195" s="272"/>
      <c r="AH195" s="272"/>
      <c r="AI195" s="272"/>
      <c r="AJ195" s="272"/>
      <c r="AK195" s="272"/>
      <c r="AL195" s="272"/>
      <c r="AM195" s="272"/>
      <c r="AN195" s="272"/>
    </row>
    <row r="196" spans="1:40" ht="17.25" customHeight="1">
      <c r="A196" s="212"/>
      <c r="B196" s="222" t="s">
        <v>371</v>
      </c>
      <c r="C196" s="227"/>
      <c r="D196" s="227"/>
      <c r="E196" s="265"/>
      <c r="F196" s="265"/>
      <c r="G196" s="265"/>
      <c r="H196" s="265"/>
      <c r="I196" s="265"/>
      <c r="J196" s="265"/>
      <c r="K196" s="265"/>
      <c r="L196" s="265"/>
      <c r="M196" s="265"/>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28"/>
      <c r="AJ196" s="228"/>
      <c r="AK196" s="228"/>
      <c r="AL196" s="228"/>
      <c r="AM196" s="228"/>
      <c r="AN196" s="228"/>
    </row>
    <row r="197" spans="1:40" ht="30" customHeight="1">
      <c r="C197" s="624">
        <v>1</v>
      </c>
      <c r="D197" s="624"/>
      <c r="E197" s="552" t="s">
        <v>255</v>
      </c>
      <c r="F197" s="552"/>
      <c r="G197" s="552"/>
      <c r="H197" s="552"/>
      <c r="I197" s="552"/>
      <c r="J197" s="552"/>
      <c r="K197" s="552"/>
      <c r="L197" s="552"/>
      <c r="M197" s="552"/>
      <c r="N197" s="552"/>
      <c r="O197" s="552"/>
      <c r="P197" s="552"/>
      <c r="Q197" s="552"/>
      <c r="R197" s="552"/>
      <c r="S197" s="552"/>
      <c r="T197" s="552"/>
      <c r="U197" s="552"/>
      <c r="V197" s="552"/>
      <c r="W197" s="552"/>
      <c r="X197" s="552"/>
      <c r="Y197" s="552"/>
      <c r="Z197" s="552"/>
      <c r="AA197" s="552"/>
      <c r="AB197" s="552"/>
      <c r="AC197" s="552"/>
      <c r="AD197" s="552"/>
      <c r="AE197" s="552"/>
      <c r="AF197" s="552"/>
      <c r="AG197" s="552"/>
      <c r="AH197" s="552"/>
      <c r="AI197" s="551"/>
      <c r="AJ197" s="551"/>
      <c r="AK197" s="551"/>
      <c r="AL197" s="551"/>
      <c r="AM197" s="551"/>
      <c r="AN197" s="551"/>
    </row>
    <row r="198" spans="1:40" ht="20.100000000000001" customHeight="1">
      <c r="A198" s="212"/>
      <c r="B198" s="212"/>
      <c r="C198" s="624">
        <v>2</v>
      </c>
      <c r="D198" s="624"/>
      <c r="E198" s="666" t="s">
        <v>256</v>
      </c>
      <c r="F198" s="667"/>
      <c r="G198" s="667"/>
      <c r="H198" s="667"/>
      <c r="I198" s="667"/>
      <c r="J198" s="667"/>
      <c r="K198" s="667"/>
      <c r="L198" s="667"/>
      <c r="M198" s="667"/>
      <c r="N198" s="667"/>
      <c r="O198" s="667"/>
      <c r="P198" s="667"/>
      <c r="Q198" s="667"/>
      <c r="R198" s="667"/>
      <c r="S198" s="667"/>
      <c r="T198" s="667"/>
      <c r="U198" s="667"/>
      <c r="V198" s="667"/>
      <c r="W198" s="667"/>
      <c r="X198" s="667"/>
      <c r="Y198" s="667"/>
      <c r="Z198" s="667"/>
      <c r="AA198" s="667"/>
      <c r="AB198" s="667"/>
      <c r="AC198" s="667"/>
      <c r="AD198" s="667"/>
      <c r="AE198" s="667"/>
      <c r="AF198" s="667"/>
      <c r="AG198" s="667"/>
      <c r="AH198" s="668"/>
      <c r="AI198" s="551"/>
      <c r="AJ198" s="551"/>
      <c r="AK198" s="551"/>
      <c r="AL198" s="551"/>
      <c r="AM198" s="551"/>
      <c r="AN198" s="551"/>
    </row>
    <row r="199" spans="1:40" ht="17.25" customHeight="1">
      <c r="A199" s="212"/>
      <c r="B199" s="212"/>
      <c r="C199" s="677" t="s">
        <v>726</v>
      </c>
      <c r="D199" s="678"/>
      <c r="E199" s="678"/>
      <c r="F199" s="678"/>
      <c r="G199" s="678"/>
      <c r="H199" s="678"/>
      <c r="I199" s="678"/>
      <c r="J199" s="678"/>
      <c r="K199" s="678"/>
      <c r="L199" s="678"/>
      <c r="M199" s="678"/>
      <c r="N199" s="678"/>
      <c r="O199" s="678"/>
      <c r="P199" s="678"/>
      <c r="Q199" s="678"/>
      <c r="R199" s="678"/>
      <c r="S199" s="678"/>
      <c r="T199" s="678"/>
      <c r="U199" s="678"/>
      <c r="V199" s="678"/>
      <c r="W199" s="678"/>
      <c r="X199" s="678"/>
      <c r="Y199" s="678"/>
      <c r="Z199" s="678"/>
      <c r="AA199" s="678"/>
      <c r="AB199" s="678"/>
      <c r="AC199" s="678"/>
      <c r="AD199" s="678"/>
      <c r="AE199" s="678"/>
      <c r="AF199" s="678"/>
      <c r="AG199" s="678"/>
      <c r="AH199" s="678"/>
      <c r="AI199" s="678"/>
      <c r="AJ199" s="678"/>
      <c r="AK199" s="678"/>
      <c r="AL199" s="678"/>
      <c r="AM199" s="678"/>
      <c r="AN199" s="679"/>
    </row>
    <row r="200" spans="1:40" ht="17.25" customHeight="1">
      <c r="A200" s="212"/>
      <c r="B200" s="212"/>
      <c r="C200" s="273" t="s">
        <v>2</v>
      </c>
      <c r="D200" s="274"/>
      <c r="E200" s="274"/>
      <c r="F200" s="274"/>
      <c r="G200" s="274"/>
      <c r="H200" s="274"/>
      <c r="I200" s="274"/>
      <c r="J200" s="274"/>
      <c r="K200" s="274"/>
      <c r="L200" s="274"/>
      <c r="M200" s="274"/>
      <c r="N200" s="274"/>
      <c r="O200" s="274"/>
      <c r="P200" s="274"/>
      <c r="Q200" s="274"/>
      <c r="R200" s="274"/>
      <c r="S200" s="274"/>
      <c r="T200" s="274"/>
      <c r="U200" s="274"/>
      <c r="V200" s="274"/>
      <c r="W200" s="274"/>
      <c r="X200" s="274"/>
      <c r="Y200" s="274"/>
      <c r="Z200" s="274"/>
      <c r="AA200" s="274"/>
      <c r="AB200" s="274"/>
      <c r="AC200" s="274"/>
      <c r="AD200" s="274"/>
      <c r="AE200" s="274"/>
      <c r="AF200" s="274"/>
      <c r="AG200" s="274"/>
      <c r="AH200" s="274"/>
      <c r="AI200" s="274"/>
      <c r="AJ200" s="274"/>
      <c r="AK200" s="274"/>
      <c r="AL200" s="274"/>
      <c r="AM200" s="228"/>
      <c r="AN200" s="226"/>
    </row>
    <row r="201" spans="1:40" ht="17.25" customHeight="1">
      <c r="A201" s="212"/>
      <c r="B201" s="212"/>
      <c r="C201" s="273" t="s">
        <v>3</v>
      </c>
      <c r="D201" s="274"/>
      <c r="E201" s="274"/>
      <c r="F201" s="274"/>
      <c r="G201" s="274"/>
      <c r="H201" s="274"/>
      <c r="I201" s="274"/>
      <c r="J201" s="274"/>
      <c r="K201" s="274"/>
      <c r="L201" s="274"/>
      <c r="M201" s="274"/>
      <c r="N201" s="274"/>
      <c r="O201" s="274"/>
      <c r="P201" s="274"/>
      <c r="Q201" s="274"/>
      <c r="R201" s="274"/>
      <c r="S201" s="274"/>
      <c r="T201" s="274"/>
      <c r="U201" s="274"/>
      <c r="V201" s="274"/>
      <c r="W201" s="274"/>
      <c r="X201" s="274"/>
      <c r="Y201" s="274"/>
      <c r="Z201" s="274"/>
      <c r="AA201" s="274"/>
      <c r="AB201" s="274"/>
      <c r="AC201" s="274"/>
      <c r="AD201" s="274"/>
      <c r="AE201" s="274"/>
      <c r="AF201" s="274"/>
      <c r="AG201" s="274"/>
      <c r="AH201" s="274"/>
      <c r="AI201" s="274"/>
      <c r="AJ201" s="274"/>
      <c r="AK201" s="274"/>
      <c r="AL201" s="274"/>
      <c r="AM201" s="228"/>
      <c r="AN201" s="226"/>
    </row>
    <row r="202" spans="1:40" ht="17.25" customHeight="1">
      <c r="A202" s="212"/>
      <c r="B202" s="212"/>
      <c r="C202" s="275"/>
      <c r="D202" s="259"/>
      <c r="E202" s="229"/>
      <c r="F202" s="230"/>
      <c r="G202" s="732" t="s">
        <v>98</v>
      </c>
      <c r="H202" s="733"/>
      <c r="I202" s="733"/>
      <c r="J202" s="733"/>
      <c r="K202" s="733"/>
      <c r="L202" s="734"/>
      <c r="M202" s="726" t="s">
        <v>38</v>
      </c>
      <c r="N202" s="727"/>
      <c r="O202" s="727"/>
      <c r="P202" s="727"/>
      <c r="Q202" s="727"/>
      <c r="R202" s="728"/>
      <c r="S202" s="726" t="s">
        <v>39</v>
      </c>
      <c r="T202" s="727"/>
      <c r="U202" s="727"/>
      <c r="V202" s="727"/>
      <c r="W202" s="727"/>
      <c r="X202" s="727"/>
      <c r="Y202" s="727"/>
      <c r="Z202" s="727"/>
      <c r="AA202" s="727"/>
      <c r="AB202" s="727"/>
      <c r="AC202" s="727"/>
      <c r="AD202" s="727"/>
      <c r="AE202" s="727"/>
      <c r="AF202" s="727"/>
      <c r="AG202" s="727"/>
      <c r="AH202" s="727"/>
      <c r="AI202" s="727"/>
      <c r="AJ202" s="727"/>
      <c r="AK202" s="727"/>
      <c r="AL202" s="728"/>
      <c r="AM202" s="228"/>
      <c r="AN202" s="226"/>
    </row>
    <row r="203" spans="1:40" ht="15" customHeight="1">
      <c r="A203" s="212"/>
      <c r="B203" s="212"/>
      <c r="C203" s="275"/>
      <c r="D203" s="259"/>
      <c r="E203" s="748" t="s">
        <v>0</v>
      </c>
      <c r="F203" s="749"/>
      <c r="G203" s="276"/>
      <c r="H203" s="277"/>
      <c r="I203" s="277"/>
      <c r="J203" s="277"/>
      <c r="K203" s="277"/>
      <c r="L203" s="278"/>
      <c r="M203" s="276"/>
      <c r="N203" s="277"/>
      <c r="O203" s="277"/>
      <c r="P203" s="277"/>
      <c r="Q203" s="277"/>
      <c r="R203" s="278"/>
      <c r="S203" s="276"/>
      <c r="T203" s="277"/>
      <c r="U203" s="277"/>
      <c r="V203" s="277"/>
      <c r="W203" s="277"/>
      <c r="X203" s="277"/>
      <c r="Y203" s="277"/>
      <c r="Z203" s="277"/>
      <c r="AA203" s="277"/>
      <c r="AB203" s="277"/>
      <c r="AC203" s="277"/>
      <c r="AD203" s="277"/>
      <c r="AE203" s="277"/>
      <c r="AF203" s="277"/>
      <c r="AG203" s="277"/>
      <c r="AH203" s="277"/>
      <c r="AI203" s="277"/>
      <c r="AJ203" s="277"/>
      <c r="AK203" s="277"/>
      <c r="AL203" s="278"/>
      <c r="AM203" s="228"/>
      <c r="AN203" s="226"/>
    </row>
    <row r="204" spans="1:40" ht="15" customHeight="1">
      <c r="A204" s="212"/>
      <c r="B204" s="212"/>
      <c r="C204" s="275"/>
      <c r="D204" s="259"/>
      <c r="E204" s="750"/>
      <c r="F204" s="751"/>
      <c r="G204" s="275"/>
      <c r="H204" s="274"/>
      <c r="I204" s="274"/>
      <c r="J204" s="274"/>
      <c r="K204" s="274"/>
      <c r="L204" s="279"/>
      <c r="M204" s="275"/>
      <c r="N204" s="274"/>
      <c r="O204" s="274"/>
      <c r="P204" s="274"/>
      <c r="Q204" s="274"/>
      <c r="R204" s="279"/>
      <c r="S204" s="275"/>
      <c r="T204" s="274"/>
      <c r="U204" s="274"/>
      <c r="V204" s="274"/>
      <c r="W204" s="274"/>
      <c r="X204" s="274"/>
      <c r="Y204" s="274"/>
      <c r="Z204" s="274"/>
      <c r="AA204" s="274"/>
      <c r="AB204" s="274"/>
      <c r="AC204" s="274"/>
      <c r="AD204" s="274"/>
      <c r="AE204" s="274"/>
      <c r="AF204" s="274"/>
      <c r="AG204" s="274"/>
      <c r="AH204" s="274"/>
      <c r="AI204" s="274"/>
      <c r="AJ204" s="274"/>
      <c r="AK204" s="274"/>
      <c r="AL204" s="279"/>
      <c r="AM204" s="228"/>
      <c r="AN204" s="226"/>
    </row>
    <row r="205" spans="1:40" ht="15" customHeight="1">
      <c r="A205" s="212"/>
      <c r="B205" s="212"/>
      <c r="C205" s="275"/>
      <c r="D205" s="259"/>
      <c r="E205" s="750"/>
      <c r="F205" s="751"/>
      <c r="G205" s="275"/>
      <c r="H205" s="274"/>
      <c r="I205" s="274"/>
      <c r="J205" s="274"/>
      <c r="K205" s="274"/>
      <c r="L205" s="279"/>
      <c r="M205" s="275"/>
      <c r="N205" s="274"/>
      <c r="O205" s="274"/>
      <c r="P205" s="274"/>
      <c r="Q205" s="274"/>
      <c r="R205" s="279"/>
      <c r="S205" s="275"/>
      <c r="T205" s="274"/>
      <c r="U205" s="274"/>
      <c r="V205" s="274"/>
      <c r="W205" s="274"/>
      <c r="X205" s="274"/>
      <c r="Y205" s="274"/>
      <c r="Z205" s="274"/>
      <c r="AA205" s="274"/>
      <c r="AB205" s="274"/>
      <c r="AC205" s="274"/>
      <c r="AD205" s="274"/>
      <c r="AE205" s="274"/>
      <c r="AF205" s="274"/>
      <c r="AG205" s="274"/>
      <c r="AH205" s="274"/>
      <c r="AI205" s="274"/>
      <c r="AJ205" s="274"/>
      <c r="AK205" s="274"/>
      <c r="AL205" s="279"/>
      <c r="AM205" s="228"/>
      <c r="AN205" s="226"/>
    </row>
    <row r="206" spans="1:40" ht="15" customHeight="1">
      <c r="A206" s="212"/>
      <c r="B206" s="212"/>
      <c r="C206" s="275"/>
      <c r="D206" s="259"/>
      <c r="E206" s="750"/>
      <c r="F206" s="751"/>
      <c r="G206" s="275"/>
      <c r="H206" s="274"/>
      <c r="I206" s="274"/>
      <c r="J206" s="274"/>
      <c r="K206" s="274"/>
      <c r="L206" s="279"/>
      <c r="M206" s="275"/>
      <c r="N206" s="274"/>
      <c r="O206" s="274"/>
      <c r="P206" s="274"/>
      <c r="Q206" s="274"/>
      <c r="R206" s="279"/>
      <c r="S206" s="275"/>
      <c r="T206" s="274"/>
      <c r="U206" s="274"/>
      <c r="V206" s="274"/>
      <c r="W206" s="274"/>
      <c r="X206" s="274"/>
      <c r="Y206" s="274"/>
      <c r="Z206" s="274"/>
      <c r="AA206" s="274"/>
      <c r="AB206" s="274"/>
      <c r="AC206" s="274"/>
      <c r="AD206" s="274"/>
      <c r="AE206" s="274"/>
      <c r="AF206" s="274"/>
      <c r="AG206" s="274"/>
      <c r="AH206" s="274"/>
      <c r="AI206" s="274"/>
      <c r="AJ206" s="274"/>
      <c r="AK206" s="274"/>
      <c r="AL206" s="279"/>
      <c r="AM206" s="228"/>
      <c r="AN206" s="226"/>
    </row>
    <row r="207" spans="1:40" ht="15" customHeight="1">
      <c r="A207" s="212"/>
      <c r="B207" s="212"/>
      <c r="C207" s="275"/>
      <c r="D207" s="259"/>
      <c r="E207" s="750"/>
      <c r="F207" s="751"/>
      <c r="G207" s="275"/>
      <c r="H207" s="274"/>
      <c r="I207" s="274"/>
      <c r="J207" s="274"/>
      <c r="K207" s="274"/>
      <c r="L207" s="279"/>
      <c r="M207" s="275"/>
      <c r="N207" s="274"/>
      <c r="O207" s="274"/>
      <c r="P207" s="274"/>
      <c r="Q207" s="274"/>
      <c r="R207" s="279"/>
      <c r="S207" s="275"/>
      <c r="T207" s="274"/>
      <c r="U207" s="274"/>
      <c r="V207" s="274"/>
      <c r="W207" s="274"/>
      <c r="X207" s="274"/>
      <c r="Y207" s="274"/>
      <c r="Z207" s="274"/>
      <c r="AA207" s="274"/>
      <c r="AB207" s="274"/>
      <c r="AC207" s="274"/>
      <c r="AD207" s="274"/>
      <c r="AE207" s="274"/>
      <c r="AF207" s="274"/>
      <c r="AG207" s="274"/>
      <c r="AH207" s="274"/>
      <c r="AI207" s="274"/>
      <c r="AJ207" s="274"/>
      <c r="AK207" s="274"/>
      <c r="AL207" s="279"/>
      <c r="AM207" s="228"/>
      <c r="AN207" s="226"/>
    </row>
    <row r="208" spans="1:40" ht="15" customHeight="1">
      <c r="A208" s="212"/>
      <c r="B208" s="212"/>
      <c r="C208" s="275"/>
      <c r="D208" s="259"/>
      <c r="E208" s="750"/>
      <c r="F208" s="751"/>
      <c r="G208" s="275"/>
      <c r="H208" s="274"/>
      <c r="I208" s="274"/>
      <c r="J208" s="274"/>
      <c r="K208" s="274"/>
      <c r="L208" s="279"/>
      <c r="M208" s="275"/>
      <c r="N208" s="274"/>
      <c r="O208" s="274"/>
      <c r="P208" s="274"/>
      <c r="Q208" s="274"/>
      <c r="R208" s="279"/>
      <c r="S208" s="275"/>
      <c r="T208" s="274"/>
      <c r="U208" s="274"/>
      <c r="V208" s="274"/>
      <c r="W208" s="274"/>
      <c r="X208" s="274"/>
      <c r="Y208" s="274"/>
      <c r="Z208" s="274"/>
      <c r="AA208" s="274"/>
      <c r="AB208" s="274"/>
      <c r="AC208" s="274"/>
      <c r="AD208" s="274"/>
      <c r="AE208" s="274"/>
      <c r="AF208" s="274"/>
      <c r="AG208" s="274"/>
      <c r="AH208" s="274"/>
      <c r="AI208" s="274"/>
      <c r="AJ208" s="274"/>
      <c r="AK208" s="274"/>
      <c r="AL208" s="279"/>
      <c r="AM208" s="228"/>
      <c r="AN208" s="226"/>
    </row>
    <row r="209" spans="1:40" ht="15" customHeight="1">
      <c r="A209" s="212"/>
      <c r="B209" s="212"/>
      <c r="C209" s="275"/>
      <c r="D209" s="259"/>
      <c r="E209" s="750"/>
      <c r="F209" s="751"/>
      <c r="G209" s="275"/>
      <c r="H209" s="274"/>
      <c r="I209" s="274"/>
      <c r="J209" s="274"/>
      <c r="K209" s="274"/>
      <c r="L209" s="279"/>
      <c r="M209" s="275"/>
      <c r="N209" s="274"/>
      <c r="O209" s="274"/>
      <c r="P209" s="274"/>
      <c r="Q209" s="274"/>
      <c r="R209" s="279"/>
      <c r="S209" s="275"/>
      <c r="T209" s="274"/>
      <c r="U209" s="274"/>
      <c r="V209" s="274"/>
      <c r="W209" s="274"/>
      <c r="X209" s="274"/>
      <c r="Y209" s="274"/>
      <c r="Z209" s="274"/>
      <c r="AA209" s="274"/>
      <c r="AB209" s="274"/>
      <c r="AC209" s="274"/>
      <c r="AD209" s="274"/>
      <c r="AE209" s="274"/>
      <c r="AF209" s="274"/>
      <c r="AG209" s="274"/>
      <c r="AH209" s="274"/>
      <c r="AI209" s="274"/>
      <c r="AJ209" s="274"/>
      <c r="AK209" s="274"/>
      <c r="AL209" s="279"/>
      <c r="AM209" s="228"/>
      <c r="AN209" s="226"/>
    </row>
    <row r="210" spans="1:40" ht="15" customHeight="1">
      <c r="A210" s="212"/>
      <c r="B210" s="212"/>
      <c r="C210" s="275"/>
      <c r="D210" s="259"/>
      <c r="E210" s="752"/>
      <c r="F210" s="753"/>
      <c r="G210" s="280"/>
      <c r="H210" s="281"/>
      <c r="I210" s="281"/>
      <c r="J210" s="281"/>
      <c r="K210" s="281"/>
      <c r="L210" s="282"/>
      <c r="M210" s="280"/>
      <c r="N210" s="281"/>
      <c r="O210" s="281"/>
      <c r="P210" s="281"/>
      <c r="Q210" s="281"/>
      <c r="R210" s="282"/>
      <c r="S210" s="280"/>
      <c r="T210" s="281"/>
      <c r="U210" s="281"/>
      <c r="V210" s="281"/>
      <c r="W210" s="281"/>
      <c r="X210" s="281"/>
      <c r="Y210" s="281"/>
      <c r="Z210" s="281"/>
      <c r="AA210" s="281"/>
      <c r="AB210" s="281"/>
      <c r="AC210" s="281"/>
      <c r="AD210" s="281"/>
      <c r="AE210" s="281"/>
      <c r="AF210" s="281"/>
      <c r="AG210" s="281"/>
      <c r="AH210" s="281"/>
      <c r="AI210" s="281"/>
      <c r="AJ210" s="281"/>
      <c r="AK210" s="281"/>
      <c r="AL210" s="282"/>
      <c r="AM210" s="228"/>
      <c r="AN210" s="226"/>
    </row>
    <row r="211" spans="1:40" ht="15" customHeight="1">
      <c r="A211" s="212"/>
      <c r="B211" s="212"/>
      <c r="C211" s="275"/>
      <c r="D211" s="259"/>
      <c r="E211" s="748" t="s">
        <v>1</v>
      </c>
      <c r="F211" s="749"/>
      <c r="G211" s="276"/>
      <c r="H211" s="277"/>
      <c r="I211" s="277"/>
      <c r="J211" s="277"/>
      <c r="K211" s="277"/>
      <c r="L211" s="278"/>
      <c r="M211" s="276"/>
      <c r="N211" s="277"/>
      <c r="O211" s="277"/>
      <c r="P211" s="277"/>
      <c r="Q211" s="277"/>
      <c r="R211" s="278"/>
      <c r="S211" s="276"/>
      <c r="T211" s="277"/>
      <c r="U211" s="277"/>
      <c r="V211" s="277"/>
      <c r="W211" s="277"/>
      <c r="X211" s="277"/>
      <c r="Y211" s="277"/>
      <c r="Z211" s="277"/>
      <c r="AA211" s="277"/>
      <c r="AB211" s="277"/>
      <c r="AC211" s="277"/>
      <c r="AD211" s="277"/>
      <c r="AE211" s="277"/>
      <c r="AF211" s="277"/>
      <c r="AG211" s="277"/>
      <c r="AH211" s="277"/>
      <c r="AI211" s="277"/>
      <c r="AJ211" s="277"/>
      <c r="AK211" s="277"/>
      <c r="AL211" s="278"/>
      <c r="AM211" s="228"/>
      <c r="AN211" s="226"/>
    </row>
    <row r="212" spans="1:40" ht="15" customHeight="1">
      <c r="A212" s="212"/>
      <c r="B212" s="212"/>
      <c r="C212" s="275"/>
      <c r="D212" s="259"/>
      <c r="E212" s="750"/>
      <c r="F212" s="751"/>
      <c r="G212" s="275"/>
      <c r="H212" s="274"/>
      <c r="I212" s="274"/>
      <c r="J212" s="274"/>
      <c r="K212" s="274"/>
      <c r="L212" s="279"/>
      <c r="M212" s="275"/>
      <c r="N212" s="274"/>
      <c r="O212" s="274"/>
      <c r="P212" s="274"/>
      <c r="Q212" s="274"/>
      <c r="R212" s="279"/>
      <c r="S212" s="275"/>
      <c r="T212" s="274"/>
      <c r="U212" s="274"/>
      <c r="V212" s="274"/>
      <c r="W212" s="274"/>
      <c r="X212" s="274"/>
      <c r="Y212" s="274"/>
      <c r="Z212" s="274"/>
      <c r="AA212" s="274"/>
      <c r="AB212" s="274"/>
      <c r="AC212" s="274"/>
      <c r="AD212" s="274"/>
      <c r="AE212" s="274"/>
      <c r="AF212" s="274"/>
      <c r="AG212" s="274"/>
      <c r="AH212" s="274"/>
      <c r="AI212" s="274"/>
      <c r="AJ212" s="274"/>
      <c r="AK212" s="274"/>
      <c r="AL212" s="279"/>
      <c r="AM212" s="228"/>
      <c r="AN212" s="226"/>
    </row>
    <row r="213" spans="1:40" ht="15" customHeight="1">
      <c r="A213" s="212"/>
      <c r="B213" s="212"/>
      <c r="C213" s="275"/>
      <c r="D213" s="259"/>
      <c r="E213" s="750"/>
      <c r="F213" s="751"/>
      <c r="G213" s="275"/>
      <c r="H213" s="274"/>
      <c r="I213" s="274"/>
      <c r="J213" s="274"/>
      <c r="K213" s="274"/>
      <c r="L213" s="279"/>
      <c r="M213" s="275"/>
      <c r="N213" s="274"/>
      <c r="O213" s="274"/>
      <c r="P213" s="274"/>
      <c r="Q213" s="274"/>
      <c r="R213" s="279"/>
      <c r="S213" s="275"/>
      <c r="T213" s="274"/>
      <c r="U213" s="274"/>
      <c r="V213" s="274"/>
      <c r="W213" s="274"/>
      <c r="X213" s="274"/>
      <c r="Y213" s="274"/>
      <c r="Z213" s="274"/>
      <c r="AA213" s="274"/>
      <c r="AB213" s="274"/>
      <c r="AC213" s="274"/>
      <c r="AD213" s="274"/>
      <c r="AE213" s="274"/>
      <c r="AF213" s="274"/>
      <c r="AG213" s="274"/>
      <c r="AH213" s="274"/>
      <c r="AI213" s="274"/>
      <c r="AJ213" s="274"/>
      <c r="AK213" s="274"/>
      <c r="AL213" s="279"/>
      <c r="AM213" s="228"/>
      <c r="AN213" s="226"/>
    </row>
    <row r="214" spans="1:40" ht="15" customHeight="1">
      <c r="A214" s="212"/>
      <c r="B214" s="212"/>
      <c r="C214" s="275"/>
      <c r="D214" s="259"/>
      <c r="E214" s="750"/>
      <c r="F214" s="751"/>
      <c r="G214" s="275"/>
      <c r="H214" s="274"/>
      <c r="I214" s="274"/>
      <c r="J214" s="274"/>
      <c r="K214" s="274"/>
      <c r="L214" s="279"/>
      <c r="M214" s="275"/>
      <c r="N214" s="274"/>
      <c r="O214" s="274"/>
      <c r="P214" s="274"/>
      <c r="Q214" s="274"/>
      <c r="R214" s="279"/>
      <c r="S214" s="275"/>
      <c r="T214" s="274"/>
      <c r="U214" s="274"/>
      <c r="V214" s="274"/>
      <c r="W214" s="274"/>
      <c r="X214" s="274"/>
      <c r="Y214" s="274"/>
      <c r="Z214" s="274"/>
      <c r="AA214" s="274"/>
      <c r="AB214" s="274"/>
      <c r="AC214" s="274"/>
      <c r="AD214" s="274"/>
      <c r="AE214" s="274"/>
      <c r="AF214" s="274"/>
      <c r="AG214" s="274"/>
      <c r="AH214" s="274"/>
      <c r="AI214" s="274"/>
      <c r="AJ214" s="274"/>
      <c r="AK214" s="274"/>
      <c r="AL214" s="279"/>
      <c r="AM214" s="228"/>
      <c r="AN214" s="226"/>
    </row>
    <row r="215" spans="1:40" ht="15" customHeight="1">
      <c r="A215" s="212"/>
      <c r="B215" s="212"/>
      <c r="C215" s="275"/>
      <c r="D215" s="259"/>
      <c r="E215" s="750"/>
      <c r="F215" s="751"/>
      <c r="G215" s="275"/>
      <c r="H215" s="274"/>
      <c r="I215" s="274"/>
      <c r="J215" s="274"/>
      <c r="K215" s="274"/>
      <c r="L215" s="279"/>
      <c r="M215" s="275"/>
      <c r="N215" s="274"/>
      <c r="O215" s="274"/>
      <c r="P215" s="274"/>
      <c r="Q215" s="274"/>
      <c r="R215" s="279"/>
      <c r="S215" s="275"/>
      <c r="T215" s="274"/>
      <c r="U215" s="274"/>
      <c r="V215" s="274"/>
      <c r="W215" s="274"/>
      <c r="X215" s="274"/>
      <c r="Y215" s="274"/>
      <c r="Z215" s="274"/>
      <c r="AA215" s="274"/>
      <c r="AB215" s="274"/>
      <c r="AC215" s="274"/>
      <c r="AD215" s="274"/>
      <c r="AE215" s="274"/>
      <c r="AF215" s="274"/>
      <c r="AG215" s="274"/>
      <c r="AH215" s="274"/>
      <c r="AI215" s="274"/>
      <c r="AJ215" s="274"/>
      <c r="AK215" s="274"/>
      <c r="AL215" s="279"/>
      <c r="AM215" s="228"/>
      <c r="AN215" s="226"/>
    </row>
    <row r="216" spans="1:40" ht="15" customHeight="1">
      <c r="A216" s="212"/>
      <c r="B216" s="212"/>
      <c r="C216" s="275"/>
      <c r="D216" s="259"/>
      <c r="E216" s="750"/>
      <c r="F216" s="751"/>
      <c r="G216" s="275"/>
      <c r="H216" s="274"/>
      <c r="I216" s="274"/>
      <c r="J216" s="274"/>
      <c r="K216" s="274"/>
      <c r="L216" s="279"/>
      <c r="M216" s="275"/>
      <c r="N216" s="274"/>
      <c r="O216" s="274"/>
      <c r="P216" s="274"/>
      <c r="Q216" s="227"/>
      <c r="R216" s="283"/>
      <c r="S216" s="284"/>
      <c r="T216" s="227"/>
      <c r="U216" s="227"/>
      <c r="V216" s="227"/>
      <c r="W216" s="227"/>
      <c r="X216" s="227"/>
      <c r="Y216" s="274"/>
      <c r="Z216" s="274"/>
      <c r="AA216" s="274"/>
      <c r="AB216" s="274"/>
      <c r="AC216" s="274"/>
      <c r="AD216" s="274"/>
      <c r="AE216" s="274"/>
      <c r="AF216" s="274"/>
      <c r="AG216" s="274"/>
      <c r="AH216" s="228"/>
      <c r="AI216" s="228"/>
      <c r="AJ216" s="228"/>
      <c r="AK216" s="228"/>
      <c r="AL216" s="226"/>
      <c r="AM216" s="228"/>
      <c r="AN216" s="226"/>
    </row>
    <row r="217" spans="1:40" ht="15" customHeight="1">
      <c r="A217" s="212"/>
      <c r="B217" s="212"/>
      <c r="C217" s="275"/>
      <c r="D217" s="259"/>
      <c r="E217" s="750"/>
      <c r="F217" s="751"/>
      <c r="G217" s="275"/>
      <c r="H217" s="274"/>
      <c r="I217" s="274"/>
      <c r="J217" s="274"/>
      <c r="K217" s="274"/>
      <c r="L217" s="279"/>
      <c r="M217" s="275"/>
      <c r="N217" s="274"/>
      <c r="O217" s="274"/>
      <c r="P217" s="274"/>
      <c r="Q217" s="227"/>
      <c r="R217" s="283"/>
      <c r="S217" s="284"/>
      <c r="T217" s="227"/>
      <c r="U217" s="227"/>
      <c r="V217" s="227"/>
      <c r="W217" s="227"/>
      <c r="X217" s="227"/>
      <c r="Y217" s="274"/>
      <c r="Z217" s="274"/>
      <c r="AA217" s="274"/>
      <c r="AB217" s="274"/>
      <c r="AC217" s="274"/>
      <c r="AD217" s="274"/>
      <c r="AE217" s="274"/>
      <c r="AF217" s="274"/>
      <c r="AG217" s="274"/>
      <c r="AH217" s="228"/>
      <c r="AI217" s="228"/>
      <c r="AJ217" s="228"/>
      <c r="AK217" s="228"/>
      <c r="AL217" s="226"/>
      <c r="AM217" s="228"/>
      <c r="AN217" s="226"/>
    </row>
    <row r="218" spans="1:40" ht="15" customHeight="1">
      <c r="A218" s="212"/>
      <c r="B218" s="212"/>
      <c r="C218" s="275"/>
      <c r="D218" s="259"/>
      <c r="E218" s="752"/>
      <c r="F218" s="753"/>
      <c r="G218" s="280"/>
      <c r="H218" s="281"/>
      <c r="I218" s="281"/>
      <c r="J218" s="281"/>
      <c r="K218" s="281"/>
      <c r="L218" s="282"/>
      <c r="M218" s="280"/>
      <c r="N218" s="281"/>
      <c r="O218" s="281"/>
      <c r="P218" s="281"/>
      <c r="Q218" s="285"/>
      <c r="R218" s="286"/>
      <c r="S218" s="287"/>
      <c r="T218" s="285"/>
      <c r="U218" s="285"/>
      <c r="V218" s="285"/>
      <c r="W218" s="285"/>
      <c r="X218" s="285"/>
      <c r="Y218" s="281"/>
      <c r="Z218" s="281"/>
      <c r="AA218" s="281"/>
      <c r="AB218" s="281"/>
      <c r="AC218" s="281"/>
      <c r="AD218" s="281"/>
      <c r="AE218" s="281"/>
      <c r="AF218" s="281"/>
      <c r="AG218" s="281"/>
      <c r="AH218" s="288"/>
      <c r="AI218" s="288"/>
      <c r="AJ218" s="288"/>
      <c r="AK218" s="288"/>
      <c r="AL218" s="289"/>
      <c r="AM218" s="228"/>
      <c r="AN218" s="226"/>
    </row>
    <row r="219" spans="1:40" ht="17.25" customHeight="1">
      <c r="A219" s="212"/>
      <c r="B219" s="212"/>
      <c r="C219" s="280"/>
      <c r="D219" s="285"/>
      <c r="E219" s="285"/>
      <c r="F219" s="281"/>
      <c r="G219" s="281"/>
      <c r="H219" s="281"/>
      <c r="I219" s="281"/>
      <c r="J219" s="281"/>
      <c r="K219" s="281"/>
      <c r="L219" s="281"/>
      <c r="M219" s="281"/>
      <c r="N219" s="281"/>
      <c r="O219" s="281"/>
      <c r="P219" s="285"/>
      <c r="Q219" s="285"/>
      <c r="R219" s="285"/>
      <c r="S219" s="285"/>
      <c r="T219" s="285"/>
      <c r="U219" s="285"/>
      <c r="V219" s="285"/>
      <c r="W219" s="285"/>
      <c r="X219" s="281"/>
      <c r="Y219" s="281"/>
      <c r="Z219" s="281"/>
      <c r="AA219" s="281"/>
      <c r="AB219" s="281"/>
      <c r="AC219" s="281"/>
      <c r="AD219" s="281"/>
      <c r="AE219" s="281"/>
      <c r="AF219" s="281"/>
      <c r="AG219" s="288"/>
      <c r="AH219" s="288"/>
      <c r="AI219" s="288"/>
      <c r="AJ219" s="288"/>
      <c r="AK219" s="288"/>
      <c r="AL219" s="288"/>
      <c r="AM219" s="288"/>
      <c r="AN219" s="289"/>
    </row>
    <row r="220" spans="1:40" ht="18" customHeight="1">
      <c r="C220" s="671">
        <v>3</v>
      </c>
      <c r="D220" s="672"/>
      <c r="E220" s="666" t="s">
        <v>87</v>
      </c>
      <c r="F220" s="667"/>
      <c r="G220" s="667"/>
      <c r="H220" s="667"/>
      <c r="I220" s="667"/>
      <c r="J220" s="667"/>
      <c r="K220" s="667"/>
      <c r="L220" s="667"/>
      <c r="M220" s="667"/>
      <c r="N220" s="667"/>
      <c r="O220" s="667"/>
      <c r="P220" s="667"/>
      <c r="Q220" s="667"/>
      <c r="R220" s="667"/>
      <c r="S220" s="667"/>
      <c r="T220" s="667"/>
      <c r="U220" s="667"/>
      <c r="V220" s="667"/>
      <c r="W220" s="667"/>
      <c r="X220" s="667"/>
      <c r="Y220" s="667"/>
      <c r="Z220" s="667"/>
      <c r="AA220" s="667"/>
      <c r="AB220" s="667"/>
      <c r="AC220" s="667"/>
      <c r="AD220" s="667"/>
      <c r="AE220" s="667"/>
      <c r="AF220" s="667"/>
      <c r="AG220" s="667"/>
      <c r="AH220" s="667"/>
      <c r="AI220" s="667"/>
      <c r="AJ220" s="667"/>
      <c r="AK220" s="667"/>
      <c r="AL220" s="667"/>
      <c r="AM220" s="667"/>
      <c r="AN220" s="668"/>
    </row>
    <row r="221" spans="1:40" ht="18" customHeight="1">
      <c r="C221" s="673"/>
      <c r="D221" s="674"/>
      <c r="E221" s="666" t="s">
        <v>37</v>
      </c>
      <c r="F221" s="667"/>
      <c r="G221" s="667"/>
      <c r="H221" s="667"/>
      <c r="I221" s="667"/>
      <c r="J221" s="667"/>
      <c r="K221" s="667"/>
      <c r="L221" s="667"/>
      <c r="M221" s="667"/>
      <c r="N221" s="667"/>
      <c r="O221" s="667"/>
      <c r="P221" s="667"/>
      <c r="Q221" s="667"/>
      <c r="R221" s="667"/>
      <c r="S221" s="667"/>
      <c r="T221" s="667"/>
      <c r="U221" s="667"/>
      <c r="V221" s="667"/>
      <c r="W221" s="667"/>
      <c r="X221" s="667"/>
      <c r="Y221" s="667"/>
      <c r="Z221" s="667"/>
      <c r="AA221" s="667"/>
      <c r="AB221" s="667"/>
      <c r="AC221" s="667"/>
      <c r="AD221" s="667"/>
      <c r="AE221" s="667"/>
      <c r="AF221" s="667"/>
      <c r="AG221" s="667"/>
      <c r="AH221" s="667"/>
      <c r="AI221" s="262"/>
      <c r="AJ221" s="262"/>
      <c r="AK221" s="262"/>
      <c r="AL221" s="262"/>
      <c r="AM221" s="262"/>
      <c r="AN221" s="263"/>
    </row>
    <row r="222" spans="1:40" ht="30" customHeight="1">
      <c r="C222" s="675"/>
      <c r="D222" s="676"/>
      <c r="E222" s="675"/>
      <c r="F222" s="714"/>
      <c r="G222" s="714"/>
      <c r="H222" s="714"/>
      <c r="I222" s="714"/>
      <c r="J222" s="714"/>
      <c r="K222" s="714"/>
      <c r="L222" s="714"/>
      <c r="M222" s="714"/>
      <c r="N222" s="714"/>
      <c r="O222" s="714"/>
      <c r="P222" s="714"/>
      <c r="Q222" s="714"/>
      <c r="R222" s="714"/>
      <c r="S222" s="714"/>
      <c r="T222" s="714"/>
      <c r="U222" s="714"/>
      <c r="V222" s="714"/>
      <c r="W222" s="714"/>
      <c r="X222" s="714"/>
      <c r="Y222" s="714"/>
      <c r="Z222" s="714"/>
      <c r="AA222" s="714"/>
      <c r="AB222" s="714"/>
      <c r="AC222" s="714"/>
      <c r="AD222" s="714"/>
      <c r="AE222" s="714"/>
      <c r="AF222" s="714"/>
      <c r="AG222" s="714"/>
      <c r="AH222" s="714"/>
      <c r="AI222" s="714"/>
      <c r="AJ222" s="714"/>
      <c r="AK222" s="714"/>
      <c r="AL222" s="714"/>
      <c r="AM222" s="714"/>
      <c r="AN222" s="676"/>
    </row>
    <row r="223" spans="1:40" ht="18" customHeight="1">
      <c r="C223" s="671">
        <v>4</v>
      </c>
      <c r="D223" s="672"/>
      <c r="E223" s="666" t="s">
        <v>88</v>
      </c>
      <c r="F223" s="667"/>
      <c r="G223" s="667"/>
      <c r="H223" s="667"/>
      <c r="I223" s="667"/>
      <c r="J223" s="667"/>
      <c r="K223" s="667"/>
      <c r="L223" s="667"/>
      <c r="M223" s="667"/>
      <c r="N223" s="667"/>
      <c r="O223" s="667"/>
      <c r="P223" s="667"/>
      <c r="Q223" s="667"/>
      <c r="R223" s="667"/>
      <c r="S223" s="667"/>
      <c r="T223" s="667"/>
      <c r="U223" s="667"/>
      <c r="V223" s="667"/>
      <c r="W223" s="667"/>
      <c r="X223" s="667"/>
      <c r="Y223" s="667"/>
      <c r="Z223" s="667"/>
      <c r="AA223" s="667"/>
      <c r="AB223" s="667"/>
      <c r="AC223" s="667"/>
      <c r="AD223" s="667"/>
      <c r="AE223" s="667"/>
      <c r="AF223" s="667"/>
      <c r="AG223" s="667"/>
      <c r="AH223" s="667"/>
      <c r="AI223" s="667"/>
      <c r="AJ223" s="667"/>
      <c r="AK223" s="667"/>
      <c r="AL223" s="667"/>
      <c r="AM223" s="667"/>
      <c r="AN223" s="668"/>
    </row>
    <row r="224" spans="1:40" ht="18" customHeight="1">
      <c r="C224" s="673"/>
      <c r="D224" s="674"/>
      <c r="E224" s="666" t="s">
        <v>37</v>
      </c>
      <c r="F224" s="667"/>
      <c r="G224" s="667"/>
      <c r="H224" s="667"/>
      <c r="I224" s="667"/>
      <c r="J224" s="667"/>
      <c r="K224" s="667"/>
      <c r="L224" s="667"/>
      <c r="M224" s="667"/>
      <c r="N224" s="667"/>
      <c r="O224" s="667"/>
      <c r="P224" s="667"/>
      <c r="Q224" s="667"/>
      <c r="R224" s="667"/>
      <c r="S224" s="667"/>
      <c r="T224" s="667"/>
      <c r="U224" s="667"/>
      <c r="V224" s="667"/>
      <c r="W224" s="667"/>
      <c r="X224" s="667"/>
      <c r="Y224" s="667"/>
      <c r="Z224" s="667"/>
      <c r="AA224" s="667"/>
      <c r="AB224" s="667"/>
      <c r="AC224" s="667"/>
      <c r="AD224" s="667"/>
      <c r="AE224" s="667"/>
      <c r="AF224" s="667"/>
      <c r="AG224" s="667"/>
      <c r="AH224" s="667"/>
      <c r="AI224" s="262"/>
      <c r="AJ224" s="262"/>
      <c r="AK224" s="262"/>
      <c r="AL224" s="262"/>
      <c r="AM224" s="262"/>
      <c r="AN224" s="263"/>
    </row>
    <row r="225" spans="1:40" ht="30" customHeight="1">
      <c r="C225" s="675"/>
      <c r="D225" s="676"/>
      <c r="E225" s="675"/>
      <c r="F225" s="714"/>
      <c r="G225" s="714"/>
      <c r="H225" s="714"/>
      <c r="I225" s="714"/>
      <c r="J225" s="714"/>
      <c r="K225" s="714"/>
      <c r="L225" s="714"/>
      <c r="M225" s="714"/>
      <c r="N225" s="714"/>
      <c r="O225" s="714"/>
      <c r="P225" s="714"/>
      <c r="Q225" s="714"/>
      <c r="R225" s="714"/>
      <c r="S225" s="714"/>
      <c r="T225" s="714"/>
      <c r="U225" s="714"/>
      <c r="V225" s="714"/>
      <c r="W225" s="714"/>
      <c r="X225" s="714"/>
      <c r="Y225" s="714"/>
      <c r="Z225" s="714"/>
      <c r="AA225" s="714"/>
      <c r="AB225" s="714"/>
      <c r="AC225" s="714"/>
      <c r="AD225" s="714"/>
      <c r="AE225" s="714"/>
      <c r="AF225" s="714"/>
      <c r="AG225" s="714"/>
      <c r="AH225" s="714"/>
      <c r="AI225" s="714"/>
      <c r="AJ225" s="714"/>
      <c r="AK225" s="714"/>
      <c r="AL225" s="714"/>
      <c r="AM225" s="714"/>
      <c r="AN225" s="676"/>
    </row>
    <row r="226" spans="1:40" ht="9" customHeight="1">
      <c r="A226" s="212"/>
      <c r="B226" s="212"/>
      <c r="C226" s="227"/>
      <c r="D226" s="227"/>
      <c r="E226" s="265"/>
      <c r="F226" s="265"/>
      <c r="G226" s="265"/>
      <c r="H226" s="265"/>
      <c r="I226" s="265"/>
      <c r="J226" s="265"/>
      <c r="K226" s="265"/>
      <c r="L226" s="265"/>
      <c r="M226" s="265"/>
      <c r="N226" s="265"/>
      <c r="O226" s="265"/>
      <c r="P226" s="265"/>
      <c r="Q226" s="265"/>
      <c r="R226" s="265"/>
      <c r="S226" s="265"/>
      <c r="T226" s="265"/>
      <c r="U226" s="265"/>
      <c r="V226" s="265"/>
      <c r="W226" s="265"/>
      <c r="X226" s="265"/>
      <c r="Y226" s="265"/>
      <c r="Z226" s="265"/>
      <c r="AA226" s="265"/>
      <c r="AB226" s="265"/>
      <c r="AC226" s="265"/>
      <c r="AD226" s="265"/>
      <c r="AE226" s="265"/>
      <c r="AF226" s="265"/>
      <c r="AG226" s="265"/>
      <c r="AH226" s="265"/>
      <c r="AI226" s="227"/>
      <c r="AJ226" s="227"/>
      <c r="AK226" s="227"/>
      <c r="AL226" s="227"/>
      <c r="AM226" s="227"/>
      <c r="AN226" s="227"/>
    </row>
    <row r="227" spans="1:40" s="244" customFormat="1" ht="17.25" customHeight="1">
      <c r="A227" s="245"/>
      <c r="B227" s="302" t="s">
        <v>727</v>
      </c>
      <c r="C227" s="290"/>
      <c r="D227" s="290"/>
      <c r="E227" s="291"/>
      <c r="F227" s="291"/>
      <c r="G227" s="291"/>
      <c r="H227" s="291"/>
      <c r="I227" s="291"/>
      <c r="J227" s="291"/>
      <c r="K227" s="291"/>
      <c r="L227" s="291"/>
      <c r="M227" s="291"/>
      <c r="N227" s="291"/>
      <c r="O227" s="291"/>
      <c r="P227" s="291"/>
      <c r="Q227" s="291"/>
      <c r="R227" s="291"/>
      <c r="S227" s="291"/>
      <c r="T227" s="291"/>
      <c r="U227" s="291"/>
      <c r="V227" s="291"/>
      <c r="W227" s="291"/>
      <c r="X227" s="291"/>
      <c r="Y227" s="291"/>
      <c r="Z227" s="291"/>
      <c r="AA227" s="291"/>
      <c r="AB227" s="291"/>
      <c r="AC227" s="291"/>
      <c r="AD227" s="291"/>
      <c r="AE227" s="291"/>
      <c r="AF227" s="291"/>
      <c r="AG227" s="291"/>
      <c r="AH227" s="291"/>
      <c r="AI227" s="290"/>
      <c r="AJ227" s="290"/>
      <c r="AK227" s="290"/>
      <c r="AL227" s="290"/>
      <c r="AM227" s="290"/>
      <c r="AN227" s="290"/>
    </row>
    <row r="228" spans="1:40" s="244" customFormat="1" ht="52.5" customHeight="1">
      <c r="A228" s="245"/>
      <c r="B228" s="245"/>
      <c r="C228" s="670">
        <v>1</v>
      </c>
      <c r="D228" s="670"/>
      <c r="E228" s="685" t="s">
        <v>404</v>
      </c>
      <c r="F228" s="685"/>
      <c r="G228" s="685"/>
      <c r="H228" s="685"/>
      <c r="I228" s="685"/>
      <c r="J228" s="685"/>
      <c r="K228" s="685"/>
      <c r="L228" s="685"/>
      <c r="M228" s="685"/>
      <c r="N228" s="685"/>
      <c r="O228" s="685"/>
      <c r="P228" s="685"/>
      <c r="Q228" s="685"/>
      <c r="R228" s="685"/>
      <c r="S228" s="685"/>
      <c r="T228" s="685"/>
      <c r="U228" s="685"/>
      <c r="V228" s="685"/>
      <c r="W228" s="685"/>
      <c r="X228" s="685"/>
      <c r="Y228" s="685"/>
      <c r="Z228" s="685"/>
      <c r="AA228" s="685"/>
      <c r="AB228" s="685"/>
      <c r="AC228" s="685"/>
      <c r="AD228" s="685"/>
      <c r="AE228" s="685"/>
      <c r="AF228" s="685"/>
      <c r="AG228" s="685"/>
      <c r="AH228" s="685"/>
      <c r="AI228" s="551"/>
      <c r="AJ228" s="551"/>
      <c r="AK228" s="551"/>
      <c r="AL228" s="551"/>
      <c r="AM228" s="551"/>
      <c r="AN228" s="551"/>
    </row>
    <row r="229" spans="1:40" s="244" customFormat="1" ht="30" customHeight="1">
      <c r="A229" s="245"/>
      <c r="B229" s="245"/>
      <c r="C229" s="670">
        <v>2</v>
      </c>
      <c r="D229" s="670"/>
      <c r="E229" s="685" t="s">
        <v>405</v>
      </c>
      <c r="F229" s="685"/>
      <c r="G229" s="685"/>
      <c r="H229" s="685"/>
      <c r="I229" s="685"/>
      <c r="J229" s="685"/>
      <c r="K229" s="685"/>
      <c r="L229" s="685"/>
      <c r="M229" s="685"/>
      <c r="N229" s="685"/>
      <c r="O229" s="685"/>
      <c r="P229" s="685"/>
      <c r="Q229" s="685"/>
      <c r="R229" s="685"/>
      <c r="S229" s="685"/>
      <c r="T229" s="685"/>
      <c r="U229" s="685"/>
      <c r="V229" s="685"/>
      <c r="W229" s="685"/>
      <c r="X229" s="685"/>
      <c r="Y229" s="685"/>
      <c r="Z229" s="685"/>
      <c r="AA229" s="685"/>
      <c r="AB229" s="685"/>
      <c r="AC229" s="685"/>
      <c r="AD229" s="685"/>
      <c r="AE229" s="685"/>
      <c r="AF229" s="685"/>
      <c r="AG229" s="685"/>
      <c r="AH229" s="685"/>
      <c r="AI229" s="551"/>
      <c r="AJ229" s="551"/>
      <c r="AK229" s="551"/>
      <c r="AL229" s="551"/>
      <c r="AM229" s="551"/>
      <c r="AN229" s="551"/>
    </row>
    <row r="230" spans="1:40" s="244" customFormat="1" ht="30" customHeight="1">
      <c r="A230" s="245"/>
      <c r="B230" s="245"/>
      <c r="C230" s="670">
        <v>3</v>
      </c>
      <c r="D230" s="670"/>
      <c r="E230" s="685" t="s">
        <v>406</v>
      </c>
      <c r="F230" s="685"/>
      <c r="G230" s="685"/>
      <c r="H230" s="685"/>
      <c r="I230" s="685"/>
      <c r="J230" s="685"/>
      <c r="K230" s="685"/>
      <c r="L230" s="685"/>
      <c r="M230" s="685"/>
      <c r="N230" s="685"/>
      <c r="O230" s="685"/>
      <c r="P230" s="685"/>
      <c r="Q230" s="685"/>
      <c r="R230" s="685"/>
      <c r="S230" s="685"/>
      <c r="T230" s="685"/>
      <c r="U230" s="685"/>
      <c r="V230" s="685"/>
      <c r="W230" s="685"/>
      <c r="X230" s="685"/>
      <c r="Y230" s="685"/>
      <c r="Z230" s="685"/>
      <c r="AA230" s="685"/>
      <c r="AB230" s="685"/>
      <c r="AC230" s="685"/>
      <c r="AD230" s="685"/>
      <c r="AE230" s="685"/>
      <c r="AF230" s="685"/>
      <c r="AG230" s="685"/>
      <c r="AH230" s="685"/>
      <c r="AI230" s="551"/>
      <c r="AJ230" s="551"/>
      <c r="AK230" s="551"/>
      <c r="AL230" s="551"/>
      <c r="AM230" s="551"/>
      <c r="AN230" s="551"/>
    </row>
    <row r="231" spans="1:40" ht="10.050000000000001" customHeight="1">
      <c r="C231" s="227"/>
      <c r="D231" s="227"/>
      <c r="E231" s="274"/>
      <c r="F231" s="274"/>
      <c r="G231" s="274"/>
      <c r="H231" s="274"/>
      <c r="I231" s="274"/>
      <c r="J231" s="274"/>
      <c r="K231" s="274"/>
      <c r="L231" s="274"/>
      <c r="M231" s="274"/>
      <c r="N231" s="274"/>
      <c r="O231" s="274"/>
      <c r="P231" s="274"/>
      <c r="Q231" s="274"/>
      <c r="R231" s="274"/>
      <c r="S231" s="274"/>
      <c r="T231" s="274"/>
      <c r="U231" s="274"/>
      <c r="V231" s="274"/>
      <c r="W231" s="274"/>
      <c r="X231" s="274"/>
      <c r="Y231" s="274"/>
      <c r="Z231" s="274"/>
      <c r="AA231" s="274"/>
      <c r="AB231" s="274"/>
      <c r="AC231" s="274"/>
      <c r="AD231" s="274"/>
      <c r="AE231" s="274"/>
      <c r="AF231" s="274"/>
      <c r="AG231" s="274"/>
      <c r="AH231" s="274"/>
      <c r="AI231" s="227"/>
      <c r="AJ231" s="227"/>
      <c r="AK231" s="227"/>
      <c r="AL231" s="227"/>
      <c r="AM231" s="227"/>
      <c r="AN231" s="227"/>
    </row>
    <row r="232" spans="1:40" ht="17.25" customHeight="1">
      <c r="A232" s="212"/>
      <c r="B232" s="302" t="s">
        <v>511</v>
      </c>
      <c r="C232" s="227"/>
      <c r="D232" s="227"/>
      <c r="E232" s="265"/>
      <c r="F232" s="265"/>
      <c r="G232" s="265"/>
      <c r="H232" s="265"/>
      <c r="I232" s="265"/>
      <c r="J232" s="265"/>
      <c r="K232" s="265"/>
      <c r="L232" s="265"/>
      <c r="M232" s="265"/>
      <c r="N232" s="265"/>
      <c r="O232" s="265"/>
      <c r="P232" s="265"/>
      <c r="Q232" s="265"/>
      <c r="R232" s="265"/>
      <c r="S232" s="265"/>
      <c r="T232" s="265"/>
      <c r="U232" s="265"/>
      <c r="V232" s="265"/>
      <c r="W232" s="265"/>
      <c r="X232" s="265"/>
      <c r="Y232" s="265"/>
      <c r="Z232" s="265"/>
      <c r="AA232" s="265"/>
      <c r="AB232" s="265"/>
      <c r="AC232" s="265"/>
      <c r="AD232" s="265"/>
      <c r="AE232" s="265"/>
      <c r="AF232" s="265"/>
      <c r="AG232" s="265"/>
      <c r="AH232" s="265"/>
      <c r="AI232" s="228"/>
      <c r="AJ232" s="228"/>
      <c r="AK232" s="228"/>
      <c r="AL232" s="228"/>
      <c r="AM232" s="228"/>
      <c r="AN232" s="228"/>
    </row>
    <row r="233" spans="1:40" s="244" customFormat="1" ht="45" customHeight="1">
      <c r="C233" s="624">
        <v>1</v>
      </c>
      <c r="D233" s="624"/>
      <c r="E233" s="552" t="s">
        <v>713</v>
      </c>
      <c r="F233" s="552"/>
      <c r="G233" s="552"/>
      <c r="H233" s="552"/>
      <c r="I233" s="552"/>
      <c r="J233" s="552"/>
      <c r="K233" s="552"/>
      <c r="L233" s="552"/>
      <c r="M233" s="552"/>
      <c r="N233" s="552"/>
      <c r="O233" s="552"/>
      <c r="P233" s="552"/>
      <c r="Q233" s="552"/>
      <c r="R233" s="552"/>
      <c r="S233" s="552"/>
      <c r="T233" s="552"/>
      <c r="U233" s="552"/>
      <c r="V233" s="552"/>
      <c r="W233" s="552"/>
      <c r="X233" s="552"/>
      <c r="Y233" s="552"/>
      <c r="Z233" s="552"/>
      <c r="AA233" s="552"/>
      <c r="AB233" s="552"/>
      <c r="AC233" s="552"/>
      <c r="AD233" s="552"/>
      <c r="AE233" s="552"/>
      <c r="AF233" s="552"/>
      <c r="AG233" s="552"/>
      <c r="AH233" s="552"/>
      <c r="AI233" s="551"/>
      <c r="AJ233" s="551"/>
      <c r="AK233" s="551"/>
      <c r="AL233" s="551"/>
      <c r="AM233" s="551"/>
      <c r="AN233" s="551"/>
    </row>
    <row r="234" spans="1:40" ht="10.050000000000001" customHeight="1">
      <c r="A234" s="212"/>
      <c r="B234" s="212"/>
      <c r="C234" s="227"/>
      <c r="D234" s="227"/>
      <c r="E234" s="265"/>
      <c r="F234" s="265"/>
      <c r="G234" s="265"/>
      <c r="H234" s="265"/>
      <c r="I234" s="265"/>
      <c r="J234" s="265"/>
      <c r="K234" s="265"/>
      <c r="L234" s="265"/>
      <c r="M234" s="265"/>
      <c r="N234" s="265"/>
      <c r="O234" s="265"/>
      <c r="P234" s="265"/>
      <c r="Q234" s="265"/>
      <c r="R234" s="265"/>
      <c r="S234" s="265"/>
      <c r="T234" s="265"/>
      <c r="U234" s="265"/>
      <c r="V234" s="265"/>
      <c r="W234" s="265"/>
      <c r="X234" s="265"/>
      <c r="Y234" s="265"/>
      <c r="Z234" s="265"/>
      <c r="AA234" s="265"/>
      <c r="AB234" s="265"/>
      <c r="AC234" s="265"/>
      <c r="AD234" s="265"/>
      <c r="AE234" s="265"/>
      <c r="AF234" s="265"/>
      <c r="AG234" s="265"/>
      <c r="AH234" s="265"/>
      <c r="AI234" s="228"/>
      <c r="AJ234" s="228"/>
      <c r="AK234" s="228"/>
      <c r="AL234" s="228"/>
      <c r="AM234" s="228"/>
      <c r="AN234" s="228"/>
    </row>
    <row r="235" spans="1:40" ht="17.25" customHeight="1">
      <c r="B235" s="365" t="s">
        <v>512</v>
      </c>
    </row>
    <row r="236" spans="1:40" ht="30" customHeight="1">
      <c r="C236" s="614">
        <v>1</v>
      </c>
      <c r="D236" s="615"/>
      <c r="E236" s="579" t="s">
        <v>257</v>
      </c>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1"/>
      <c r="AI236" s="551"/>
      <c r="AJ236" s="551"/>
      <c r="AK236" s="551"/>
      <c r="AL236" s="551"/>
      <c r="AM236" s="551"/>
      <c r="AN236" s="551"/>
    </row>
    <row r="237" spans="1:40" ht="15" customHeight="1">
      <c r="C237" s="614">
        <v>2</v>
      </c>
      <c r="D237" s="615"/>
      <c r="E237" s="708" t="s">
        <v>258</v>
      </c>
      <c r="F237" s="708"/>
      <c r="G237" s="708"/>
      <c r="H237" s="708"/>
      <c r="I237" s="708"/>
      <c r="J237" s="708"/>
      <c r="K237" s="708"/>
      <c r="L237" s="708"/>
      <c r="M237" s="708"/>
      <c r="N237" s="708"/>
      <c r="O237" s="708"/>
      <c r="P237" s="708"/>
      <c r="Q237" s="708"/>
      <c r="R237" s="708"/>
      <c r="S237" s="708"/>
      <c r="T237" s="708"/>
      <c r="U237" s="708"/>
      <c r="V237" s="708"/>
      <c r="W237" s="708"/>
      <c r="X237" s="708"/>
      <c r="Y237" s="708"/>
      <c r="Z237" s="708"/>
      <c r="AA237" s="708"/>
      <c r="AB237" s="708"/>
      <c r="AC237" s="708"/>
      <c r="AD237" s="708"/>
      <c r="AE237" s="708"/>
      <c r="AF237" s="708"/>
      <c r="AG237" s="708"/>
      <c r="AH237" s="708"/>
      <c r="AI237" s="708"/>
      <c r="AJ237" s="708"/>
      <c r="AK237" s="708"/>
      <c r="AL237" s="708"/>
      <c r="AM237" s="708"/>
      <c r="AN237" s="708"/>
    </row>
    <row r="238" spans="1:40" ht="20.100000000000001" customHeight="1">
      <c r="C238" s="618"/>
      <c r="D238" s="619"/>
      <c r="E238" s="709"/>
      <c r="F238" s="710"/>
      <c r="G238" s="710"/>
      <c r="H238" s="710"/>
      <c r="I238" s="710"/>
      <c r="J238" s="710"/>
      <c r="K238" s="710"/>
      <c r="L238" s="710"/>
      <c r="M238" s="710"/>
      <c r="N238" s="710"/>
      <c r="O238" s="710"/>
      <c r="P238" s="710"/>
      <c r="Q238" s="710"/>
      <c r="R238" s="710"/>
      <c r="S238" s="710"/>
      <c r="T238" s="710"/>
      <c r="U238" s="710"/>
      <c r="V238" s="710"/>
      <c r="W238" s="710"/>
      <c r="X238" s="710"/>
      <c r="Y238" s="710"/>
      <c r="Z238" s="710"/>
      <c r="AA238" s="710"/>
      <c r="AB238" s="710"/>
      <c r="AC238" s="710"/>
      <c r="AD238" s="710"/>
      <c r="AE238" s="710"/>
      <c r="AF238" s="710"/>
      <c r="AG238" s="710"/>
      <c r="AH238" s="710"/>
      <c r="AI238" s="710"/>
      <c r="AJ238" s="710"/>
      <c r="AK238" s="710"/>
      <c r="AL238" s="710"/>
      <c r="AM238" s="710"/>
      <c r="AN238" s="711"/>
    </row>
    <row r="239" spans="1:40" ht="15" customHeight="1">
      <c r="C239" s="614">
        <v>3</v>
      </c>
      <c r="D239" s="615"/>
      <c r="E239" s="754" t="s">
        <v>728</v>
      </c>
      <c r="F239" s="641"/>
      <c r="G239" s="641"/>
      <c r="H239" s="641"/>
      <c r="I239" s="641"/>
      <c r="J239" s="641"/>
      <c r="K239" s="641"/>
      <c r="L239" s="641"/>
      <c r="M239" s="641"/>
      <c r="N239" s="641"/>
      <c r="O239" s="641"/>
      <c r="P239" s="641"/>
      <c r="Q239" s="641"/>
      <c r="R239" s="641"/>
      <c r="S239" s="641"/>
      <c r="T239" s="641"/>
      <c r="U239" s="641"/>
      <c r="V239" s="641"/>
      <c r="W239" s="641"/>
      <c r="X239" s="641"/>
      <c r="Y239" s="641"/>
      <c r="Z239" s="641"/>
      <c r="AA239" s="641"/>
      <c r="AB239" s="641"/>
      <c r="AC239" s="641"/>
      <c r="AD239" s="641"/>
      <c r="AE239" s="641"/>
      <c r="AF239" s="641"/>
      <c r="AG239" s="641"/>
      <c r="AH239" s="641"/>
      <c r="AI239" s="641"/>
      <c r="AJ239" s="641"/>
      <c r="AK239" s="641"/>
      <c r="AL239" s="641"/>
      <c r="AM239" s="641"/>
      <c r="AN239" s="755"/>
    </row>
    <row r="240" spans="1:40" ht="15" customHeight="1">
      <c r="C240" s="616"/>
      <c r="D240" s="617"/>
      <c r="E240" s="237"/>
      <c r="F240" s="212"/>
      <c r="G240" s="705" t="s">
        <v>82</v>
      </c>
      <c r="H240" s="705"/>
      <c r="I240" s="705"/>
      <c r="J240" s="705"/>
      <c r="K240" s="705"/>
      <c r="L240" s="212"/>
      <c r="M240" s="212"/>
      <c r="N240" s="212"/>
      <c r="O240" s="602"/>
      <c r="P240" s="602"/>
      <c r="Q240" s="212" t="s">
        <v>43</v>
      </c>
      <c r="R240" s="602"/>
      <c r="S240" s="602"/>
      <c r="T240" s="212" t="s">
        <v>44</v>
      </c>
      <c r="U240" s="602"/>
      <c r="V240" s="602"/>
      <c r="W240" s="212" t="s">
        <v>45</v>
      </c>
      <c r="X240" s="212"/>
      <c r="Y240" s="212" t="s">
        <v>16</v>
      </c>
      <c r="Z240" s="212"/>
      <c r="AA240" s="212"/>
      <c r="AB240" s="212"/>
      <c r="AC240" s="212"/>
      <c r="AD240" s="212"/>
      <c r="AE240" s="212"/>
      <c r="AF240" s="212"/>
      <c r="AG240" s="212"/>
      <c r="AH240" s="212"/>
      <c r="AI240" s="212"/>
      <c r="AJ240" s="212"/>
      <c r="AK240" s="212"/>
      <c r="AL240" s="212"/>
      <c r="AM240" s="212"/>
      <c r="AN240" s="238"/>
    </row>
    <row r="241" spans="1:40" ht="15" customHeight="1">
      <c r="C241" s="616"/>
      <c r="D241" s="617"/>
      <c r="E241" s="237"/>
      <c r="F241" s="212"/>
      <c r="G241" s="705" t="s">
        <v>82</v>
      </c>
      <c r="H241" s="705"/>
      <c r="I241" s="705"/>
      <c r="J241" s="705"/>
      <c r="K241" s="705"/>
      <c r="L241" s="212"/>
      <c r="M241" s="212"/>
      <c r="N241" s="212"/>
      <c r="O241" s="602"/>
      <c r="P241" s="602"/>
      <c r="Q241" s="212" t="s">
        <v>43</v>
      </c>
      <c r="R241" s="602"/>
      <c r="S241" s="602"/>
      <c r="T241" s="212" t="s">
        <v>44</v>
      </c>
      <c r="U241" s="602"/>
      <c r="V241" s="602"/>
      <c r="W241" s="212" t="s">
        <v>45</v>
      </c>
      <c r="X241" s="212"/>
      <c r="Y241" s="212" t="s">
        <v>16</v>
      </c>
      <c r="Z241" s="212"/>
      <c r="AA241" s="212"/>
      <c r="AB241" s="212"/>
      <c r="AC241" s="212"/>
      <c r="AD241" s="212"/>
      <c r="AE241" s="212"/>
      <c r="AF241" s="212"/>
      <c r="AG241" s="212"/>
      <c r="AH241" s="212"/>
      <c r="AI241" s="212"/>
      <c r="AJ241" s="212"/>
      <c r="AK241" s="212"/>
      <c r="AL241" s="212"/>
      <c r="AM241" s="212"/>
      <c r="AN241" s="238"/>
    </row>
    <row r="242" spans="1:40" ht="15" customHeight="1">
      <c r="C242" s="616"/>
      <c r="D242" s="617"/>
      <c r="E242" s="237"/>
      <c r="F242" s="212"/>
      <c r="G242" s="705" t="s">
        <v>83</v>
      </c>
      <c r="H242" s="705"/>
      <c r="I242" s="705"/>
      <c r="J242" s="705"/>
      <c r="K242" s="705"/>
      <c r="L242" s="212"/>
      <c r="M242" s="212"/>
      <c r="N242" s="212"/>
      <c r="O242" s="602"/>
      <c r="P242" s="602"/>
      <c r="Q242" s="212" t="s">
        <v>43</v>
      </c>
      <c r="R242" s="602"/>
      <c r="S242" s="602"/>
      <c r="T242" s="212" t="s">
        <v>44</v>
      </c>
      <c r="U242" s="602"/>
      <c r="V242" s="602"/>
      <c r="W242" s="212" t="s">
        <v>45</v>
      </c>
      <c r="X242" s="212"/>
      <c r="Y242" s="212" t="s">
        <v>16</v>
      </c>
      <c r="Z242" s="212"/>
      <c r="AA242" s="212"/>
      <c r="AB242" s="212"/>
      <c r="AC242" s="212"/>
      <c r="AD242" s="212"/>
      <c r="AE242" s="212"/>
      <c r="AF242" s="212"/>
      <c r="AG242" s="212"/>
      <c r="AH242" s="212"/>
      <c r="AI242" s="212"/>
      <c r="AJ242" s="212"/>
      <c r="AK242" s="212"/>
      <c r="AL242" s="212"/>
      <c r="AM242" s="212"/>
      <c r="AN242" s="238"/>
    </row>
    <row r="243" spans="1:40" ht="15" customHeight="1">
      <c r="C243" s="616"/>
      <c r="D243" s="617"/>
      <c r="E243" s="237"/>
      <c r="F243" s="212"/>
      <c r="G243" s="705" t="s">
        <v>83</v>
      </c>
      <c r="H243" s="705"/>
      <c r="I243" s="705"/>
      <c r="J243" s="705"/>
      <c r="K243" s="705"/>
      <c r="L243" s="212"/>
      <c r="M243" s="212"/>
      <c r="N243" s="212"/>
      <c r="O243" s="602"/>
      <c r="P243" s="602"/>
      <c r="Q243" s="212" t="s">
        <v>43</v>
      </c>
      <c r="R243" s="602"/>
      <c r="S243" s="602"/>
      <c r="T243" s="212" t="s">
        <v>44</v>
      </c>
      <c r="U243" s="602"/>
      <c r="V243" s="602"/>
      <c r="W243" s="212" t="s">
        <v>45</v>
      </c>
      <c r="X243" s="212"/>
      <c r="Y243" s="212" t="s">
        <v>16</v>
      </c>
      <c r="Z243" s="212"/>
      <c r="AA243" s="212"/>
      <c r="AB243" s="212"/>
      <c r="AC243" s="212"/>
      <c r="AD243" s="212"/>
      <c r="AE243" s="212"/>
      <c r="AF243" s="212"/>
      <c r="AG243" s="212"/>
      <c r="AH243" s="212"/>
      <c r="AI243" s="212"/>
      <c r="AJ243" s="212"/>
      <c r="AK243" s="212"/>
      <c r="AL243" s="212"/>
      <c r="AM243" s="212"/>
      <c r="AN243" s="238"/>
    </row>
    <row r="244" spans="1:40" ht="15" customHeight="1">
      <c r="C244" s="618"/>
      <c r="D244" s="619"/>
      <c r="E244" s="240"/>
      <c r="F244" s="292"/>
      <c r="G244" s="706" t="s">
        <v>84</v>
      </c>
      <c r="H244" s="706"/>
      <c r="I244" s="706"/>
      <c r="J244" s="706"/>
      <c r="K244" s="706"/>
      <c r="L244" s="292"/>
      <c r="M244" s="292"/>
      <c r="N244" s="292"/>
      <c r="O244" s="707"/>
      <c r="P244" s="707"/>
      <c r="Q244" s="292" t="s">
        <v>43</v>
      </c>
      <c r="R244" s="707"/>
      <c r="S244" s="707"/>
      <c r="T244" s="292" t="s">
        <v>44</v>
      </c>
      <c r="U244" s="707"/>
      <c r="V244" s="707"/>
      <c r="W244" s="292" t="s">
        <v>45</v>
      </c>
      <c r="X244" s="292"/>
      <c r="Y244" s="292" t="s">
        <v>16</v>
      </c>
      <c r="Z244" s="292"/>
      <c r="AA244" s="292"/>
      <c r="AB244" s="292"/>
      <c r="AC244" s="292"/>
      <c r="AD244" s="292"/>
      <c r="AE244" s="292"/>
      <c r="AF244" s="292"/>
      <c r="AG244" s="292"/>
      <c r="AH244" s="292"/>
      <c r="AI244" s="292"/>
      <c r="AJ244" s="292"/>
      <c r="AK244" s="292"/>
      <c r="AL244" s="292"/>
      <c r="AM244" s="292"/>
      <c r="AN244" s="293"/>
    </row>
    <row r="245" spans="1:40" ht="30" customHeight="1">
      <c r="C245" s="624">
        <v>4</v>
      </c>
      <c r="D245" s="624"/>
      <c r="E245" s="552" t="s">
        <v>259</v>
      </c>
      <c r="F245" s="552"/>
      <c r="G245" s="552"/>
      <c r="H245" s="552"/>
      <c r="I245" s="552"/>
      <c r="J245" s="552"/>
      <c r="K245" s="552"/>
      <c r="L245" s="552"/>
      <c r="M245" s="552"/>
      <c r="N245" s="552"/>
      <c r="O245" s="552"/>
      <c r="P245" s="552"/>
      <c r="Q245" s="552"/>
      <c r="R245" s="552"/>
      <c r="S245" s="552"/>
      <c r="T245" s="552"/>
      <c r="U245" s="552"/>
      <c r="V245" s="552"/>
      <c r="W245" s="552"/>
      <c r="X245" s="552"/>
      <c r="Y245" s="552"/>
      <c r="Z245" s="552"/>
      <c r="AA245" s="552"/>
      <c r="AB245" s="552"/>
      <c r="AC245" s="552"/>
      <c r="AD245" s="552"/>
      <c r="AE245" s="552"/>
      <c r="AF245" s="552"/>
      <c r="AG245" s="552"/>
      <c r="AH245" s="552"/>
      <c r="AI245" s="551"/>
      <c r="AJ245" s="551"/>
      <c r="AK245" s="551"/>
      <c r="AL245" s="551"/>
      <c r="AM245" s="551"/>
      <c r="AN245" s="551"/>
    </row>
    <row r="246" spans="1:40" ht="30" customHeight="1">
      <c r="C246" s="624">
        <v>5</v>
      </c>
      <c r="D246" s="624"/>
      <c r="E246" s="552" t="s">
        <v>260</v>
      </c>
      <c r="F246" s="552"/>
      <c r="G246" s="552"/>
      <c r="H246" s="552"/>
      <c r="I246" s="552"/>
      <c r="J246" s="552"/>
      <c r="K246" s="552"/>
      <c r="L246" s="552"/>
      <c r="M246" s="552"/>
      <c r="N246" s="552"/>
      <c r="O246" s="552"/>
      <c r="P246" s="552"/>
      <c r="Q246" s="552"/>
      <c r="R246" s="552"/>
      <c r="S246" s="552"/>
      <c r="T246" s="552"/>
      <c r="U246" s="552"/>
      <c r="V246" s="552"/>
      <c r="W246" s="552"/>
      <c r="X246" s="552"/>
      <c r="Y246" s="552"/>
      <c r="Z246" s="552"/>
      <c r="AA246" s="552"/>
      <c r="AB246" s="552"/>
      <c r="AC246" s="552"/>
      <c r="AD246" s="552"/>
      <c r="AE246" s="552"/>
      <c r="AF246" s="552"/>
      <c r="AG246" s="552"/>
      <c r="AH246" s="552"/>
      <c r="AI246" s="551"/>
      <c r="AJ246" s="551"/>
      <c r="AK246" s="551"/>
      <c r="AL246" s="551"/>
      <c r="AM246" s="551"/>
      <c r="AN246" s="551"/>
    </row>
    <row r="247" spans="1:40" ht="30" customHeight="1">
      <c r="C247" s="624">
        <v>6</v>
      </c>
      <c r="D247" s="624"/>
      <c r="E247" s="552" t="s">
        <v>261</v>
      </c>
      <c r="F247" s="552"/>
      <c r="G247" s="552"/>
      <c r="H247" s="552"/>
      <c r="I247" s="552"/>
      <c r="J247" s="552"/>
      <c r="K247" s="552"/>
      <c r="L247" s="552"/>
      <c r="M247" s="552"/>
      <c r="N247" s="552"/>
      <c r="O247" s="552"/>
      <c r="P247" s="552"/>
      <c r="Q247" s="552"/>
      <c r="R247" s="552"/>
      <c r="S247" s="552"/>
      <c r="T247" s="552"/>
      <c r="U247" s="552"/>
      <c r="V247" s="552"/>
      <c r="W247" s="552"/>
      <c r="X247" s="552"/>
      <c r="Y247" s="552"/>
      <c r="Z247" s="552"/>
      <c r="AA247" s="552"/>
      <c r="AB247" s="552"/>
      <c r="AC247" s="552"/>
      <c r="AD247" s="552"/>
      <c r="AE247" s="552"/>
      <c r="AF247" s="552"/>
      <c r="AG247" s="552"/>
      <c r="AH247" s="552"/>
      <c r="AI247" s="551"/>
      <c r="AJ247" s="551"/>
      <c r="AK247" s="551"/>
      <c r="AL247" s="551"/>
      <c r="AM247" s="551"/>
      <c r="AN247" s="551"/>
    </row>
    <row r="248" spans="1:40" ht="30" customHeight="1">
      <c r="C248" s="624">
        <v>7</v>
      </c>
      <c r="D248" s="624"/>
      <c r="E248" s="552" t="s">
        <v>262</v>
      </c>
      <c r="F248" s="552"/>
      <c r="G248" s="552"/>
      <c r="H248" s="552"/>
      <c r="I248" s="552"/>
      <c r="J248" s="552"/>
      <c r="K248" s="552"/>
      <c r="L248" s="552"/>
      <c r="M248" s="552"/>
      <c r="N248" s="552"/>
      <c r="O248" s="552"/>
      <c r="P248" s="552"/>
      <c r="Q248" s="552"/>
      <c r="R248" s="552"/>
      <c r="S248" s="552"/>
      <c r="T248" s="552"/>
      <c r="U248" s="552"/>
      <c r="V248" s="552"/>
      <c r="W248" s="552"/>
      <c r="X248" s="552"/>
      <c r="Y248" s="552"/>
      <c r="Z248" s="552"/>
      <c r="AA248" s="552"/>
      <c r="AB248" s="552"/>
      <c r="AC248" s="552"/>
      <c r="AD248" s="552"/>
      <c r="AE248" s="552"/>
      <c r="AF248" s="552"/>
      <c r="AG248" s="552"/>
      <c r="AH248" s="552"/>
      <c r="AI248" s="551"/>
      <c r="AJ248" s="551"/>
      <c r="AK248" s="551"/>
      <c r="AL248" s="551"/>
      <c r="AM248" s="551"/>
      <c r="AN248" s="551"/>
    </row>
    <row r="249" spans="1:40" ht="104.25" customHeight="1">
      <c r="A249" s="212"/>
      <c r="B249" s="212"/>
      <c r="C249" s="227"/>
      <c r="D249" s="227"/>
      <c r="E249" s="669" t="s">
        <v>263</v>
      </c>
      <c r="F249" s="703"/>
      <c r="G249" s="703"/>
      <c r="H249" s="703"/>
      <c r="I249" s="703"/>
      <c r="J249" s="703"/>
      <c r="K249" s="703"/>
      <c r="L249" s="703"/>
      <c r="M249" s="703"/>
      <c r="N249" s="703"/>
      <c r="O249" s="703"/>
      <c r="P249" s="703"/>
      <c r="Q249" s="703"/>
      <c r="R249" s="703"/>
      <c r="S249" s="703"/>
      <c r="T249" s="703"/>
      <c r="U249" s="703"/>
      <c r="V249" s="703"/>
      <c r="W249" s="703"/>
      <c r="X249" s="703"/>
      <c r="Y249" s="703"/>
      <c r="Z249" s="703"/>
      <c r="AA249" s="703"/>
      <c r="AB249" s="703"/>
      <c r="AC249" s="703"/>
      <c r="AD249" s="703"/>
      <c r="AE249" s="703"/>
      <c r="AF249" s="703"/>
      <c r="AG249" s="703"/>
      <c r="AH249" s="703"/>
      <c r="AI249" s="703"/>
      <c r="AJ249" s="703"/>
      <c r="AK249" s="703"/>
      <c r="AL249" s="703"/>
      <c r="AM249" s="703"/>
      <c r="AN249" s="703"/>
    </row>
    <row r="250" spans="1:40" s="259" customFormat="1" ht="10.050000000000001" customHeight="1">
      <c r="C250" s="227"/>
      <c r="D250" s="227"/>
      <c r="E250" s="274"/>
      <c r="F250" s="274"/>
      <c r="G250" s="274"/>
      <c r="H250" s="274"/>
      <c r="I250" s="274"/>
      <c r="J250" s="274"/>
      <c r="K250" s="274"/>
      <c r="L250" s="274"/>
      <c r="M250" s="274"/>
      <c r="N250" s="274"/>
      <c r="O250" s="274"/>
      <c r="P250" s="274"/>
      <c r="Q250" s="274"/>
      <c r="R250" s="274"/>
      <c r="S250" s="274"/>
      <c r="T250" s="274"/>
      <c r="U250" s="274"/>
      <c r="V250" s="274"/>
      <c r="W250" s="274"/>
      <c r="X250" s="274"/>
      <c r="Y250" s="274"/>
      <c r="Z250" s="274"/>
      <c r="AA250" s="274"/>
      <c r="AB250" s="274"/>
      <c r="AC250" s="274"/>
      <c r="AD250" s="274"/>
      <c r="AE250" s="274"/>
      <c r="AF250" s="274"/>
      <c r="AG250" s="274"/>
      <c r="AH250" s="274"/>
      <c r="AI250" s="227"/>
      <c r="AJ250" s="227"/>
      <c r="AK250" s="227"/>
      <c r="AL250" s="227"/>
      <c r="AM250" s="227"/>
      <c r="AN250" s="227"/>
    </row>
    <row r="251" spans="1:40" ht="17.25" customHeight="1">
      <c r="A251" s="212"/>
      <c r="B251" s="302" t="s">
        <v>513</v>
      </c>
      <c r="C251" s="227"/>
      <c r="D251" s="227"/>
      <c r="E251" s="265"/>
      <c r="F251" s="265"/>
      <c r="G251" s="265"/>
      <c r="H251" s="265"/>
      <c r="I251" s="265"/>
      <c r="J251" s="265"/>
      <c r="K251" s="265"/>
      <c r="L251" s="265"/>
      <c r="M251" s="265"/>
      <c r="N251" s="265"/>
      <c r="O251" s="265"/>
      <c r="P251" s="265"/>
      <c r="Q251" s="265"/>
      <c r="R251" s="265"/>
      <c r="S251" s="265"/>
      <c r="T251" s="265"/>
      <c r="U251" s="265"/>
      <c r="V251" s="265"/>
      <c r="W251" s="265"/>
      <c r="X251" s="265"/>
      <c r="Y251" s="265"/>
      <c r="Z251" s="265"/>
      <c r="AA251" s="265"/>
      <c r="AB251" s="265"/>
      <c r="AC251" s="265"/>
      <c r="AD251" s="265"/>
      <c r="AE251" s="265"/>
      <c r="AF251" s="265"/>
      <c r="AG251" s="265"/>
      <c r="AH251" s="265"/>
      <c r="AI251" s="228"/>
      <c r="AJ251" s="228"/>
      <c r="AK251" s="228"/>
      <c r="AL251" s="228"/>
      <c r="AM251" s="228"/>
      <c r="AN251" s="228"/>
    </row>
    <row r="252" spans="1:40" ht="30" customHeight="1">
      <c r="A252" s="212"/>
      <c r="B252" s="212"/>
      <c r="C252" s="670">
        <v>1</v>
      </c>
      <c r="D252" s="670"/>
      <c r="E252" s="685" t="s">
        <v>271</v>
      </c>
      <c r="F252" s="685"/>
      <c r="G252" s="685"/>
      <c r="H252" s="685"/>
      <c r="I252" s="685"/>
      <c r="J252" s="685"/>
      <c r="K252" s="685"/>
      <c r="L252" s="685"/>
      <c r="M252" s="685"/>
      <c r="N252" s="685"/>
      <c r="O252" s="685"/>
      <c r="P252" s="685"/>
      <c r="Q252" s="685"/>
      <c r="R252" s="685"/>
      <c r="S252" s="685"/>
      <c r="T252" s="685"/>
      <c r="U252" s="685"/>
      <c r="V252" s="685"/>
      <c r="W252" s="685"/>
      <c r="X252" s="685"/>
      <c r="Y252" s="685"/>
      <c r="Z252" s="685"/>
      <c r="AA252" s="685"/>
      <c r="AB252" s="685"/>
      <c r="AC252" s="685"/>
      <c r="AD252" s="685"/>
      <c r="AE252" s="685"/>
      <c r="AF252" s="685"/>
      <c r="AG252" s="685"/>
      <c r="AH252" s="685"/>
      <c r="AI252" s="551"/>
      <c r="AJ252" s="551"/>
      <c r="AK252" s="551"/>
      <c r="AL252" s="551"/>
      <c r="AM252" s="551"/>
      <c r="AN252" s="551"/>
    </row>
    <row r="253" spans="1:40" s="259" customFormat="1" ht="10.050000000000001" customHeight="1">
      <c r="C253" s="227"/>
      <c r="D253" s="227"/>
      <c r="E253" s="274"/>
      <c r="F253" s="274"/>
      <c r="G253" s="274"/>
      <c r="H253" s="274"/>
      <c r="I253" s="274"/>
      <c r="J253" s="274"/>
      <c r="K253" s="274"/>
      <c r="L253" s="274"/>
      <c r="M253" s="274"/>
      <c r="N253" s="274"/>
      <c r="O253" s="274"/>
      <c r="P253" s="274"/>
      <c r="Q253" s="274"/>
      <c r="R253" s="274"/>
      <c r="S253" s="274"/>
      <c r="T253" s="274"/>
      <c r="U253" s="274"/>
      <c r="V253" s="274"/>
      <c r="W253" s="274"/>
      <c r="X253" s="274"/>
      <c r="Y253" s="274"/>
      <c r="Z253" s="274"/>
      <c r="AA253" s="274"/>
      <c r="AB253" s="274"/>
      <c r="AC253" s="274"/>
      <c r="AD253" s="274"/>
      <c r="AE253" s="274"/>
      <c r="AF253" s="274"/>
      <c r="AG253" s="274"/>
      <c r="AH253" s="274"/>
      <c r="AI253" s="227"/>
      <c r="AJ253" s="227"/>
      <c r="AK253" s="227"/>
      <c r="AL253" s="227"/>
      <c r="AM253" s="227"/>
      <c r="AN253" s="227"/>
    </row>
    <row r="254" spans="1:40" ht="18" customHeight="1">
      <c r="A254" s="212"/>
      <c r="B254" s="302" t="s">
        <v>738</v>
      </c>
      <c r="C254" s="227"/>
      <c r="D254" s="227"/>
      <c r="E254" s="265"/>
      <c r="F254" s="265"/>
      <c r="G254" s="265"/>
      <c r="H254" s="265"/>
      <c r="I254" s="265"/>
      <c r="J254" s="265"/>
      <c r="K254" s="265"/>
      <c r="L254" s="265"/>
      <c r="M254" s="265"/>
      <c r="N254" s="265"/>
      <c r="O254" s="265"/>
      <c r="P254" s="265"/>
      <c r="Q254" s="265"/>
      <c r="R254" s="265"/>
      <c r="S254" s="265"/>
      <c r="T254" s="265"/>
      <c r="U254" s="265"/>
      <c r="V254" s="265"/>
      <c r="W254" s="265"/>
      <c r="X254" s="265"/>
      <c r="Y254" s="265"/>
      <c r="Z254" s="265"/>
      <c r="AA254" s="265"/>
      <c r="AB254" s="265"/>
      <c r="AC254" s="265"/>
      <c r="AD254" s="265"/>
      <c r="AE254" s="265"/>
      <c r="AF254" s="265"/>
      <c r="AG254" s="265"/>
      <c r="AH254" s="265"/>
      <c r="AI254" s="228"/>
      <c r="AJ254" s="228"/>
      <c r="AK254" s="228"/>
      <c r="AL254" s="228"/>
      <c r="AM254" s="228"/>
      <c r="AN254" s="228"/>
    </row>
    <row r="255" spans="1:40" s="244" customFormat="1" ht="64.5" customHeight="1">
      <c r="A255" s="245"/>
      <c r="B255" s="245" t="s">
        <v>18</v>
      </c>
      <c r="C255" s="697">
        <v>1</v>
      </c>
      <c r="D255" s="697"/>
      <c r="E255" s="682" t="s">
        <v>407</v>
      </c>
      <c r="F255" s="682"/>
      <c r="G255" s="682"/>
      <c r="H255" s="682"/>
      <c r="I255" s="682"/>
      <c r="J255" s="682"/>
      <c r="K255" s="682"/>
      <c r="L255" s="682"/>
      <c r="M255" s="682"/>
      <c r="N255" s="682"/>
      <c r="O255" s="682"/>
      <c r="P255" s="682"/>
      <c r="Q255" s="682"/>
      <c r="R255" s="682"/>
      <c r="S255" s="682"/>
      <c r="T255" s="682"/>
      <c r="U255" s="682"/>
      <c r="V255" s="682"/>
      <c r="W255" s="682"/>
      <c r="X255" s="682"/>
      <c r="Y255" s="682"/>
      <c r="Z255" s="682"/>
      <c r="AA255" s="682"/>
      <c r="AB255" s="682"/>
      <c r="AC255" s="682"/>
      <c r="AD255" s="682"/>
      <c r="AE255" s="682"/>
      <c r="AF255" s="682"/>
      <c r="AG255" s="682"/>
      <c r="AH255" s="682"/>
      <c r="AI255" s="639"/>
      <c r="AJ255" s="639"/>
      <c r="AK255" s="639"/>
      <c r="AL255" s="639"/>
      <c r="AM255" s="639"/>
      <c r="AN255" s="639"/>
    </row>
    <row r="256" spans="1:40" s="244" customFormat="1" ht="29.25" customHeight="1">
      <c r="A256" s="245"/>
      <c r="B256" s="245" t="s">
        <v>18</v>
      </c>
      <c r="C256" s="697">
        <v>2</v>
      </c>
      <c r="D256" s="698"/>
      <c r="E256" s="682" t="s">
        <v>408</v>
      </c>
      <c r="F256" s="683"/>
      <c r="G256" s="683"/>
      <c r="H256" s="683"/>
      <c r="I256" s="683"/>
      <c r="J256" s="683"/>
      <c r="K256" s="683"/>
      <c r="L256" s="683"/>
      <c r="M256" s="683"/>
      <c r="N256" s="683"/>
      <c r="O256" s="683"/>
      <c r="P256" s="683"/>
      <c r="Q256" s="683"/>
      <c r="R256" s="683"/>
      <c r="S256" s="683"/>
      <c r="T256" s="683"/>
      <c r="U256" s="683"/>
      <c r="V256" s="683"/>
      <c r="W256" s="683"/>
      <c r="X256" s="683"/>
      <c r="Y256" s="683"/>
      <c r="Z256" s="683"/>
      <c r="AA256" s="683"/>
      <c r="AB256" s="683"/>
      <c r="AC256" s="683"/>
      <c r="AD256" s="683"/>
      <c r="AE256" s="683"/>
      <c r="AF256" s="683"/>
      <c r="AG256" s="683"/>
      <c r="AH256" s="684"/>
      <c r="AI256" s="639"/>
      <c r="AJ256" s="640"/>
      <c r="AK256" s="640"/>
      <c r="AL256" s="640"/>
      <c r="AM256" s="640"/>
      <c r="AN256" s="664"/>
    </row>
    <row r="257" spans="1:40" s="244" customFormat="1" ht="29.25" customHeight="1">
      <c r="A257" s="245"/>
      <c r="B257" s="245" t="s">
        <v>18</v>
      </c>
      <c r="C257" s="697">
        <v>3</v>
      </c>
      <c r="D257" s="698"/>
      <c r="E257" s="682" t="s">
        <v>409</v>
      </c>
      <c r="F257" s="683"/>
      <c r="G257" s="683"/>
      <c r="H257" s="683"/>
      <c r="I257" s="683"/>
      <c r="J257" s="683"/>
      <c r="K257" s="683"/>
      <c r="L257" s="683"/>
      <c r="M257" s="683"/>
      <c r="N257" s="683"/>
      <c r="O257" s="683"/>
      <c r="P257" s="683"/>
      <c r="Q257" s="683"/>
      <c r="R257" s="683"/>
      <c r="S257" s="683"/>
      <c r="T257" s="683"/>
      <c r="U257" s="683"/>
      <c r="V257" s="683"/>
      <c r="W257" s="683"/>
      <c r="X257" s="683"/>
      <c r="Y257" s="683"/>
      <c r="Z257" s="683"/>
      <c r="AA257" s="683"/>
      <c r="AB257" s="683"/>
      <c r="AC257" s="683"/>
      <c r="AD257" s="683"/>
      <c r="AE257" s="683"/>
      <c r="AF257" s="683"/>
      <c r="AG257" s="683"/>
      <c r="AH257" s="684"/>
      <c r="AI257" s="639"/>
      <c r="AJ257" s="640"/>
      <c r="AK257" s="640"/>
      <c r="AL257" s="640"/>
      <c r="AM257" s="640"/>
      <c r="AN257" s="664"/>
    </row>
    <row r="258" spans="1:40" ht="11.25" customHeight="1">
      <c r="A258" s="212"/>
      <c r="B258" s="212"/>
      <c r="C258" s="227"/>
      <c r="D258" s="227"/>
      <c r="E258" s="294"/>
      <c r="F258" s="295"/>
      <c r="G258" s="295"/>
      <c r="H258" s="295"/>
      <c r="I258" s="295"/>
      <c r="J258" s="295"/>
      <c r="K258" s="295"/>
      <c r="L258" s="295"/>
      <c r="M258" s="295"/>
      <c r="N258" s="295"/>
      <c r="O258" s="295"/>
      <c r="P258" s="295"/>
      <c r="Q258" s="295"/>
      <c r="R258" s="295"/>
      <c r="S258" s="295"/>
      <c r="T258" s="295"/>
      <c r="U258" s="295"/>
      <c r="V258" s="295"/>
      <c r="W258" s="295"/>
      <c r="X258" s="295"/>
      <c r="Y258" s="295"/>
      <c r="Z258" s="295"/>
      <c r="AA258" s="295"/>
      <c r="AB258" s="295"/>
      <c r="AC258" s="295"/>
      <c r="AD258" s="295"/>
      <c r="AE258" s="295"/>
      <c r="AF258" s="295"/>
      <c r="AG258" s="295"/>
      <c r="AH258" s="295"/>
      <c r="AI258" s="295"/>
      <c r="AJ258" s="295"/>
      <c r="AK258" s="295"/>
      <c r="AL258" s="295"/>
      <c r="AM258" s="295"/>
      <c r="AN258" s="295"/>
    </row>
    <row r="259" spans="1:40" ht="17.25" customHeight="1">
      <c r="A259" s="212"/>
      <c r="B259" s="302" t="s">
        <v>514</v>
      </c>
      <c r="C259" s="227"/>
      <c r="D259" s="227"/>
      <c r="E259" s="265"/>
      <c r="F259" s="265"/>
      <c r="G259" s="265"/>
      <c r="H259" s="265"/>
      <c r="I259" s="265"/>
      <c r="J259" s="265"/>
      <c r="K259" s="265"/>
      <c r="L259" s="265"/>
      <c r="M259" s="265"/>
      <c r="N259" s="265"/>
      <c r="O259" s="265"/>
      <c r="P259" s="265"/>
      <c r="Q259" s="265"/>
      <c r="R259" s="265"/>
      <c r="S259" s="265"/>
      <c r="T259" s="265"/>
      <c r="U259" s="265"/>
      <c r="V259" s="265"/>
      <c r="W259" s="265"/>
      <c r="X259" s="265"/>
      <c r="Y259" s="265"/>
      <c r="Z259" s="265"/>
      <c r="AA259" s="265"/>
      <c r="AB259" s="265"/>
      <c r="AC259" s="265"/>
      <c r="AD259" s="265"/>
      <c r="AE259" s="265"/>
      <c r="AF259" s="265"/>
      <c r="AG259" s="265"/>
      <c r="AH259" s="265"/>
      <c r="AI259" s="228"/>
      <c r="AJ259" s="228"/>
      <c r="AK259" s="228"/>
      <c r="AL259" s="228"/>
      <c r="AM259" s="228"/>
      <c r="AN259" s="228"/>
    </row>
    <row r="260" spans="1:40" ht="30" customHeight="1">
      <c r="A260" s="212"/>
      <c r="B260" s="222"/>
      <c r="C260" s="671">
        <v>1</v>
      </c>
      <c r="D260" s="672"/>
      <c r="E260" s="552" t="s">
        <v>264</v>
      </c>
      <c r="F260" s="552"/>
      <c r="G260" s="552"/>
      <c r="H260" s="552"/>
      <c r="I260" s="552"/>
      <c r="J260" s="552"/>
      <c r="K260" s="552"/>
      <c r="L260" s="552"/>
      <c r="M260" s="552"/>
      <c r="N260" s="552"/>
      <c r="O260" s="552"/>
      <c r="P260" s="552"/>
      <c r="Q260" s="552"/>
      <c r="R260" s="552"/>
      <c r="S260" s="552"/>
      <c r="T260" s="552"/>
      <c r="U260" s="552"/>
      <c r="V260" s="552"/>
      <c r="W260" s="552"/>
      <c r="X260" s="552"/>
      <c r="Y260" s="552"/>
      <c r="Z260" s="552"/>
      <c r="AA260" s="552"/>
      <c r="AB260" s="552"/>
      <c r="AC260" s="552"/>
      <c r="AD260" s="552"/>
      <c r="AE260" s="552"/>
      <c r="AF260" s="552"/>
      <c r="AG260" s="552"/>
      <c r="AH260" s="552"/>
      <c r="AI260" s="551"/>
      <c r="AJ260" s="551"/>
      <c r="AK260" s="551"/>
      <c r="AL260" s="551"/>
      <c r="AM260" s="551"/>
      <c r="AN260" s="551"/>
    </row>
    <row r="261" spans="1:40" ht="18" customHeight="1">
      <c r="A261" s="212"/>
      <c r="B261" s="212"/>
      <c r="C261" s="673"/>
      <c r="D261" s="674"/>
      <c r="E261" s="666" t="s">
        <v>265</v>
      </c>
      <c r="F261" s="667"/>
      <c r="G261" s="667"/>
      <c r="H261" s="667"/>
      <c r="I261" s="667"/>
      <c r="J261" s="667"/>
      <c r="K261" s="667"/>
      <c r="L261" s="667"/>
      <c r="M261" s="667"/>
      <c r="N261" s="667"/>
      <c r="O261" s="667"/>
      <c r="P261" s="667"/>
      <c r="Q261" s="667"/>
      <c r="R261" s="667"/>
      <c r="S261" s="667"/>
      <c r="T261" s="667"/>
      <c r="U261" s="667"/>
      <c r="V261" s="667"/>
      <c r="W261" s="667"/>
      <c r="X261" s="667"/>
      <c r="Y261" s="667"/>
      <c r="Z261" s="667"/>
      <c r="AA261" s="667"/>
      <c r="AB261" s="667"/>
      <c r="AC261" s="667"/>
      <c r="AD261" s="667"/>
      <c r="AE261" s="667"/>
      <c r="AF261" s="667"/>
      <c r="AG261" s="667"/>
      <c r="AH261" s="667"/>
      <c r="AI261" s="667"/>
      <c r="AJ261" s="667"/>
      <c r="AK261" s="667"/>
      <c r="AL261" s="667"/>
      <c r="AM261" s="667"/>
      <c r="AN261" s="668"/>
    </row>
    <row r="262" spans="1:40" ht="17.25" customHeight="1">
      <c r="A262" s="212"/>
      <c r="B262" s="212"/>
      <c r="C262" s="673"/>
      <c r="D262" s="674"/>
      <c r="E262" s="296"/>
      <c r="F262" s="297" t="s">
        <v>266</v>
      </c>
      <c r="G262" s="689" t="s">
        <v>40</v>
      </c>
      <c r="H262" s="689"/>
      <c r="I262" s="689"/>
      <c r="J262" s="689"/>
      <c r="K262" s="689"/>
      <c r="L262" s="689"/>
      <c r="M262" s="689"/>
      <c r="N262" s="689"/>
      <c r="O262" s="689"/>
      <c r="P262" s="689"/>
      <c r="Q262" s="689"/>
      <c r="R262" s="689"/>
      <c r="S262" s="689"/>
      <c r="T262" s="265"/>
      <c r="U262" s="265"/>
      <c r="V262" s="265" t="s">
        <v>267</v>
      </c>
      <c r="W262" s="704"/>
      <c r="X262" s="704"/>
      <c r="Y262" s="704"/>
      <c r="Z262" s="704"/>
      <c r="AA262" s="704"/>
      <c r="AB262" s="704"/>
      <c r="AC262" s="704"/>
      <c r="AD262" s="704"/>
      <c r="AE262" s="704"/>
      <c r="AF262" s="704"/>
      <c r="AG262" s="704"/>
      <c r="AH262" s="704"/>
      <c r="AI262" s="704"/>
      <c r="AJ262" s="704"/>
      <c r="AK262" s="704"/>
      <c r="AL262" s="704"/>
      <c r="AM262" s="228" t="s">
        <v>268</v>
      </c>
      <c r="AN262" s="226"/>
    </row>
    <row r="263" spans="1:40" ht="17.25" customHeight="1">
      <c r="A263" s="212"/>
      <c r="B263" s="212"/>
      <c r="C263" s="673"/>
      <c r="D263" s="674"/>
      <c r="E263" s="296"/>
      <c r="F263" s="297" t="s">
        <v>266</v>
      </c>
      <c r="G263" s="689" t="s">
        <v>41</v>
      </c>
      <c r="H263" s="689"/>
      <c r="I263" s="689"/>
      <c r="J263" s="689"/>
      <c r="K263" s="689"/>
      <c r="L263" s="689"/>
      <c r="M263" s="689"/>
      <c r="N263" s="689"/>
      <c r="O263" s="689"/>
      <c r="P263" s="689"/>
      <c r="Q263" s="689"/>
      <c r="R263" s="689"/>
      <c r="S263" s="689"/>
      <c r="T263" s="265"/>
      <c r="U263" s="265"/>
      <c r="V263" s="265" t="s">
        <v>267</v>
      </c>
      <c r="W263" s="704"/>
      <c r="X263" s="704"/>
      <c r="Y263" s="704"/>
      <c r="Z263" s="704"/>
      <c r="AA263" s="704"/>
      <c r="AB263" s="704"/>
      <c r="AC263" s="704"/>
      <c r="AD263" s="704"/>
      <c r="AE263" s="704"/>
      <c r="AF263" s="704"/>
      <c r="AG263" s="704"/>
      <c r="AH263" s="704"/>
      <c r="AI263" s="704"/>
      <c r="AJ263" s="704"/>
      <c r="AK263" s="704"/>
      <c r="AL263" s="704"/>
      <c r="AM263" s="228" t="s">
        <v>268</v>
      </c>
      <c r="AN263" s="226"/>
    </row>
    <row r="264" spans="1:40" ht="17.25" customHeight="1">
      <c r="A264" s="212"/>
      <c r="B264" s="212"/>
      <c r="C264" s="675"/>
      <c r="D264" s="676"/>
      <c r="E264" s="298"/>
      <c r="F264" s="299" t="s">
        <v>266</v>
      </c>
      <c r="G264" s="693" t="s">
        <v>42</v>
      </c>
      <c r="H264" s="693"/>
      <c r="I264" s="693"/>
      <c r="J264" s="693"/>
      <c r="K264" s="693"/>
      <c r="L264" s="693"/>
      <c r="M264" s="693"/>
      <c r="N264" s="693"/>
      <c r="O264" s="693"/>
      <c r="P264" s="693"/>
      <c r="Q264" s="693"/>
      <c r="R264" s="693"/>
      <c r="S264" s="693"/>
      <c r="T264" s="693"/>
      <c r="U264" s="693"/>
      <c r="V264" s="300" t="s">
        <v>267</v>
      </c>
      <c r="W264" s="699"/>
      <c r="X264" s="699"/>
      <c r="Y264" s="699"/>
      <c r="Z264" s="699"/>
      <c r="AA264" s="699"/>
      <c r="AB264" s="699"/>
      <c r="AC264" s="699"/>
      <c r="AD264" s="699"/>
      <c r="AE264" s="699"/>
      <c r="AF264" s="699"/>
      <c r="AG264" s="699"/>
      <c r="AH264" s="699"/>
      <c r="AI264" s="699"/>
      <c r="AJ264" s="699"/>
      <c r="AK264" s="699"/>
      <c r="AL264" s="699"/>
      <c r="AM264" s="288" t="s">
        <v>268</v>
      </c>
      <c r="AN264" s="289"/>
    </row>
    <row r="265" spans="1:40" ht="30" customHeight="1">
      <c r="A265" s="212"/>
      <c r="B265" s="212"/>
      <c r="C265" s="614">
        <v>2</v>
      </c>
      <c r="D265" s="615"/>
      <c r="E265" s="552" t="s">
        <v>269</v>
      </c>
      <c r="F265" s="552"/>
      <c r="G265" s="552"/>
      <c r="H265" s="552"/>
      <c r="I265" s="552"/>
      <c r="J265" s="552"/>
      <c r="K265" s="552"/>
      <c r="L265" s="552"/>
      <c r="M265" s="552"/>
      <c r="N265" s="552"/>
      <c r="O265" s="552"/>
      <c r="P265" s="552"/>
      <c r="Q265" s="552"/>
      <c r="R265" s="552"/>
      <c r="S265" s="552"/>
      <c r="T265" s="552"/>
      <c r="U265" s="552"/>
      <c r="V265" s="552"/>
      <c r="W265" s="552"/>
      <c r="X265" s="552"/>
      <c r="Y265" s="552"/>
      <c r="Z265" s="552"/>
      <c r="AA265" s="552"/>
      <c r="AB265" s="552"/>
      <c r="AC265" s="552"/>
      <c r="AD265" s="552"/>
      <c r="AE265" s="552"/>
      <c r="AF265" s="552"/>
      <c r="AG265" s="552"/>
      <c r="AH265" s="552"/>
      <c r="AI265" s="551"/>
      <c r="AJ265" s="551"/>
      <c r="AK265" s="551"/>
      <c r="AL265" s="551"/>
      <c r="AM265" s="551"/>
      <c r="AN265" s="551"/>
    </row>
    <row r="266" spans="1:40" s="259" customFormat="1" ht="18" customHeight="1">
      <c r="C266" s="671">
        <v>3</v>
      </c>
      <c r="D266" s="672"/>
      <c r="E266" s="666" t="s">
        <v>270</v>
      </c>
      <c r="F266" s="667"/>
      <c r="G266" s="667"/>
      <c r="H266" s="667"/>
      <c r="I266" s="667"/>
      <c r="J266" s="667"/>
      <c r="K266" s="667"/>
      <c r="L266" s="667"/>
      <c r="M266" s="667"/>
      <c r="N266" s="667"/>
      <c r="O266" s="667"/>
      <c r="P266" s="667"/>
      <c r="Q266" s="667"/>
      <c r="R266" s="667"/>
      <c r="S266" s="667"/>
      <c r="T266" s="667"/>
      <c r="U266" s="667"/>
      <c r="V266" s="667"/>
      <c r="W266" s="667"/>
      <c r="X266" s="667"/>
      <c r="Y266" s="667"/>
      <c r="Z266" s="667"/>
      <c r="AA266" s="667"/>
      <c r="AB266" s="667"/>
      <c r="AC266" s="667"/>
      <c r="AD266" s="667"/>
      <c r="AE266" s="667"/>
      <c r="AF266" s="667"/>
      <c r="AG266" s="667"/>
      <c r="AH266" s="667"/>
      <c r="AI266" s="667"/>
      <c r="AJ266" s="667"/>
      <c r="AK266" s="667"/>
      <c r="AL266" s="667"/>
      <c r="AM266" s="667"/>
      <c r="AN266" s="668"/>
    </row>
    <row r="267" spans="1:40" s="259" customFormat="1" ht="18" customHeight="1">
      <c r="C267" s="673"/>
      <c r="D267" s="674"/>
      <c r="E267" s="666" t="s">
        <v>37</v>
      </c>
      <c r="F267" s="667"/>
      <c r="G267" s="667"/>
      <c r="H267" s="667"/>
      <c r="I267" s="667"/>
      <c r="J267" s="667"/>
      <c r="K267" s="667"/>
      <c r="L267" s="667"/>
      <c r="M267" s="667"/>
      <c r="N267" s="667"/>
      <c r="O267" s="667"/>
      <c r="P267" s="667"/>
      <c r="Q267" s="667"/>
      <c r="R267" s="667"/>
      <c r="S267" s="667"/>
      <c r="T267" s="667"/>
      <c r="U267" s="667"/>
      <c r="V267" s="667"/>
      <c r="W267" s="667"/>
      <c r="X267" s="667"/>
      <c r="Y267" s="667"/>
      <c r="Z267" s="667"/>
      <c r="AA267" s="667"/>
      <c r="AB267" s="667"/>
      <c r="AC267" s="667"/>
      <c r="AD267" s="667"/>
      <c r="AE267" s="667"/>
      <c r="AF267" s="667"/>
      <c r="AG267" s="667"/>
      <c r="AH267" s="667"/>
      <c r="AI267" s="262"/>
      <c r="AJ267" s="262"/>
      <c r="AK267" s="262"/>
      <c r="AL267" s="262"/>
      <c r="AM267" s="262"/>
      <c r="AN267" s="263"/>
    </row>
    <row r="268" spans="1:40" s="259" customFormat="1" ht="30" customHeight="1">
      <c r="C268" s="675"/>
      <c r="D268" s="676"/>
      <c r="E268" s="700"/>
      <c r="F268" s="701"/>
      <c r="G268" s="701"/>
      <c r="H268" s="701"/>
      <c r="I268" s="701"/>
      <c r="J268" s="701"/>
      <c r="K268" s="701"/>
      <c r="L268" s="701"/>
      <c r="M268" s="701"/>
      <c r="N268" s="701"/>
      <c r="O268" s="701"/>
      <c r="P268" s="701"/>
      <c r="Q268" s="701"/>
      <c r="R268" s="701"/>
      <c r="S268" s="701"/>
      <c r="T268" s="701"/>
      <c r="U268" s="701"/>
      <c r="V268" s="701"/>
      <c r="W268" s="701"/>
      <c r="X268" s="701"/>
      <c r="Y268" s="701"/>
      <c r="Z268" s="701"/>
      <c r="AA268" s="701"/>
      <c r="AB268" s="701"/>
      <c r="AC268" s="701"/>
      <c r="AD268" s="701"/>
      <c r="AE268" s="701"/>
      <c r="AF268" s="701"/>
      <c r="AG268" s="701"/>
      <c r="AH268" s="701"/>
      <c r="AI268" s="701"/>
      <c r="AJ268" s="701"/>
      <c r="AK268" s="701"/>
      <c r="AL268" s="701"/>
      <c r="AM268" s="701"/>
      <c r="AN268" s="702"/>
    </row>
    <row r="269" spans="1:40" ht="10.050000000000001" customHeight="1">
      <c r="A269" s="212"/>
      <c r="B269" s="212"/>
      <c r="C269" s="227"/>
      <c r="D269" s="227"/>
      <c r="E269" s="265"/>
      <c r="F269" s="265"/>
      <c r="G269" s="265"/>
      <c r="H269" s="265"/>
      <c r="I269" s="265"/>
      <c r="J269" s="265"/>
      <c r="K269" s="265"/>
      <c r="L269" s="265"/>
      <c r="M269" s="265"/>
      <c r="N269" s="265"/>
      <c r="O269" s="265"/>
      <c r="P269" s="265"/>
      <c r="Q269" s="265"/>
      <c r="R269" s="265"/>
      <c r="S269" s="265"/>
      <c r="T269" s="265"/>
      <c r="U269" s="265"/>
      <c r="V269" s="265"/>
      <c r="W269" s="265"/>
      <c r="X269" s="265"/>
      <c r="Y269" s="265"/>
      <c r="Z269" s="265"/>
      <c r="AA269" s="265"/>
      <c r="AB269" s="265"/>
      <c r="AC269" s="265"/>
      <c r="AD269" s="265"/>
      <c r="AE269" s="265"/>
      <c r="AF269" s="265"/>
      <c r="AG269" s="265"/>
      <c r="AH269" s="265"/>
      <c r="AI269" s="228"/>
      <c r="AJ269" s="228"/>
      <c r="AK269" s="228"/>
      <c r="AL269" s="228"/>
      <c r="AM269" s="228"/>
      <c r="AN269" s="228"/>
    </row>
    <row r="270" spans="1:40" ht="18" customHeight="1">
      <c r="A270" s="212"/>
      <c r="B270" s="302" t="s">
        <v>515</v>
      </c>
      <c r="C270" s="227"/>
      <c r="D270" s="227"/>
      <c r="E270" s="265"/>
      <c r="F270" s="265"/>
      <c r="G270" s="265"/>
      <c r="H270" s="265"/>
      <c r="I270" s="265"/>
      <c r="J270" s="265"/>
      <c r="K270" s="265"/>
      <c r="L270" s="265"/>
      <c r="M270" s="265"/>
      <c r="N270" s="265"/>
      <c r="O270" s="265"/>
      <c r="P270" s="265"/>
      <c r="Q270" s="265"/>
      <c r="R270" s="265"/>
      <c r="S270" s="265"/>
      <c r="T270" s="265"/>
      <c r="U270" s="265"/>
      <c r="V270" s="265"/>
      <c r="W270" s="265"/>
      <c r="X270" s="265"/>
      <c r="Y270" s="265"/>
      <c r="Z270" s="265"/>
      <c r="AA270" s="265"/>
      <c r="AB270" s="265"/>
      <c r="AC270" s="265"/>
      <c r="AD270" s="265"/>
      <c r="AE270" s="265"/>
      <c r="AF270" s="265"/>
      <c r="AG270" s="265"/>
      <c r="AH270" s="265"/>
      <c r="AI270" s="228"/>
      <c r="AJ270" s="228"/>
      <c r="AK270" s="228"/>
      <c r="AL270" s="228"/>
      <c r="AM270" s="228"/>
      <c r="AN270" s="228"/>
    </row>
    <row r="271" spans="1:40" ht="30" customHeight="1">
      <c r="A271" s="212"/>
      <c r="B271" s="212"/>
      <c r="C271" s="670">
        <v>1</v>
      </c>
      <c r="D271" s="670"/>
      <c r="E271" s="685" t="s">
        <v>272</v>
      </c>
      <c r="F271" s="685"/>
      <c r="G271" s="685"/>
      <c r="H271" s="685"/>
      <c r="I271" s="685"/>
      <c r="J271" s="685"/>
      <c r="K271" s="685"/>
      <c r="L271" s="685"/>
      <c r="M271" s="685"/>
      <c r="N271" s="685"/>
      <c r="O271" s="685"/>
      <c r="P271" s="685"/>
      <c r="Q271" s="685"/>
      <c r="R271" s="685"/>
      <c r="S271" s="685"/>
      <c r="T271" s="685"/>
      <c r="U271" s="685"/>
      <c r="V271" s="685"/>
      <c r="W271" s="685"/>
      <c r="X271" s="685"/>
      <c r="Y271" s="685"/>
      <c r="Z271" s="685"/>
      <c r="AA271" s="685"/>
      <c r="AB271" s="685"/>
      <c r="AC271" s="685"/>
      <c r="AD271" s="685"/>
      <c r="AE271" s="685"/>
      <c r="AF271" s="685"/>
      <c r="AG271" s="685"/>
      <c r="AH271" s="685"/>
      <c r="AI271" s="551"/>
      <c r="AJ271" s="551"/>
      <c r="AK271" s="551"/>
      <c r="AL271" s="551"/>
      <c r="AM271" s="551"/>
      <c r="AN271" s="551"/>
    </row>
    <row r="272" spans="1:40" ht="24.75" customHeight="1">
      <c r="A272" s="212"/>
      <c r="B272" s="212"/>
      <c r="C272" s="227"/>
      <c r="D272" s="227"/>
      <c r="E272" s="695" t="s">
        <v>740</v>
      </c>
      <c r="F272" s="695"/>
      <c r="G272" s="695"/>
      <c r="H272" s="695"/>
      <c r="I272" s="695"/>
      <c r="J272" s="695"/>
      <c r="K272" s="695"/>
      <c r="L272" s="695"/>
      <c r="M272" s="695"/>
      <c r="N272" s="695"/>
      <c r="O272" s="695"/>
      <c r="P272" s="695"/>
      <c r="Q272" s="695"/>
      <c r="R272" s="695"/>
      <c r="S272" s="695"/>
      <c r="T272" s="695"/>
      <c r="U272" s="695"/>
      <c r="V272" s="695"/>
      <c r="W272" s="695"/>
      <c r="X272" s="695"/>
      <c r="Y272" s="695"/>
      <c r="Z272" s="695"/>
      <c r="AA272" s="695"/>
      <c r="AB272" s="695"/>
      <c r="AC272" s="695"/>
      <c r="AD272" s="695"/>
      <c r="AE272" s="695"/>
      <c r="AF272" s="695"/>
      <c r="AG272" s="695"/>
      <c r="AH272" s="695"/>
      <c r="AI272" s="695"/>
      <c r="AJ272" s="695"/>
      <c r="AK272" s="695"/>
      <c r="AL272" s="695"/>
      <c r="AM272" s="695"/>
      <c r="AN272" s="695"/>
    </row>
    <row r="273" spans="1:40" ht="10.050000000000001" customHeight="1">
      <c r="A273" s="212"/>
      <c r="B273" s="212"/>
      <c r="C273" s="227"/>
      <c r="D273" s="227"/>
      <c r="E273" s="265"/>
      <c r="F273" s="265"/>
      <c r="G273" s="265"/>
      <c r="H273" s="265"/>
      <c r="I273" s="265"/>
      <c r="J273" s="265"/>
      <c r="K273" s="265"/>
      <c r="L273" s="265"/>
      <c r="M273" s="265"/>
      <c r="N273" s="265"/>
      <c r="O273" s="265"/>
      <c r="P273" s="265"/>
      <c r="Q273" s="265"/>
      <c r="R273" s="265"/>
      <c r="S273" s="265"/>
      <c r="T273" s="265"/>
      <c r="U273" s="265"/>
      <c r="V273" s="265"/>
      <c r="W273" s="265"/>
      <c r="X273" s="265"/>
      <c r="Y273" s="265"/>
      <c r="Z273" s="265"/>
      <c r="AA273" s="265"/>
      <c r="AB273" s="265"/>
      <c r="AC273" s="265"/>
      <c r="AD273" s="265"/>
      <c r="AE273" s="265"/>
      <c r="AF273" s="265"/>
      <c r="AG273" s="265"/>
      <c r="AH273" s="265"/>
      <c r="AI273" s="228"/>
      <c r="AJ273" s="228"/>
      <c r="AK273" s="228"/>
      <c r="AL273" s="228"/>
      <c r="AM273" s="228"/>
      <c r="AN273" s="228"/>
    </row>
    <row r="274" spans="1:40" ht="18" customHeight="1">
      <c r="A274" s="212"/>
      <c r="B274" s="302" t="s">
        <v>516</v>
      </c>
      <c r="C274" s="227"/>
      <c r="D274" s="227"/>
      <c r="E274" s="265"/>
      <c r="F274" s="265"/>
      <c r="G274" s="265"/>
      <c r="H274" s="265"/>
      <c r="I274" s="265"/>
      <c r="J274" s="265"/>
      <c r="K274" s="265"/>
      <c r="L274" s="265"/>
      <c r="M274" s="265"/>
      <c r="N274" s="265"/>
      <c r="O274" s="265"/>
      <c r="P274" s="265"/>
      <c r="Q274" s="265"/>
      <c r="R274" s="265"/>
      <c r="S274" s="265"/>
      <c r="T274" s="265"/>
      <c r="U274" s="265"/>
      <c r="V274" s="265"/>
      <c r="W274" s="265"/>
      <c r="X274" s="265"/>
      <c r="Y274" s="265"/>
      <c r="Z274" s="265"/>
      <c r="AA274" s="265"/>
      <c r="AB274" s="265"/>
      <c r="AC274" s="265"/>
      <c r="AD274" s="265"/>
      <c r="AE274" s="265"/>
      <c r="AF274" s="265"/>
      <c r="AG274" s="265"/>
      <c r="AH274" s="265"/>
      <c r="AI274" s="228"/>
      <c r="AJ274" s="228"/>
      <c r="AK274" s="228"/>
      <c r="AL274" s="228"/>
      <c r="AM274" s="228"/>
      <c r="AN274" s="228"/>
    </row>
    <row r="275" spans="1:40" ht="30" customHeight="1">
      <c r="A275" s="212"/>
      <c r="B275" s="212"/>
      <c r="C275" s="671">
        <v>1</v>
      </c>
      <c r="D275" s="672"/>
      <c r="E275" s="666" t="s">
        <v>273</v>
      </c>
      <c r="F275" s="667"/>
      <c r="G275" s="667"/>
      <c r="H275" s="667"/>
      <c r="I275" s="667"/>
      <c r="J275" s="667"/>
      <c r="K275" s="667"/>
      <c r="L275" s="667"/>
      <c r="M275" s="667"/>
      <c r="N275" s="667"/>
      <c r="O275" s="667"/>
      <c r="P275" s="667"/>
      <c r="Q275" s="667"/>
      <c r="R275" s="667"/>
      <c r="S275" s="667"/>
      <c r="T275" s="667"/>
      <c r="U275" s="667"/>
      <c r="V275" s="667"/>
      <c r="W275" s="667"/>
      <c r="X275" s="667"/>
      <c r="Y275" s="667"/>
      <c r="Z275" s="667"/>
      <c r="AA275" s="667"/>
      <c r="AB275" s="667"/>
      <c r="AC275" s="667"/>
      <c r="AD275" s="667"/>
      <c r="AE275" s="667"/>
      <c r="AF275" s="667"/>
      <c r="AG275" s="667"/>
      <c r="AH275" s="668"/>
      <c r="AI275" s="551"/>
      <c r="AJ275" s="551"/>
      <c r="AK275" s="551"/>
      <c r="AL275" s="551"/>
      <c r="AM275" s="551"/>
      <c r="AN275" s="551"/>
    </row>
    <row r="276" spans="1:40" ht="30" customHeight="1">
      <c r="A276" s="212"/>
      <c r="B276" s="212"/>
      <c r="C276" s="671">
        <v>2</v>
      </c>
      <c r="D276" s="672"/>
      <c r="E276" s="666" t="s">
        <v>274</v>
      </c>
      <c r="F276" s="667"/>
      <c r="G276" s="667"/>
      <c r="H276" s="667"/>
      <c r="I276" s="667"/>
      <c r="J276" s="667"/>
      <c r="K276" s="667"/>
      <c r="L276" s="667"/>
      <c r="M276" s="667"/>
      <c r="N276" s="667"/>
      <c r="O276" s="667"/>
      <c r="P276" s="667"/>
      <c r="Q276" s="667"/>
      <c r="R276" s="667"/>
      <c r="S276" s="667"/>
      <c r="T276" s="667"/>
      <c r="U276" s="667"/>
      <c r="V276" s="667"/>
      <c r="W276" s="667"/>
      <c r="X276" s="667"/>
      <c r="Y276" s="667"/>
      <c r="Z276" s="667"/>
      <c r="AA276" s="667"/>
      <c r="AB276" s="667"/>
      <c r="AC276" s="667"/>
      <c r="AD276" s="667"/>
      <c r="AE276" s="667"/>
      <c r="AF276" s="667"/>
      <c r="AG276" s="667"/>
      <c r="AH276" s="668"/>
      <c r="AI276" s="551"/>
      <c r="AJ276" s="551"/>
      <c r="AK276" s="551"/>
      <c r="AL276" s="551"/>
      <c r="AM276" s="551"/>
      <c r="AN276" s="551"/>
    </row>
    <row r="277" spans="1:40" ht="30" customHeight="1">
      <c r="A277" s="212"/>
      <c r="B277" s="212"/>
      <c r="C277" s="671">
        <v>3</v>
      </c>
      <c r="D277" s="672"/>
      <c r="E277" s="666" t="s">
        <v>275</v>
      </c>
      <c r="F277" s="667"/>
      <c r="G277" s="667"/>
      <c r="H277" s="667"/>
      <c r="I277" s="667"/>
      <c r="J277" s="667"/>
      <c r="K277" s="667"/>
      <c r="L277" s="667"/>
      <c r="M277" s="667"/>
      <c r="N277" s="667"/>
      <c r="O277" s="667"/>
      <c r="P277" s="667"/>
      <c r="Q277" s="667"/>
      <c r="R277" s="667"/>
      <c r="S277" s="667"/>
      <c r="T277" s="667"/>
      <c r="U277" s="667"/>
      <c r="V277" s="667"/>
      <c r="W277" s="667"/>
      <c r="X277" s="667"/>
      <c r="Y277" s="667"/>
      <c r="Z277" s="667"/>
      <c r="AA277" s="667"/>
      <c r="AB277" s="667"/>
      <c r="AC277" s="667"/>
      <c r="AD277" s="667"/>
      <c r="AE277" s="667"/>
      <c r="AF277" s="667"/>
      <c r="AG277" s="667"/>
      <c r="AH277" s="668"/>
      <c r="AI277" s="551"/>
      <c r="AJ277" s="551"/>
      <c r="AK277" s="551"/>
      <c r="AL277" s="551"/>
      <c r="AM277" s="551"/>
      <c r="AN277" s="551"/>
    </row>
    <row r="278" spans="1:40" ht="30" customHeight="1">
      <c r="A278" s="212"/>
      <c r="B278" s="212"/>
      <c r="C278" s="670">
        <v>4</v>
      </c>
      <c r="D278" s="670"/>
      <c r="E278" s="685" t="s">
        <v>276</v>
      </c>
      <c r="F278" s="685"/>
      <c r="G278" s="685"/>
      <c r="H278" s="685"/>
      <c r="I278" s="685"/>
      <c r="J278" s="685"/>
      <c r="K278" s="685"/>
      <c r="L278" s="685"/>
      <c r="M278" s="685"/>
      <c r="N278" s="685"/>
      <c r="O278" s="685"/>
      <c r="P278" s="685"/>
      <c r="Q278" s="685"/>
      <c r="R278" s="685"/>
      <c r="S278" s="685"/>
      <c r="T278" s="685"/>
      <c r="U278" s="685"/>
      <c r="V278" s="685"/>
      <c r="W278" s="685"/>
      <c r="X278" s="685"/>
      <c r="Y278" s="685"/>
      <c r="Z278" s="670" t="s">
        <v>277</v>
      </c>
      <c r="AA278" s="670"/>
      <c r="AB278" s="670"/>
      <c r="AC278" s="696"/>
      <c r="AD278" s="696"/>
      <c r="AE278" s="696"/>
      <c r="AF278" s="696"/>
      <c r="AG278" s="696"/>
      <c r="AH278" s="696"/>
      <c r="AI278" s="696"/>
      <c r="AJ278" s="696"/>
      <c r="AK278" s="696"/>
      <c r="AL278" s="696"/>
      <c r="AM278" s="696"/>
      <c r="AN278" s="696"/>
    </row>
    <row r="279" spans="1:40" ht="30" customHeight="1">
      <c r="A279" s="212"/>
      <c r="B279" s="212"/>
      <c r="C279" s="227"/>
      <c r="D279" s="227"/>
      <c r="E279" s="669" t="s">
        <v>13</v>
      </c>
      <c r="F279" s="669"/>
      <c r="G279" s="669"/>
      <c r="H279" s="669"/>
      <c r="I279" s="669"/>
      <c r="J279" s="669"/>
      <c r="K279" s="669"/>
      <c r="L279" s="669"/>
      <c r="M279" s="669"/>
      <c r="N279" s="669"/>
      <c r="O279" s="669"/>
      <c r="P279" s="669"/>
      <c r="Q279" s="669"/>
      <c r="R279" s="669"/>
      <c r="S279" s="669"/>
      <c r="T279" s="669"/>
      <c r="U279" s="669"/>
      <c r="V279" s="669"/>
      <c r="W279" s="669"/>
      <c r="X279" s="669"/>
      <c r="Y279" s="669"/>
      <c r="Z279" s="669"/>
      <c r="AA279" s="669"/>
      <c r="AB279" s="669"/>
      <c r="AC279" s="669"/>
      <c r="AD279" s="669"/>
      <c r="AE279" s="669"/>
      <c r="AF279" s="669"/>
      <c r="AG279" s="669"/>
      <c r="AH279" s="669"/>
      <c r="AI279" s="669"/>
      <c r="AJ279" s="669"/>
      <c r="AK279" s="669"/>
      <c r="AL279" s="669"/>
      <c r="AM279" s="669"/>
      <c r="AN279" s="669"/>
    </row>
    <row r="280" spans="1:40" ht="17.25" customHeight="1">
      <c r="B280" s="365" t="s">
        <v>517</v>
      </c>
      <c r="C280" s="220"/>
      <c r="D280" s="220"/>
      <c r="E280" s="211"/>
      <c r="F280" s="211"/>
      <c r="G280" s="211"/>
      <c r="H280" s="211"/>
      <c r="I280" s="211"/>
      <c r="J280" s="211"/>
      <c r="K280" s="211"/>
      <c r="L280" s="211"/>
      <c r="M280" s="211"/>
      <c r="N280" s="211"/>
      <c r="O280" s="211"/>
      <c r="P280" s="211"/>
      <c r="Q280" s="211"/>
      <c r="R280" s="211"/>
      <c r="S280" s="211"/>
      <c r="T280" s="211"/>
      <c r="U280" s="211"/>
      <c r="V280" s="211"/>
      <c r="W280" s="211"/>
      <c r="X280" s="211"/>
      <c r="Y280" s="211"/>
      <c r="Z280" s="211"/>
      <c r="AA280" s="211"/>
      <c r="AB280" s="211"/>
      <c r="AC280" s="211"/>
      <c r="AD280" s="211"/>
      <c r="AE280" s="211"/>
      <c r="AF280" s="211"/>
      <c r="AG280" s="211"/>
      <c r="AH280" s="211"/>
      <c r="AI280" s="212"/>
      <c r="AJ280" s="212"/>
      <c r="AK280" s="212"/>
      <c r="AL280" s="212"/>
      <c r="AM280" s="212"/>
      <c r="AN280" s="212"/>
    </row>
    <row r="281" spans="1:40" ht="30" customHeight="1">
      <c r="C281" s="670">
        <v>1</v>
      </c>
      <c r="D281" s="670"/>
      <c r="E281" s="552" t="s">
        <v>278</v>
      </c>
      <c r="F281" s="552"/>
      <c r="G281" s="552"/>
      <c r="H281" s="552"/>
      <c r="I281" s="552"/>
      <c r="J281" s="552"/>
      <c r="K281" s="552"/>
      <c r="L281" s="552"/>
      <c r="M281" s="552"/>
      <c r="N281" s="552"/>
      <c r="O281" s="552"/>
      <c r="P281" s="552"/>
      <c r="Q281" s="552"/>
      <c r="R281" s="552"/>
      <c r="S281" s="552"/>
      <c r="T281" s="552"/>
      <c r="U281" s="552"/>
      <c r="V281" s="552"/>
      <c r="W281" s="552"/>
      <c r="X281" s="552"/>
      <c r="Y281" s="552"/>
      <c r="Z281" s="552"/>
      <c r="AA281" s="552"/>
      <c r="AB281" s="552"/>
      <c r="AC281" s="552"/>
      <c r="AD281" s="552"/>
      <c r="AE281" s="552"/>
      <c r="AF281" s="552"/>
      <c r="AG281" s="552"/>
      <c r="AH281" s="552"/>
      <c r="AI281" s="551"/>
      <c r="AJ281" s="551"/>
      <c r="AK281" s="551"/>
      <c r="AL281" s="551"/>
      <c r="AM281" s="551"/>
      <c r="AN281" s="551"/>
    </row>
    <row r="282" spans="1:40" ht="10.050000000000001" customHeight="1">
      <c r="C282" s="220"/>
      <c r="D282" s="220"/>
      <c r="E282" s="211"/>
      <c r="F282" s="211"/>
      <c r="G282" s="211"/>
      <c r="H282" s="211"/>
      <c r="I282" s="211"/>
      <c r="J282" s="211"/>
      <c r="K282" s="211"/>
      <c r="L282" s="211"/>
      <c r="M282" s="211"/>
      <c r="N282" s="211"/>
      <c r="O282" s="211"/>
      <c r="P282" s="211"/>
      <c r="Q282" s="211"/>
      <c r="R282" s="211"/>
      <c r="S282" s="211"/>
      <c r="T282" s="211"/>
      <c r="U282" s="211"/>
      <c r="V282" s="211"/>
      <c r="W282" s="211"/>
      <c r="X282" s="211"/>
      <c r="Y282" s="211"/>
      <c r="Z282" s="211"/>
      <c r="AA282" s="211"/>
      <c r="AB282" s="211"/>
      <c r="AC282" s="211"/>
      <c r="AD282" s="211"/>
      <c r="AE282" s="211"/>
      <c r="AF282" s="211"/>
      <c r="AG282" s="211"/>
      <c r="AH282" s="211"/>
      <c r="AI282" s="220"/>
      <c r="AJ282" s="220"/>
      <c r="AK282" s="220"/>
      <c r="AL282" s="220"/>
      <c r="AM282" s="220"/>
      <c r="AN282" s="220"/>
    </row>
    <row r="283" spans="1:40" ht="17.25" customHeight="1">
      <c r="B283" s="365" t="s">
        <v>518</v>
      </c>
      <c r="C283" s="220"/>
      <c r="D283" s="220"/>
      <c r="E283" s="211"/>
      <c r="F283" s="211"/>
      <c r="G283" s="211"/>
      <c r="H283" s="211"/>
      <c r="I283" s="211"/>
      <c r="J283" s="211"/>
      <c r="K283" s="211"/>
      <c r="L283" s="211"/>
      <c r="M283" s="211"/>
      <c r="N283" s="211"/>
      <c r="O283" s="211"/>
      <c r="P283" s="211"/>
      <c r="Q283" s="211"/>
      <c r="R283" s="211"/>
      <c r="S283" s="211"/>
      <c r="T283" s="211"/>
      <c r="U283" s="211"/>
      <c r="V283" s="211"/>
      <c r="W283" s="211"/>
      <c r="X283" s="211"/>
      <c r="Y283" s="211"/>
      <c r="Z283" s="211"/>
      <c r="AA283" s="211"/>
      <c r="AB283" s="211"/>
      <c r="AC283" s="211"/>
      <c r="AD283" s="211"/>
      <c r="AE283" s="211"/>
      <c r="AF283" s="211"/>
      <c r="AG283" s="211"/>
      <c r="AH283" s="211"/>
      <c r="AI283" s="220"/>
      <c r="AJ283" s="220"/>
      <c r="AK283" s="220"/>
      <c r="AL283" s="220"/>
      <c r="AM283" s="220"/>
      <c r="AN283" s="220"/>
    </row>
    <row r="284" spans="1:40" ht="30" customHeight="1">
      <c r="C284" s="624">
        <v>1</v>
      </c>
      <c r="D284" s="624"/>
      <c r="E284" s="552" t="s">
        <v>317</v>
      </c>
      <c r="F284" s="552"/>
      <c r="G284" s="552"/>
      <c r="H284" s="552"/>
      <c r="I284" s="552"/>
      <c r="J284" s="552"/>
      <c r="K284" s="552"/>
      <c r="L284" s="552"/>
      <c r="M284" s="552"/>
      <c r="N284" s="552"/>
      <c r="O284" s="552"/>
      <c r="P284" s="552"/>
      <c r="Q284" s="552"/>
      <c r="R284" s="552"/>
      <c r="S284" s="552"/>
      <c r="T284" s="552"/>
      <c r="U284" s="552"/>
      <c r="V284" s="552"/>
      <c r="W284" s="552"/>
      <c r="X284" s="552"/>
      <c r="Y284" s="552"/>
      <c r="Z284" s="552"/>
      <c r="AA284" s="552"/>
      <c r="AB284" s="552"/>
      <c r="AC284" s="552"/>
      <c r="AD284" s="552"/>
      <c r="AE284" s="552"/>
      <c r="AF284" s="552"/>
      <c r="AG284" s="552"/>
      <c r="AH284" s="552"/>
      <c r="AI284" s="551"/>
      <c r="AJ284" s="551"/>
      <c r="AK284" s="551"/>
      <c r="AL284" s="551"/>
      <c r="AM284" s="551"/>
      <c r="AN284" s="551"/>
    </row>
    <row r="285" spans="1:40" ht="10.050000000000001" customHeight="1">
      <c r="C285" s="220"/>
      <c r="D285" s="220"/>
      <c r="E285" s="211"/>
      <c r="F285" s="211"/>
      <c r="G285" s="211"/>
      <c r="H285" s="211"/>
      <c r="I285" s="211"/>
      <c r="J285" s="211"/>
      <c r="K285" s="211"/>
      <c r="L285" s="211"/>
      <c r="M285" s="211"/>
      <c r="N285" s="211"/>
      <c r="O285" s="211"/>
      <c r="P285" s="211"/>
      <c r="Q285" s="211"/>
      <c r="R285" s="211"/>
      <c r="S285" s="211"/>
      <c r="T285" s="211"/>
      <c r="U285" s="211"/>
      <c r="V285" s="211"/>
      <c r="W285" s="211"/>
      <c r="X285" s="211"/>
      <c r="Y285" s="211"/>
      <c r="Z285" s="211"/>
      <c r="AA285" s="211"/>
      <c r="AB285" s="211"/>
      <c r="AC285" s="211"/>
      <c r="AD285" s="211"/>
      <c r="AE285" s="211"/>
      <c r="AF285" s="211"/>
      <c r="AG285" s="211"/>
      <c r="AH285" s="211"/>
      <c r="AI285" s="220"/>
      <c r="AJ285" s="220"/>
      <c r="AK285" s="220"/>
      <c r="AL285" s="220"/>
      <c r="AM285" s="220"/>
      <c r="AN285" s="220"/>
    </row>
    <row r="286" spans="1:40" ht="18" customHeight="1">
      <c r="A286" s="212"/>
      <c r="B286" s="302" t="s">
        <v>519</v>
      </c>
      <c r="C286" s="227"/>
      <c r="D286" s="227"/>
      <c r="E286" s="265"/>
      <c r="F286" s="265"/>
      <c r="G286" s="265"/>
      <c r="H286" s="265"/>
      <c r="I286" s="265"/>
      <c r="J286" s="265"/>
      <c r="K286" s="265"/>
      <c r="L286" s="265"/>
      <c r="M286" s="265"/>
      <c r="N286" s="265"/>
      <c r="O286" s="265"/>
      <c r="P286" s="265"/>
      <c r="Q286" s="265"/>
      <c r="R286" s="265"/>
      <c r="S286" s="265"/>
      <c r="T286" s="265"/>
      <c r="U286" s="265"/>
      <c r="V286" s="265"/>
      <c r="W286" s="265"/>
      <c r="X286" s="265"/>
      <c r="Y286" s="265"/>
      <c r="Z286" s="265"/>
      <c r="AA286" s="265"/>
      <c r="AB286" s="265"/>
      <c r="AC286" s="265"/>
      <c r="AD286" s="265"/>
      <c r="AE286" s="265"/>
      <c r="AF286" s="265"/>
      <c r="AG286" s="265"/>
      <c r="AH286" s="265"/>
      <c r="AI286" s="228"/>
      <c r="AJ286" s="228"/>
      <c r="AK286" s="228"/>
      <c r="AL286" s="228"/>
      <c r="AM286" s="228"/>
      <c r="AN286" s="228"/>
    </row>
    <row r="287" spans="1:40" ht="30" customHeight="1">
      <c r="A287" s="212"/>
      <c r="B287" s="212"/>
      <c r="C287" s="671">
        <v>1</v>
      </c>
      <c r="D287" s="672"/>
      <c r="E287" s="666" t="s">
        <v>279</v>
      </c>
      <c r="F287" s="667"/>
      <c r="G287" s="667"/>
      <c r="H287" s="667"/>
      <c r="I287" s="667"/>
      <c r="J287" s="667"/>
      <c r="K287" s="667"/>
      <c r="L287" s="667"/>
      <c r="M287" s="667"/>
      <c r="N287" s="667"/>
      <c r="O287" s="667"/>
      <c r="P287" s="667"/>
      <c r="Q287" s="667"/>
      <c r="R287" s="667"/>
      <c r="S287" s="667"/>
      <c r="T287" s="667"/>
      <c r="U287" s="667"/>
      <c r="V287" s="667"/>
      <c r="W287" s="667"/>
      <c r="X287" s="667"/>
      <c r="Y287" s="667"/>
      <c r="Z287" s="667"/>
      <c r="AA287" s="667"/>
      <c r="AB287" s="667"/>
      <c r="AC287" s="667"/>
      <c r="AD287" s="667"/>
      <c r="AE287" s="667"/>
      <c r="AF287" s="667"/>
      <c r="AG287" s="667"/>
      <c r="AH287" s="668"/>
      <c r="AI287" s="551"/>
      <c r="AJ287" s="551"/>
      <c r="AK287" s="551"/>
      <c r="AL287" s="551"/>
      <c r="AM287" s="551"/>
      <c r="AN287" s="551"/>
    </row>
    <row r="288" spans="1:40" s="259" customFormat="1" ht="30" customHeight="1">
      <c r="A288" s="228"/>
      <c r="B288" s="228"/>
      <c r="C288" s="671">
        <v>2</v>
      </c>
      <c r="D288" s="672"/>
      <c r="E288" s="666" t="s">
        <v>280</v>
      </c>
      <c r="F288" s="667"/>
      <c r="G288" s="667"/>
      <c r="H288" s="667"/>
      <c r="I288" s="667"/>
      <c r="J288" s="667"/>
      <c r="K288" s="667"/>
      <c r="L288" s="667"/>
      <c r="M288" s="667"/>
      <c r="N288" s="667"/>
      <c r="O288" s="667"/>
      <c r="P288" s="667"/>
      <c r="Q288" s="667"/>
      <c r="R288" s="667"/>
      <c r="S288" s="667"/>
      <c r="T288" s="667"/>
      <c r="U288" s="667"/>
      <c r="V288" s="667"/>
      <c r="W288" s="667"/>
      <c r="X288" s="667"/>
      <c r="Y288" s="667"/>
      <c r="Z288" s="667"/>
      <c r="AA288" s="667"/>
      <c r="AB288" s="667"/>
      <c r="AC288" s="667"/>
      <c r="AD288" s="667"/>
      <c r="AE288" s="667"/>
      <c r="AF288" s="667"/>
      <c r="AG288" s="667"/>
      <c r="AH288" s="668"/>
      <c r="AI288" s="551"/>
      <c r="AJ288" s="551"/>
      <c r="AK288" s="551"/>
      <c r="AL288" s="551"/>
      <c r="AM288" s="551"/>
      <c r="AN288" s="551"/>
    </row>
    <row r="289" spans="1:40" ht="30" customHeight="1">
      <c r="A289" s="212"/>
      <c r="B289" s="212"/>
      <c r="C289" s="671">
        <v>3</v>
      </c>
      <c r="D289" s="672"/>
      <c r="E289" s="666" t="s">
        <v>281</v>
      </c>
      <c r="F289" s="667"/>
      <c r="G289" s="667"/>
      <c r="H289" s="667"/>
      <c r="I289" s="667"/>
      <c r="J289" s="667"/>
      <c r="K289" s="667"/>
      <c r="L289" s="667"/>
      <c r="M289" s="667"/>
      <c r="N289" s="667"/>
      <c r="O289" s="667"/>
      <c r="P289" s="667"/>
      <c r="Q289" s="667"/>
      <c r="R289" s="667"/>
      <c r="S289" s="667"/>
      <c r="T289" s="667"/>
      <c r="U289" s="667"/>
      <c r="V289" s="667"/>
      <c r="W289" s="667"/>
      <c r="X289" s="667"/>
      <c r="Y289" s="667"/>
      <c r="Z289" s="667"/>
      <c r="AA289" s="667"/>
      <c r="AB289" s="667"/>
      <c r="AC289" s="667"/>
      <c r="AD289" s="667"/>
      <c r="AE289" s="667"/>
      <c r="AF289" s="667"/>
      <c r="AG289" s="667"/>
      <c r="AH289" s="668"/>
      <c r="AI289" s="551"/>
      <c r="AJ289" s="551"/>
      <c r="AK289" s="551"/>
      <c r="AL289" s="551"/>
      <c r="AM289" s="551"/>
      <c r="AN289" s="551"/>
    </row>
    <row r="290" spans="1:40" ht="30" customHeight="1">
      <c r="A290" s="212"/>
      <c r="B290" s="212"/>
      <c r="C290" s="671">
        <v>4</v>
      </c>
      <c r="D290" s="672"/>
      <c r="E290" s="666" t="s">
        <v>282</v>
      </c>
      <c r="F290" s="667"/>
      <c r="G290" s="667"/>
      <c r="H290" s="667"/>
      <c r="I290" s="667"/>
      <c r="J290" s="667"/>
      <c r="K290" s="667"/>
      <c r="L290" s="667"/>
      <c r="M290" s="667"/>
      <c r="N290" s="667"/>
      <c r="O290" s="667"/>
      <c r="P290" s="667"/>
      <c r="Q290" s="667"/>
      <c r="R290" s="667"/>
      <c r="S290" s="667"/>
      <c r="T290" s="667"/>
      <c r="U290" s="667"/>
      <c r="V290" s="667"/>
      <c r="W290" s="667"/>
      <c r="X290" s="667"/>
      <c r="Y290" s="667"/>
      <c r="Z290" s="667"/>
      <c r="AA290" s="667"/>
      <c r="AB290" s="667"/>
      <c r="AC290" s="667"/>
      <c r="AD290" s="667"/>
      <c r="AE290" s="667"/>
      <c r="AF290" s="667"/>
      <c r="AG290" s="667"/>
      <c r="AH290" s="668"/>
      <c r="AI290" s="551"/>
      <c r="AJ290" s="551"/>
      <c r="AK290" s="551"/>
      <c r="AL290" s="551"/>
      <c r="AM290" s="551"/>
      <c r="AN290" s="551"/>
    </row>
    <row r="291" spans="1:40" ht="30" customHeight="1">
      <c r="A291" s="212"/>
      <c r="B291" s="212"/>
      <c r="C291" s="671">
        <v>5</v>
      </c>
      <c r="D291" s="672"/>
      <c r="E291" s="666" t="s">
        <v>283</v>
      </c>
      <c r="F291" s="667"/>
      <c r="G291" s="667"/>
      <c r="H291" s="667"/>
      <c r="I291" s="667"/>
      <c r="J291" s="667"/>
      <c r="K291" s="667"/>
      <c r="L291" s="667"/>
      <c r="M291" s="667"/>
      <c r="N291" s="667"/>
      <c r="O291" s="667"/>
      <c r="P291" s="667"/>
      <c r="Q291" s="667"/>
      <c r="R291" s="667"/>
      <c r="S291" s="667"/>
      <c r="T291" s="667"/>
      <c r="U291" s="667"/>
      <c r="V291" s="667"/>
      <c r="W291" s="667"/>
      <c r="X291" s="667"/>
      <c r="Y291" s="667"/>
      <c r="Z291" s="667"/>
      <c r="AA291" s="667"/>
      <c r="AB291" s="667"/>
      <c r="AC291" s="667"/>
      <c r="AD291" s="667"/>
      <c r="AE291" s="667"/>
      <c r="AF291" s="667"/>
      <c r="AG291" s="667"/>
      <c r="AH291" s="668"/>
      <c r="AI291" s="551"/>
      <c r="AJ291" s="551"/>
      <c r="AK291" s="551"/>
      <c r="AL291" s="551"/>
      <c r="AM291" s="551"/>
      <c r="AN291" s="551"/>
    </row>
    <row r="292" spans="1:40" ht="30" customHeight="1">
      <c r="A292" s="212"/>
      <c r="B292" s="212"/>
      <c r="C292" s="671">
        <v>6</v>
      </c>
      <c r="D292" s="672"/>
      <c r="E292" s="666" t="s">
        <v>284</v>
      </c>
      <c r="F292" s="667"/>
      <c r="G292" s="667"/>
      <c r="H292" s="667"/>
      <c r="I292" s="667"/>
      <c r="J292" s="667"/>
      <c r="K292" s="667"/>
      <c r="L292" s="667"/>
      <c r="M292" s="667"/>
      <c r="N292" s="667"/>
      <c r="O292" s="667"/>
      <c r="P292" s="667"/>
      <c r="Q292" s="667"/>
      <c r="R292" s="667"/>
      <c r="S292" s="667"/>
      <c r="T292" s="667"/>
      <c r="U292" s="667"/>
      <c r="V292" s="667"/>
      <c r="W292" s="667"/>
      <c r="X292" s="667"/>
      <c r="Y292" s="667"/>
      <c r="Z292" s="667"/>
      <c r="AA292" s="667"/>
      <c r="AB292" s="667"/>
      <c r="AC292" s="667"/>
      <c r="AD292" s="667"/>
      <c r="AE292" s="667"/>
      <c r="AF292" s="667"/>
      <c r="AG292" s="667"/>
      <c r="AH292" s="668"/>
      <c r="AI292" s="551"/>
      <c r="AJ292" s="551"/>
      <c r="AK292" s="551"/>
      <c r="AL292" s="551"/>
      <c r="AM292" s="551"/>
      <c r="AN292" s="551"/>
    </row>
    <row r="293" spans="1:40" s="259" customFormat="1" ht="20.100000000000001" customHeight="1">
      <c r="C293" s="671">
        <v>7</v>
      </c>
      <c r="D293" s="672"/>
      <c r="E293" s="666" t="s">
        <v>285</v>
      </c>
      <c r="F293" s="667"/>
      <c r="G293" s="667"/>
      <c r="H293" s="667"/>
      <c r="I293" s="667"/>
      <c r="J293" s="667"/>
      <c r="K293" s="667"/>
      <c r="L293" s="667"/>
      <c r="M293" s="667"/>
      <c r="N293" s="667"/>
      <c r="O293" s="667"/>
      <c r="P293" s="667"/>
      <c r="Q293" s="667"/>
      <c r="R293" s="667"/>
      <c r="S293" s="667"/>
      <c r="T293" s="667"/>
      <c r="U293" s="667"/>
      <c r="V293" s="667"/>
      <c r="W293" s="667"/>
      <c r="X293" s="667"/>
      <c r="Y293" s="667"/>
      <c r="Z293" s="667"/>
      <c r="AA293" s="667"/>
      <c r="AB293" s="667"/>
      <c r="AC293" s="667"/>
      <c r="AD293" s="667"/>
      <c r="AE293" s="667"/>
      <c r="AF293" s="667"/>
      <c r="AG293" s="667"/>
      <c r="AH293" s="667"/>
      <c r="AI293" s="667"/>
      <c r="AJ293" s="667"/>
      <c r="AK293" s="667"/>
      <c r="AL293" s="667"/>
      <c r="AM293" s="667"/>
      <c r="AN293" s="668"/>
    </row>
    <row r="294" spans="1:40" s="259" customFormat="1" ht="45" customHeight="1">
      <c r="C294" s="675"/>
      <c r="D294" s="676"/>
      <c r="E294" s="700"/>
      <c r="F294" s="701"/>
      <c r="G294" s="701"/>
      <c r="H294" s="701"/>
      <c r="I294" s="701"/>
      <c r="J294" s="701"/>
      <c r="K294" s="701"/>
      <c r="L294" s="701"/>
      <c r="M294" s="701"/>
      <c r="N294" s="701"/>
      <c r="O294" s="701"/>
      <c r="P294" s="701"/>
      <c r="Q294" s="701"/>
      <c r="R294" s="701"/>
      <c r="S294" s="701"/>
      <c r="T294" s="701"/>
      <c r="U294" s="701"/>
      <c r="V294" s="701"/>
      <c r="W294" s="701"/>
      <c r="X294" s="701"/>
      <c r="Y294" s="701"/>
      <c r="Z294" s="701"/>
      <c r="AA294" s="701"/>
      <c r="AB294" s="701"/>
      <c r="AC294" s="701"/>
      <c r="AD294" s="701"/>
      <c r="AE294" s="701"/>
      <c r="AF294" s="701"/>
      <c r="AG294" s="701"/>
      <c r="AH294" s="701"/>
      <c r="AI294" s="701"/>
      <c r="AJ294" s="701"/>
      <c r="AK294" s="701"/>
      <c r="AL294" s="701"/>
      <c r="AM294" s="701"/>
      <c r="AN294" s="702"/>
    </row>
    <row r="295" spans="1:40" ht="10.050000000000001" customHeight="1">
      <c r="C295" s="220"/>
      <c r="D295" s="220"/>
      <c r="E295" s="211"/>
      <c r="F295" s="211"/>
      <c r="G295" s="211"/>
      <c r="H295" s="211"/>
      <c r="I295" s="211"/>
      <c r="J295" s="211"/>
      <c r="K295" s="211"/>
      <c r="L295" s="211"/>
      <c r="M295" s="211"/>
      <c r="N295" s="211"/>
      <c r="O295" s="211"/>
      <c r="P295" s="211"/>
      <c r="Q295" s="211"/>
      <c r="R295" s="211"/>
      <c r="S295" s="211"/>
      <c r="T295" s="211"/>
      <c r="U295" s="211"/>
      <c r="V295" s="211"/>
      <c r="W295" s="211"/>
      <c r="X295" s="211"/>
      <c r="Y295" s="211"/>
      <c r="Z295" s="211"/>
      <c r="AA295" s="211"/>
      <c r="AB295" s="211"/>
      <c r="AC295" s="211"/>
      <c r="AD295" s="211"/>
      <c r="AE295" s="211"/>
      <c r="AF295" s="211"/>
      <c r="AG295" s="211"/>
      <c r="AH295" s="211"/>
      <c r="AI295" s="220"/>
      <c r="AJ295" s="220"/>
      <c r="AK295" s="220"/>
      <c r="AL295" s="220"/>
      <c r="AM295" s="220"/>
      <c r="AN295" s="220"/>
    </row>
    <row r="296" spans="1:40" ht="17.25" customHeight="1">
      <c r="A296" s="212"/>
      <c r="B296" s="302" t="s">
        <v>520</v>
      </c>
      <c r="C296" s="227"/>
      <c r="D296" s="227"/>
      <c r="E296" s="265"/>
      <c r="F296" s="265"/>
      <c r="G296" s="265"/>
      <c r="H296" s="265"/>
      <c r="I296" s="265"/>
      <c r="J296" s="265"/>
      <c r="K296" s="265"/>
      <c r="L296" s="265"/>
      <c r="M296" s="265"/>
      <c r="N296" s="265"/>
      <c r="O296" s="265"/>
      <c r="P296" s="265"/>
      <c r="Q296" s="265"/>
      <c r="R296" s="265"/>
      <c r="S296" s="265"/>
      <c r="T296" s="265"/>
      <c r="U296" s="265"/>
      <c r="V296" s="265"/>
      <c r="W296" s="265"/>
      <c r="X296" s="265"/>
      <c r="Y296" s="265"/>
      <c r="Z296" s="265"/>
      <c r="AA296" s="265"/>
      <c r="AB296" s="265"/>
      <c r="AC296" s="265"/>
      <c r="AD296" s="265"/>
      <c r="AE296" s="265"/>
      <c r="AF296" s="265"/>
      <c r="AG296" s="265"/>
      <c r="AH296" s="265"/>
      <c r="AI296" s="228"/>
      <c r="AJ296" s="228"/>
      <c r="AK296" s="228"/>
      <c r="AL296" s="228"/>
      <c r="AM296" s="228"/>
      <c r="AN296" s="228"/>
    </row>
    <row r="297" spans="1:40" ht="45" customHeight="1">
      <c r="A297" s="212"/>
      <c r="B297" s="212"/>
      <c r="C297" s="670">
        <v>1</v>
      </c>
      <c r="D297" s="670"/>
      <c r="E297" s="685" t="s">
        <v>286</v>
      </c>
      <c r="F297" s="685"/>
      <c r="G297" s="685"/>
      <c r="H297" s="685"/>
      <c r="I297" s="685"/>
      <c r="J297" s="685"/>
      <c r="K297" s="685"/>
      <c r="L297" s="685"/>
      <c r="M297" s="685"/>
      <c r="N297" s="685"/>
      <c r="O297" s="685"/>
      <c r="P297" s="685"/>
      <c r="Q297" s="685"/>
      <c r="R297" s="685"/>
      <c r="S297" s="685"/>
      <c r="T297" s="685"/>
      <c r="U297" s="685"/>
      <c r="V297" s="685"/>
      <c r="W297" s="685"/>
      <c r="X297" s="685"/>
      <c r="Y297" s="685"/>
      <c r="Z297" s="685"/>
      <c r="AA297" s="685"/>
      <c r="AB297" s="685"/>
      <c r="AC297" s="685"/>
      <c r="AD297" s="685"/>
      <c r="AE297" s="685"/>
      <c r="AF297" s="685"/>
      <c r="AG297" s="685"/>
      <c r="AH297" s="685"/>
      <c r="AI297" s="551"/>
      <c r="AJ297" s="551"/>
      <c r="AK297" s="551"/>
      <c r="AL297" s="551"/>
      <c r="AM297" s="551"/>
      <c r="AN297" s="551"/>
    </row>
    <row r="298" spans="1:40" ht="10.050000000000001" customHeight="1">
      <c r="A298" s="212"/>
      <c r="B298" s="212"/>
      <c r="C298" s="227"/>
      <c r="D298" s="227"/>
      <c r="E298" s="265"/>
      <c r="F298" s="265"/>
      <c r="G298" s="265"/>
      <c r="H298" s="265"/>
      <c r="I298" s="265"/>
      <c r="J298" s="265"/>
      <c r="K298" s="265"/>
      <c r="L298" s="265"/>
      <c r="M298" s="265"/>
      <c r="N298" s="265"/>
      <c r="O298" s="265"/>
      <c r="P298" s="265"/>
      <c r="Q298" s="265"/>
      <c r="R298" s="265"/>
      <c r="S298" s="265"/>
      <c r="T298" s="265"/>
      <c r="U298" s="265"/>
      <c r="V298" s="265"/>
      <c r="W298" s="265"/>
      <c r="X298" s="265"/>
      <c r="Y298" s="265"/>
      <c r="Z298" s="265"/>
      <c r="AA298" s="265"/>
      <c r="AB298" s="265"/>
      <c r="AC298" s="265"/>
      <c r="AD298" s="265"/>
      <c r="AE298" s="265"/>
      <c r="AF298" s="265"/>
      <c r="AG298" s="265"/>
      <c r="AH298" s="265"/>
      <c r="AI298" s="228"/>
      <c r="AJ298" s="228"/>
      <c r="AK298" s="228"/>
      <c r="AL298" s="228"/>
      <c r="AM298" s="228"/>
      <c r="AN298" s="228"/>
    </row>
    <row r="299" spans="1:40" ht="18" customHeight="1">
      <c r="A299" s="212"/>
      <c r="B299" s="302" t="s">
        <v>521</v>
      </c>
      <c r="C299" s="227"/>
      <c r="D299" s="227"/>
      <c r="E299" s="265"/>
      <c r="F299" s="265"/>
      <c r="G299" s="265"/>
      <c r="H299" s="265"/>
      <c r="I299" s="265"/>
      <c r="J299" s="265"/>
      <c r="K299" s="265"/>
      <c r="L299" s="265"/>
      <c r="M299" s="265"/>
      <c r="N299" s="265"/>
      <c r="O299" s="265"/>
      <c r="P299" s="265"/>
      <c r="Q299" s="265"/>
      <c r="R299" s="265"/>
      <c r="S299" s="265"/>
      <c r="T299" s="265"/>
      <c r="U299" s="265"/>
      <c r="V299" s="265"/>
      <c r="W299" s="265"/>
      <c r="X299" s="265"/>
      <c r="Y299" s="265"/>
      <c r="Z299" s="265"/>
      <c r="AA299" s="265"/>
      <c r="AB299" s="265"/>
      <c r="AC299" s="265"/>
      <c r="AD299" s="265"/>
      <c r="AE299" s="265"/>
      <c r="AF299" s="265"/>
      <c r="AG299" s="265"/>
      <c r="AH299" s="265"/>
      <c r="AI299" s="228"/>
      <c r="AJ299" s="228"/>
      <c r="AK299" s="228"/>
      <c r="AL299" s="228"/>
      <c r="AM299" s="228"/>
      <c r="AN299" s="228"/>
    </row>
    <row r="300" spans="1:40" ht="30" customHeight="1">
      <c r="A300" s="212"/>
      <c r="B300" s="212"/>
      <c r="C300" s="671">
        <v>1</v>
      </c>
      <c r="D300" s="672"/>
      <c r="E300" s="666" t="s">
        <v>287</v>
      </c>
      <c r="F300" s="667"/>
      <c r="G300" s="667"/>
      <c r="H300" s="667"/>
      <c r="I300" s="667"/>
      <c r="J300" s="667"/>
      <c r="K300" s="667"/>
      <c r="L300" s="667"/>
      <c r="M300" s="667"/>
      <c r="N300" s="667"/>
      <c r="O300" s="667"/>
      <c r="P300" s="667"/>
      <c r="Q300" s="667"/>
      <c r="R300" s="667"/>
      <c r="S300" s="667"/>
      <c r="T300" s="667"/>
      <c r="U300" s="667"/>
      <c r="V300" s="667"/>
      <c r="W300" s="667"/>
      <c r="X300" s="667"/>
      <c r="Y300" s="667"/>
      <c r="Z300" s="667"/>
      <c r="AA300" s="667"/>
      <c r="AB300" s="667"/>
      <c r="AC300" s="667"/>
      <c r="AD300" s="667"/>
      <c r="AE300" s="667"/>
      <c r="AF300" s="667"/>
      <c r="AG300" s="667"/>
      <c r="AH300" s="668"/>
      <c r="AI300" s="551"/>
      <c r="AJ300" s="551"/>
      <c r="AK300" s="551"/>
      <c r="AL300" s="551"/>
      <c r="AM300" s="551"/>
      <c r="AN300" s="551"/>
    </row>
    <row r="301" spans="1:40" ht="30" customHeight="1">
      <c r="A301" s="212"/>
      <c r="B301" s="212"/>
      <c r="C301" s="671">
        <v>2</v>
      </c>
      <c r="D301" s="672"/>
      <c r="E301" s="666" t="s">
        <v>288</v>
      </c>
      <c r="F301" s="667"/>
      <c r="G301" s="667"/>
      <c r="H301" s="667"/>
      <c r="I301" s="667"/>
      <c r="J301" s="667"/>
      <c r="K301" s="667"/>
      <c r="L301" s="667"/>
      <c r="M301" s="667"/>
      <c r="N301" s="667"/>
      <c r="O301" s="667"/>
      <c r="P301" s="667"/>
      <c r="Q301" s="667"/>
      <c r="R301" s="667"/>
      <c r="S301" s="667"/>
      <c r="T301" s="667"/>
      <c r="U301" s="667"/>
      <c r="V301" s="667"/>
      <c r="W301" s="667"/>
      <c r="X301" s="667"/>
      <c r="Y301" s="667"/>
      <c r="Z301" s="667"/>
      <c r="AA301" s="667"/>
      <c r="AB301" s="667"/>
      <c r="AC301" s="667"/>
      <c r="AD301" s="667"/>
      <c r="AE301" s="667"/>
      <c r="AF301" s="667"/>
      <c r="AG301" s="667"/>
      <c r="AH301" s="668"/>
      <c r="AI301" s="551"/>
      <c r="AJ301" s="551"/>
      <c r="AK301" s="551"/>
      <c r="AL301" s="551"/>
      <c r="AM301" s="551"/>
      <c r="AN301" s="551"/>
    </row>
    <row r="302" spans="1:40" ht="17.25" customHeight="1">
      <c r="A302" s="212"/>
      <c r="B302" s="212"/>
      <c r="C302" s="671">
        <v>3</v>
      </c>
      <c r="D302" s="672"/>
      <c r="E302" s="677" t="s">
        <v>729</v>
      </c>
      <c r="F302" s="678"/>
      <c r="G302" s="678"/>
      <c r="H302" s="678"/>
      <c r="I302" s="678"/>
      <c r="J302" s="678"/>
      <c r="K302" s="678"/>
      <c r="L302" s="678"/>
      <c r="M302" s="678"/>
      <c r="N302" s="678"/>
      <c r="O302" s="678"/>
      <c r="P302" s="678"/>
      <c r="Q302" s="678"/>
      <c r="R302" s="678"/>
      <c r="S302" s="678"/>
      <c r="T302" s="678"/>
      <c r="U302" s="678"/>
      <c r="V302" s="678"/>
      <c r="W302" s="678"/>
      <c r="X302" s="678"/>
      <c r="Y302" s="678"/>
      <c r="Z302" s="678"/>
      <c r="AA302" s="678"/>
      <c r="AB302" s="678"/>
      <c r="AC302" s="678"/>
      <c r="AD302" s="678"/>
      <c r="AE302" s="678"/>
      <c r="AF302" s="678"/>
      <c r="AG302" s="678"/>
      <c r="AH302" s="678"/>
      <c r="AI302" s="678"/>
      <c r="AJ302" s="678"/>
      <c r="AK302" s="678"/>
      <c r="AL302" s="678"/>
      <c r="AM302" s="678"/>
      <c r="AN302" s="679"/>
    </row>
    <row r="303" spans="1:40" ht="17.25" customHeight="1">
      <c r="A303" s="212"/>
      <c r="B303" s="212"/>
      <c r="C303" s="673"/>
      <c r="D303" s="674"/>
      <c r="E303" s="275"/>
      <c r="F303" s="613"/>
      <c r="G303" s="613"/>
      <c r="H303" s="613"/>
      <c r="I303" s="613"/>
      <c r="J303" s="274" t="s">
        <v>43</v>
      </c>
      <c r="K303" s="613"/>
      <c r="L303" s="613"/>
      <c r="M303" s="274" t="s">
        <v>44</v>
      </c>
      <c r="N303" s="613"/>
      <c r="O303" s="613"/>
      <c r="P303" s="274" t="s">
        <v>45</v>
      </c>
      <c r="Q303" s="274" t="s">
        <v>289</v>
      </c>
      <c r="R303" s="613" t="s">
        <v>16</v>
      </c>
      <c r="S303" s="613"/>
      <c r="T303" s="613"/>
      <c r="U303" s="613"/>
      <c r="V303" s="613"/>
      <c r="W303" s="613"/>
      <c r="X303" s="613"/>
      <c r="Y303" s="613"/>
      <c r="Z303" s="274"/>
      <c r="AA303" s="274"/>
      <c r="AB303" s="274"/>
      <c r="AC303" s="274"/>
      <c r="AD303" s="274"/>
      <c r="AE303" s="274"/>
      <c r="AF303" s="274"/>
      <c r="AG303" s="274"/>
      <c r="AH303" s="274"/>
      <c r="AI303" s="228"/>
      <c r="AJ303" s="228"/>
      <c r="AK303" s="228"/>
      <c r="AL303" s="228"/>
      <c r="AM303" s="228"/>
      <c r="AN303" s="226"/>
    </row>
    <row r="304" spans="1:40" ht="17.25" customHeight="1">
      <c r="A304" s="212"/>
      <c r="B304" s="212"/>
      <c r="C304" s="673"/>
      <c r="D304" s="674"/>
      <c r="E304" s="275"/>
      <c r="F304" s="613"/>
      <c r="G304" s="613"/>
      <c r="H304" s="613"/>
      <c r="I304" s="613"/>
      <c r="J304" s="274" t="s">
        <v>43</v>
      </c>
      <c r="K304" s="613"/>
      <c r="L304" s="613"/>
      <c r="M304" s="274" t="s">
        <v>44</v>
      </c>
      <c r="N304" s="613"/>
      <c r="O304" s="613"/>
      <c r="P304" s="274" t="s">
        <v>45</v>
      </c>
      <c r="Q304" s="274"/>
      <c r="R304" s="613" t="s">
        <v>16</v>
      </c>
      <c r="S304" s="613"/>
      <c r="T304" s="613"/>
      <c r="U304" s="613"/>
      <c r="V304" s="613"/>
      <c r="W304" s="613"/>
      <c r="X304" s="613"/>
      <c r="Y304" s="613"/>
      <c r="Z304" s="274"/>
      <c r="AA304" s="274"/>
      <c r="AB304" s="274"/>
      <c r="AC304" s="274"/>
      <c r="AD304" s="274"/>
      <c r="AE304" s="274"/>
      <c r="AF304" s="274"/>
      <c r="AG304" s="274"/>
      <c r="AH304" s="274"/>
      <c r="AI304" s="228"/>
      <c r="AJ304" s="228"/>
      <c r="AK304" s="228"/>
      <c r="AL304" s="228"/>
      <c r="AM304" s="228"/>
      <c r="AN304" s="226"/>
    </row>
    <row r="305" spans="1:40" ht="17.25" customHeight="1">
      <c r="A305" s="212"/>
      <c r="B305" s="212"/>
      <c r="C305" s="673"/>
      <c r="D305" s="674"/>
      <c r="E305" s="275"/>
      <c r="F305" s="613"/>
      <c r="G305" s="613"/>
      <c r="H305" s="613"/>
      <c r="I305" s="613"/>
      <c r="J305" s="274" t="s">
        <v>43</v>
      </c>
      <c r="K305" s="613"/>
      <c r="L305" s="613"/>
      <c r="M305" s="274" t="s">
        <v>44</v>
      </c>
      <c r="N305" s="613"/>
      <c r="O305" s="613"/>
      <c r="P305" s="274" t="s">
        <v>45</v>
      </c>
      <c r="Q305" s="274"/>
      <c r="R305" s="613" t="s">
        <v>16</v>
      </c>
      <c r="S305" s="613"/>
      <c r="T305" s="613"/>
      <c r="U305" s="613"/>
      <c r="V305" s="613"/>
      <c r="W305" s="613"/>
      <c r="X305" s="613"/>
      <c r="Y305" s="613"/>
      <c r="Z305" s="274"/>
      <c r="AA305" s="274"/>
      <c r="AB305" s="274"/>
      <c r="AC305" s="274"/>
      <c r="AD305" s="274"/>
      <c r="AE305" s="274"/>
      <c r="AF305" s="274"/>
      <c r="AG305" s="274"/>
      <c r="AH305" s="274"/>
      <c r="AI305" s="228"/>
      <c r="AJ305" s="228"/>
      <c r="AK305" s="228"/>
      <c r="AL305" s="228"/>
      <c r="AM305" s="228"/>
      <c r="AN305" s="226"/>
    </row>
    <row r="306" spans="1:40" ht="17.25" customHeight="1">
      <c r="A306" s="212"/>
      <c r="B306" s="212"/>
      <c r="C306" s="673"/>
      <c r="D306" s="674"/>
      <c r="E306" s="275"/>
      <c r="F306" s="613"/>
      <c r="G306" s="613"/>
      <c r="H306" s="613"/>
      <c r="I306" s="613"/>
      <c r="J306" s="274" t="s">
        <v>43</v>
      </c>
      <c r="K306" s="613"/>
      <c r="L306" s="613"/>
      <c r="M306" s="274" t="s">
        <v>44</v>
      </c>
      <c r="N306" s="613"/>
      <c r="O306" s="613"/>
      <c r="P306" s="274" t="s">
        <v>45</v>
      </c>
      <c r="Q306" s="274"/>
      <c r="R306" s="613" t="s">
        <v>16</v>
      </c>
      <c r="S306" s="613"/>
      <c r="T306" s="613"/>
      <c r="U306" s="613"/>
      <c r="V306" s="613"/>
      <c r="W306" s="613"/>
      <c r="X306" s="613"/>
      <c r="Y306" s="613"/>
      <c r="Z306" s="274"/>
      <c r="AA306" s="274"/>
      <c r="AB306" s="274"/>
      <c r="AC306" s="274"/>
      <c r="AD306" s="274"/>
      <c r="AE306" s="274"/>
      <c r="AF306" s="274"/>
      <c r="AG306" s="274"/>
      <c r="AH306" s="274"/>
      <c r="AI306" s="228"/>
      <c r="AJ306" s="228"/>
      <c r="AK306" s="228"/>
      <c r="AL306" s="228"/>
      <c r="AM306" s="228"/>
      <c r="AN306" s="226"/>
    </row>
    <row r="307" spans="1:40" ht="17.25" customHeight="1">
      <c r="A307" s="212"/>
      <c r="B307" s="212"/>
      <c r="C307" s="673"/>
      <c r="D307" s="674"/>
      <c r="E307" s="275"/>
      <c r="F307" s="613"/>
      <c r="G307" s="613"/>
      <c r="H307" s="613"/>
      <c r="I307" s="613"/>
      <c r="J307" s="274" t="s">
        <v>43</v>
      </c>
      <c r="K307" s="613"/>
      <c r="L307" s="613"/>
      <c r="M307" s="274" t="s">
        <v>44</v>
      </c>
      <c r="N307" s="613"/>
      <c r="O307" s="613"/>
      <c r="P307" s="274" t="s">
        <v>45</v>
      </c>
      <c r="Q307" s="274"/>
      <c r="R307" s="613" t="s">
        <v>16</v>
      </c>
      <c r="S307" s="613"/>
      <c r="T307" s="613"/>
      <c r="U307" s="613"/>
      <c r="V307" s="613"/>
      <c r="W307" s="613"/>
      <c r="X307" s="613"/>
      <c r="Y307" s="613"/>
      <c r="Z307" s="274"/>
      <c r="AA307" s="274"/>
      <c r="AB307" s="274"/>
      <c r="AC307" s="274"/>
      <c r="AD307" s="274"/>
      <c r="AE307" s="274"/>
      <c r="AF307" s="274"/>
      <c r="AG307" s="274"/>
      <c r="AH307" s="274"/>
      <c r="AI307" s="228"/>
      <c r="AJ307" s="228"/>
      <c r="AK307" s="228"/>
      <c r="AL307" s="228"/>
      <c r="AM307" s="228"/>
      <c r="AN307" s="226"/>
    </row>
    <row r="308" spans="1:40" ht="17.25" customHeight="1">
      <c r="A308" s="212"/>
      <c r="B308" s="212"/>
      <c r="C308" s="675"/>
      <c r="D308" s="676"/>
      <c r="E308" s="280"/>
      <c r="F308" s="714"/>
      <c r="G308" s="714"/>
      <c r="H308" s="714"/>
      <c r="I308" s="714"/>
      <c r="J308" s="281" t="s">
        <v>43</v>
      </c>
      <c r="K308" s="714"/>
      <c r="L308" s="714"/>
      <c r="M308" s="281" t="s">
        <v>44</v>
      </c>
      <c r="N308" s="714"/>
      <c r="O308" s="714"/>
      <c r="P308" s="281" t="s">
        <v>45</v>
      </c>
      <c r="Q308" s="281"/>
      <c r="R308" s="714" t="s">
        <v>16</v>
      </c>
      <c r="S308" s="714"/>
      <c r="T308" s="714"/>
      <c r="U308" s="714"/>
      <c r="V308" s="714"/>
      <c r="W308" s="714"/>
      <c r="X308" s="714"/>
      <c r="Y308" s="714"/>
      <c r="Z308" s="281"/>
      <c r="AA308" s="281"/>
      <c r="AB308" s="281"/>
      <c r="AC308" s="281"/>
      <c r="AD308" s="281"/>
      <c r="AE308" s="281"/>
      <c r="AF308" s="281"/>
      <c r="AG308" s="281"/>
      <c r="AH308" s="281"/>
      <c r="AI308" s="288"/>
      <c r="AJ308" s="288"/>
      <c r="AK308" s="288"/>
      <c r="AL308" s="288"/>
      <c r="AM308" s="288"/>
      <c r="AN308" s="289"/>
    </row>
    <row r="309" spans="1:40" ht="30" customHeight="1">
      <c r="A309" s="212"/>
      <c r="B309" s="212"/>
      <c r="C309" s="671">
        <v>4</v>
      </c>
      <c r="D309" s="672"/>
      <c r="E309" s="666" t="s">
        <v>290</v>
      </c>
      <c r="F309" s="667"/>
      <c r="G309" s="667"/>
      <c r="H309" s="667"/>
      <c r="I309" s="667"/>
      <c r="J309" s="667"/>
      <c r="K309" s="667"/>
      <c r="L309" s="667"/>
      <c r="M309" s="667"/>
      <c r="N309" s="667"/>
      <c r="O309" s="667"/>
      <c r="P309" s="667"/>
      <c r="Q309" s="667"/>
      <c r="R309" s="667"/>
      <c r="S309" s="667"/>
      <c r="T309" s="667"/>
      <c r="U309" s="667"/>
      <c r="V309" s="667"/>
      <c r="W309" s="667"/>
      <c r="X309" s="667"/>
      <c r="Y309" s="667"/>
      <c r="Z309" s="667"/>
      <c r="AA309" s="667"/>
      <c r="AB309" s="667"/>
      <c r="AC309" s="667"/>
      <c r="AD309" s="667"/>
      <c r="AE309" s="667"/>
      <c r="AF309" s="667"/>
      <c r="AG309" s="667"/>
      <c r="AH309" s="668"/>
      <c r="AI309" s="551"/>
      <c r="AJ309" s="551"/>
      <c r="AK309" s="551"/>
      <c r="AL309" s="551"/>
      <c r="AM309" s="551"/>
      <c r="AN309" s="551"/>
    </row>
    <row r="310" spans="1:40" ht="30" customHeight="1">
      <c r="A310" s="212"/>
      <c r="B310" s="212"/>
      <c r="C310" s="697">
        <v>5</v>
      </c>
      <c r="D310" s="698"/>
      <c r="E310" s="682" t="s">
        <v>291</v>
      </c>
      <c r="F310" s="683"/>
      <c r="G310" s="683"/>
      <c r="H310" s="683"/>
      <c r="I310" s="683"/>
      <c r="J310" s="683"/>
      <c r="K310" s="683"/>
      <c r="L310" s="683"/>
      <c r="M310" s="683"/>
      <c r="N310" s="683"/>
      <c r="O310" s="683"/>
      <c r="P310" s="683"/>
      <c r="Q310" s="683"/>
      <c r="R310" s="683"/>
      <c r="S310" s="683"/>
      <c r="T310" s="683"/>
      <c r="U310" s="683"/>
      <c r="V310" s="683"/>
      <c r="W310" s="683"/>
      <c r="X310" s="683"/>
      <c r="Y310" s="683"/>
      <c r="Z310" s="683"/>
      <c r="AA310" s="683"/>
      <c r="AB310" s="683"/>
      <c r="AC310" s="683"/>
      <c r="AD310" s="683"/>
      <c r="AE310" s="683"/>
      <c r="AF310" s="683"/>
      <c r="AG310" s="683"/>
      <c r="AH310" s="684"/>
      <c r="AI310" s="551"/>
      <c r="AJ310" s="551"/>
      <c r="AK310" s="551"/>
      <c r="AL310" s="551"/>
      <c r="AM310" s="551"/>
      <c r="AN310" s="551"/>
    </row>
    <row r="311" spans="1:40" s="259" customFormat="1" ht="18" customHeight="1">
      <c r="C311" s="671">
        <v>6</v>
      </c>
      <c r="D311" s="672"/>
      <c r="E311" s="666" t="s">
        <v>292</v>
      </c>
      <c r="F311" s="667"/>
      <c r="G311" s="667"/>
      <c r="H311" s="667"/>
      <c r="I311" s="667"/>
      <c r="J311" s="667"/>
      <c r="K311" s="667"/>
      <c r="L311" s="667"/>
      <c r="M311" s="667"/>
      <c r="N311" s="667"/>
      <c r="O311" s="667"/>
      <c r="P311" s="667"/>
      <c r="Q311" s="667"/>
      <c r="R311" s="667"/>
      <c r="S311" s="667"/>
      <c r="T311" s="667"/>
      <c r="U311" s="667"/>
      <c r="V311" s="667"/>
      <c r="W311" s="667"/>
      <c r="X311" s="667"/>
      <c r="Y311" s="667"/>
      <c r="Z311" s="667"/>
      <c r="AA311" s="667"/>
      <c r="AB311" s="667"/>
      <c r="AC311" s="667"/>
      <c r="AD311" s="667"/>
      <c r="AE311" s="667"/>
      <c r="AF311" s="667"/>
      <c r="AG311" s="667"/>
      <c r="AH311" s="667"/>
      <c r="AI311" s="667"/>
      <c r="AJ311" s="667"/>
      <c r="AK311" s="667"/>
      <c r="AL311" s="667"/>
      <c r="AM311" s="667"/>
      <c r="AN311" s="668"/>
    </row>
    <row r="312" spans="1:40" s="259" customFormat="1" ht="30" customHeight="1">
      <c r="C312" s="675"/>
      <c r="D312" s="676"/>
      <c r="E312" s="675"/>
      <c r="F312" s="714"/>
      <c r="G312" s="714"/>
      <c r="H312" s="714"/>
      <c r="I312" s="714"/>
      <c r="J312" s="714"/>
      <c r="K312" s="714"/>
      <c r="L312" s="714"/>
      <c r="M312" s="714"/>
      <c r="N312" s="714"/>
      <c r="O312" s="714"/>
      <c r="P312" s="714"/>
      <c r="Q312" s="714"/>
      <c r="R312" s="714"/>
      <c r="S312" s="714"/>
      <c r="T312" s="714"/>
      <c r="U312" s="714"/>
      <c r="V312" s="714"/>
      <c r="W312" s="714"/>
      <c r="X312" s="714"/>
      <c r="Y312" s="714"/>
      <c r="Z312" s="714"/>
      <c r="AA312" s="714"/>
      <c r="AB312" s="714"/>
      <c r="AC312" s="714"/>
      <c r="AD312" s="714"/>
      <c r="AE312" s="714"/>
      <c r="AF312" s="714"/>
      <c r="AG312" s="714"/>
      <c r="AH312" s="714"/>
      <c r="AI312" s="714"/>
      <c r="AJ312" s="714"/>
      <c r="AK312" s="714"/>
      <c r="AL312" s="714"/>
      <c r="AM312" s="714"/>
      <c r="AN312" s="676"/>
    </row>
    <row r="313" spans="1:40" s="259" customFormat="1" ht="30" customHeight="1">
      <c r="C313" s="671">
        <v>7</v>
      </c>
      <c r="D313" s="672"/>
      <c r="E313" s="666" t="s">
        <v>293</v>
      </c>
      <c r="F313" s="667"/>
      <c r="G313" s="667"/>
      <c r="H313" s="667"/>
      <c r="I313" s="667"/>
      <c r="J313" s="667"/>
      <c r="K313" s="667"/>
      <c r="L313" s="667"/>
      <c r="M313" s="667"/>
      <c r="N313" s="667"/>
      <c r="O313" s="667"/>
      <c r="P313" s="667"/>
      <c r="Q313" s="667"/>
      <c r="R313" s="667"/>
      <c r="S313" s="667"/>
      <c r="T313" s="667"/>
      <c r="U313" s="667"/>
      <c r="V313" s="667"/>
      <c r="W313" s="667"/>
      <c r="X313" s="667"/>
      <c r="Y313" s="667"/>
      <c r="Z313" s="667"/>
      <c r="AA313" s="667"/>
      <c r="AB313" s="667"/>
      <c r="AC313" s="667"/>
      <c r="AD313" s="667"/>
      <c r="AE313" s="667"/>
      <c r="AF313" s="667"/>
      <c r="AG313" s="667"/>
      <c r="AH313" s="667"/>
      <c r="AI313" s="667"/>
      <c r="AJ313" s="667"/>
      <c r="AK313" s="667"/>
      <c r="AL313" s="667"/>
      <c r="AM313" s="667"/>
      <c r="AN313" s="668"/>
    </row>
    <row r="314" spans="1:40" s="259" customFormat="1" ht="30" customHeight="1">
      <c r="C314" s="675"/>
      <c r="D314" s="676"/>
      <c r="E314" s="686"/>
      <c r="F314" s="687"/>
      <c r="G314" s="687"/>
      <c r="H314" s="687"/>
      <c r="I314" s="687"/>
      <c r="J314" s="687"/>
      <c r="K314" s="687"/>
      <c r="L314" s="687"/>
      <c r="M314" s="687"/>
      <c r="N314" s="687"/>
      <c r="O314" s="687"/>
      <c r="P314" s="687"/>
      <c r="Q314" s="687"/>
      <c r="R314" s="687"/>
      <c r="S314" s="687"/>
      <c r="T314" s="687"/>
      <c r="U314" s="687"/>
      <c r="V314" s="687"/>
      <c r="W314" s="687"/>
      <c r="X314" s="687"/>
      <c r="Y314" s="687"/>
      <c r="Z314" s="687"/>
      <c r="AA314" s="687"/>
      <c r="AB314" s="687"/>
      <c r="AC314" s="687"/>
      <c r="AD314" s="687"/>
      <c r="AE314" s="687"/>
      <c r="AF314" s="687"/>
      <c r="AG314" s="687"/>
      <c r="AH314" s="687"/>
      <c r="AI314" s="687"/>
      <c r="AJ314" s="687"/>
      <c r="AK314" s="687"/>
      <c r="AL314" s="687"/>
      <c r="AM314" s="687"/>
      <c r="AN314" s="688"/>
    </row>
    <row r="315" spans="1:40" s="259" customFormat="1" ht="30" customHeight="1">
      <c r="C315" s="670">
        <v>8</v>
      </c>
      <c r="D315" s="670"/>
      <c r="E315" s="685" t="s">
        <v>294</v>
      </c>
      <c r="F315" s="685"/>
      <c r="G315" s="685"/>
      <c r="H315" s="685"/>
      <c r="I315" s="685"/>
      <c r="J315" s="685"/>
      <c r="K315" s="685"/>
      <c r="L315" s="685"/>
      <c r="M315" s="685"/>
      <c r="N315" s="685"/>
      <c r="O315" s="685"/>
      <c r="P315" s="685"/>
      <c r="Q315" s="685"/>
      <c r="R315" s="685"/>
      <c r="S315" s="685"/>
      <c r="T315" s="685"/>
      <c r="U315" s="685"/>
      <c r="V315" s="685"/>
      <c r="W315" s="685"/>
      <c r="X315" s="685"/>
      <c r="Y315" s="685"/>
      <c r="Z315" s="685"/>
      <c r="AA315" s="685"/>
      <c r="AB315" s="685"/>
      <c r="AC315" s="685"/>
      <c r="AD315" s="685"/>
      <c r="AE315" s="685"/>
      <c r="AF315" s="685"/>
      <c r="AG315" s="685"/>
      <c r="AH315" s="685"/>
      <c r="AI315" s="551"/>
      <c r="AJ315" s="551"/>
      <c r="AK315" s="551"/>
      <c r="AL315" s="551"/>
      <c r="AM315" s="551"/>
      <c r="AN315" s="551"/>
    </row>
    <row r="316" spans="1:40" s="259" customFormat="1" ht="48.75" customHeight="1">
      <c r="C316" s="670">
        <v>9</v>
      </c>
      <c r="D316" s="670"/>
      <c r="E316" s="685" t="s">
        <v>410</v>
      </c>
      <c r="F316" s="685"/>
      <c r="G316" s="685"/>
      <c r="H316" s="685"/>
      <c r="I316" s="685"/>
      <c r="J316" s="685"/>
      <c r="K316" s="685"/>
      <c r="L316" s="685"/>
      <c r="M316" s="685"/>
      <c r="N316" s="685"/>
      <c r="O316" s="685"/>
      <c r="P316" s="685"/>
      <c r="Q316" s="685"/>
      <c r="R316" s="685"/>
      <c r="S316" s="685"/>
      <c r="T316" s="685"/>
      <c r="U316" s="685"/>
      <c r="V316" s="685"/>
      <c r="W316" s="685"/>
      <c r="X316" s="685"/>
      <c r="Y316" s="685"/>
      <c r="Z316" s="685"/>
      <c r="AA316" s="685"/>
      <c r="AB316" s="685"/>
      <c r="AC316" s="685"/>
      <c r="AD316" s="685"/>
      <c r="AE316" s="685"/>
      <c r="AF316" s="685"/>
      <c r="AG316" s="685"/>
      <c r="AH316" s="685"/>
      <c r="AI316" s="551"/>
      <c r="AJ316" s="551"/>
      <c r="AK316" s="551"/>
      <c r="AL316" s="551"/>
      <c r="AM316" s="551"/>
      <c r="AN316" s="551"/>
    </row>
    <row r="317" spans="1:40" s="259" customFormat="1" ht="48.75" customHeight="1">
      <c r="C317" s="670">
        <v>10</v>
      </c>
      <c r="D317" s="670"/>
      <c r="E317" s="685" t="s">
        <v>411</v>
      </c>
      <c r="F317" s="685"/>
      <c r="G317" s="685"/>
      <c r="H317" s="685"/>
      <c r="I317" s="685"/>
      <c r="J317" s="685"/>
      <c r="K317" s="685"/>
      <c r="L317" s="685"/>
      <c r="M317" s="685"/>
      <c r="N317" s="685"/>
      <c r="O317" s="685"/>
      <c r="P317" s="685"/>
      <c r="Q317" s="685"/>
      <c r="R317" s="685"/>
      <c r="S317" s="685"/>
      <c r="T317" s="685"/>
      <c r="U317" s="685"/>
      <c r="V317" s="685"/>
      <c r="W317" s="685"/>
      <c r="X317" s="685"/>
      <c r="Y317" s="685"/>
      <c r="Z317" s="685"/>
      <c r="AA317" s="685"/>
      <c r="AB317" s="685"/>
      <c r="AC317" s="685"/>
      <c r="AD317" s="685"/>
      <c r="AE317" s="685"/>
      <c r="AF317" s="685"/>
      <c r="AG317" s="685"/>
      <c r="AH317" s="685"/>
      <c r="AI317" s="551"/>
      <c r="AJ317" s="551"/>
      <c r="AK317" s="551"/>
      <c r="AL317" s="551"/>
      <c r="AM317" s="551"/>
      <c r="AN317" s="551"/>
    </row>
    <row r="318" spans="1:40" s="259" customFormat="1" ht="55.2" customHeight="1">
      <c r="C318" s="670">
        <v>11</v>
      </c>
      <c r="D318" s="670"/>
      <c r="E318" s="685" t="s">
        <v>412</v>
      </c>
      <c r="F318" s="685"/>
      <c r="G318" s="685"/>
      <c r="H318" s="685"/>
      <c r="I318" s="685"/>
      <c r="J318" s="685"/>
      <c r="K318" s="685"/>
      <c r="L318" s="685"/>
      <c r="M318" s="685"/>
      <c r="N318" s="685"/>
      <c r="O318" s="685"/>
      <c r="P318" s="685"/>
      <c r="Q318" s="685"/>
      <c r="R318" s="685"/>
      <c r="S318" s="685"/>
      <c r="T318" s="685"/>
      <c r="U318" s="685"/>
      <c r="V318" s="685"/>
      <c r="W318" s="685"/>
      <c r="X318" s="685"/>
      <c r="Y318" s="685"/>
      <c r="Z318" s="685"/>
      <c r="AA318" s="685"/>
      <c r="AB318" s="685"/>
      <c r="AC318" s="685"/>
      <c r="AD318" s="685"/>
      <c r="AE318" s="685"/>
      <c r="AF318" s="685"/>
      <c r="AG318" s="685"/>
      <c r="AH318" s="685"/>
      <c r="AI318" s="551"/>
      <c r="AJ318" s="551"/>
      <c r="AK318" s="551"/>
      <c r="AL318" s="551"/>
      <c r="AM318" s="551"/>
      <c r="AN318" s="551"/>
    </row>
    <row r="319" spans="1:40" ht="10.050000000000001" customHeight="1">
      <c r="A319" s="212"/>
      <c r="B319" s="212"/>
      <c r="C319" s="227"/>
      <c r="D319" s="227"/>
      <c r="E319" s="274"/>
      <c r="F319" s="274"/>
      <c r="G319" s="274"/>
      <c r="H319" s="274"/>
      <c r="I319" s="274"/>
      <c r="J319" s="274"/>
      <c r="K319" s="274"/>
      <c r="L319" s="274"/>
      <c r="M319" s="274"/>
      <c r="N319" s="274"/>
      <c r="O319" s="274"/>
      <c r="P319" s="274"/>
      <c r="Q319" s="274"/>
      <c r="R319" s="274"/>
      <c r="S319" s="274"/>
      <c r="T319" s="274"/>
      <c r="U319" s="274"/>
      <c r="V319" s="274"/>
      <c r="W319" s="274"/>
      <c r="X319" s="274"/>
      <c r="Y319" s="274"/>
      <c r="Z319" s="274"/>
      <c r="AA319" s="274"/>
      <c r="AB319" s="274"/>
      <c r="AC319" s="274"/>
      <c r="AD319" s="274"/>
      <c r="AE319" s="274"/>
      <c r="AF319" s="274"/>
      <c r="AG319" s="274"/>
      <c r="AH319" s="274"/>
      <c r="AI319" s="227"/>
      <c r="AJ319" s="227"/>
      <c r="AK319" s="227"/>
      <c r="AL319" s="227"/>
      <c r="AM319" s="227"/>
      <c r="AN319" s="227"/>
    </row>
    <row r="320" spans="1:40" ht="17.25" customHeight="1">
      <c r="A320" s="212"/>
      <c r="B320" s="302" t="s">
        <v>522</v>
      </c>
      <c r="C320" s="227"/>
      <c r="D320" s="227"/>
      <c r="E320" s="301"/>
      <c r="F320" s="301"/>
      <c r="G320" s="301"/>
      <c r="H320" s="301"/>
      <c r="I320" s="301"/>
      <c r="J320" s="301"/>
      <c r="K320" s="301"/>
      <c r="L320" s="301"/>
      <c r="M320" s="301"/>
      <c r="N320" s="301"/>
      <c r="O320" s="301"/>
      <c r="P320" s="301"/>
      <c r="Q320" s="301"/>
      <c r="R320" s="301"/>
      <c r="S320" s="301"/>
      <c r="T320" s="301"/>
      <c r="U320" s="301"/>
      <c r="V320" s="301"/>
      <c r="W320" s="301"/>
      <c r="X320" s="301"/>
      <c r="Y320" s="301"/>
      <c r="Z320" s="301"/>
      <c r="AA320" s="301"/>
      <c r="AB320" s="301"/>
      <c r="AC320" s="301"/>
      <c r="AD320" s="301"/>
      <c r="AE320" s="301"/>
      <c r="AF320" s="301"/>
      <c r="AG320" s="301"/>
      <c r="AH320" s="301"/>
      <c r="AI320" s="228"/>
      <c r="AJ320" s="228"/>
      <c r="AK320" s="228"/>
      <c r="AL320" s="228"/>
      <c r="AM320" s="228"/>
      <c r="AN320" s="228"/>
    </row>
    <row r="321" spans="1:40" ht="30" customHeight="1">
      <c r="A321" s="212"/>
      <c r="B321" s="212"/>
      <c r="C321" s="670">
        <v>1</v>
      </c>
      <c r="D321" s="670"/>
      <c r="E321" s="685" t="s">
        <v>295</v>
      </c>
      <c r="F321" s="685"/>
      <c r="G321" s="685"/>
      <c r="H321" s="685"/>
      <c r="I321" s="685"/>
      <c r="J321" s="685"/>
      <c r="K321" s="685"/>
      <c r="L321" s="685"/>
      <c r="M321" s="685"/>
      <c r="N321" s="685"/>
      <c r="O321" s="685"/>
      <c r="P321" s="685"/>
      <c r="Q321" s="685"/>
      <c r="R321" s="685"/>
      <c r="S321" s="685"/>
      <c r="T321" s="685"/>
      <c r="U321" s="685"/>
      <c r="V321" s="685"/>
      <c r="W321" s="685"/>
      <c r="X321" s="685"/>
      <c r="Y321" s="685"/>
      <c r="Z321" s="685"/>
      <c r="AA321" s="685"/>
      <c r="AB321" s="685"/>
      <c r="AC321" s="685"/>
      <c r="AD321" s="685"/>
      <c r="AE321" s="685"/>
      <c r="AF321" s="685"/>
      <c r="AG321" s="685"/>
      <c r="AH321" s="685"/>
      <c r="AI321" s="551"/>
      <c r="AJ321" s="551"/>
      <c r="AK321" s="551"/>
      <c r="AL321" s="551"/>
      <c r="AM321" s="551"/>
      <c r="AN321" s="551"/>
    </row>
    <row r="322" spans="1:40" ht="10.050000000000001" customHeight="1">
      <c r="A322" s="212"/>
      <c r="B322" s="212"/>
      <c r="C322" s="227"/>
      <c r="D322" s="227"/>
      <c r="E322" s="301"/>
      <c r="F322" s="301"/>
      <c r="G322" s="301"/>
      <c r="H322" s="301"/>
      <c r="I322" s="301"/>
      <c r="J322" s="301"/>
      <c r="K322" s="301"/>
      <c r="L322" s="301"/>
      <c r="M322" s="301"/>
      <c r="N322" s="301"/>
      <c r="O322" s="301"/>
      <c r="P322" s="301"/>
      <c r="Q322" s="301"/>
      <c r="R322" s="301"/>
      <c r="S322" s="301"/>
      <c r="T322" s="301"/>
      <c r="U322" s="301"/>
      <c r="V322" s="301"/>
      <c r="W322" s="301"/>
      <c r="X322" s="301"/>
      <c r="Y322" s="301"/>
      <c r="Z322" s="301"/>
      <c r="AA322" s="301"/>
      <c r="AB322" s="301"/>
      <c r="AC322" s="301"/>
      <c r="AD322" s="301"/>
      <c r="AE322" s="301"/>
      <c r="AF322" s="301"/>
      <c r="AG322" s="301"/>
      <c r="AH322" s="301"/>
      <c r="AI322" s="228"/>
      <c r="AJ322" s="228"/>
      <c r="AK322" s="228"/>
      <c r="AL322" s="228"/>
      <c r="AM322" s="228"/>
      <c r="AN322" s="228"/>
    </row>
    <row r="323" spans="1:40" ht="18" customHeight="1">
      <c r="A323" s="212"/>
      <c r="B323" s="302" t="s">
        <v>523</v>
      </c>
      <c r="C323" s="227"/>
      <c r="D323" s="227"/>
      <c r="E323" s="265"/>
      <c r="F323" s="265"/>
      <c r="G323" s="265"/>
      <c r="H323" s="265"/>
      <c r="I323" s="265"/>
      <c r="J323" s="265"/>
      <c r="K323" s="265"/>
      <c r="L323" s="265"/>
      <c r="M323" s="265"/>
      <c r="N323" s="265"/>
      <c r="O323" s="265"/>
      <c r="P323" s="265"/>
      <c r="Q323" s="265"/>
      <c r="R323" s="265"/>
      <c r="S323" s="265"/>
      <c r="T323" s="265"/>
      <c r="U323" s="265"/>
      <c r="V323" s="265"/>
      <c r="W323" s="265"/>
      <c r="X323" s="265"/>
      <c r="Y323" s="265"/>
      <c r="Z323" s="265"/>
      <c r="AA323" s="265"/>
      <c r="AB323" s="265"/>
      <c r="AC323" s="265"/>
      <c r="AD323" s="265"/>
      <c r="AE323" s="265"/>
      <c r="AF323" s="265"/>
      <c r="AG323" s="265"/>
      <c r="AH323" s="265"/>
      <c r="AI323" s="228"/>
      <c r="AJ323" s="228"/>
      <c r="AK323" s="228"/>
      <c r="AL323" s="228"/>
      <c r="AM323" s="228"/>
      <c r="AN323" s="228"/>
    </row>
    <row r="324" spans="1:40" ht="30" customHeight="1">
      <c r="A324" s="212"/>
      <c r="B324" s="212"/>
      <c r="C324" s="671">
        <v>1</v>
      </c>
      <c r="D324" s="672"/>
      <c r="E324" s="666" t="s">
        <v>296</v>
      </c>
      <c r="F324" s="667"/>
      <c r="G324" s="667"/>
      <c r="H324" s="667"/>
      <c r="I324" s="667"/>
      <c r="J324" s="667"/>
      <c r="K324" s="667"/>
      <c r="L324" s="667"/>
      <c r="M324" s="667"/>
      <c r="N324" s="667"/>
      <c r="O324" s="667"/>
      <c r="P324" s="667"/>
      <c r="Q324" s="667"/>
      <c r="R324" s="667"/>
      <c r="S324" s="667"/>
      <c r="T324" s="667"/>
      <c r="U324" s="667"/>
      <c r="V324" s="667"/>
      <c r="W324" s="667"/>
      <c r="X324" s="667"/>
      <c r="Y324" s="667"/>
      <c r="Z324" s="667"/>
      <c r="AA324" s="667"/>
      <c r="AB324" s="667"/>
      <c r="AC324" s="667"/>
      <c r="AD324" s="667"/>
      <c r="AE324" s="667"/>
      <c r="AF324" s="667"/>
      <c r="AG324" s="667"/>
      <c r="AH324" s="668"/>
      <c r="AI324" s="551"/>
      <c r="AJ324" s="551"/>
      <c r="AK324" s="551"/>
      <c r="AL324" s="551"/>
      <c r="AM324" s="551"/>
      <c r="AN324" s="551"/>
    </row>
    <row r="325" spans="1:40" ht="30" customHeight="1">
      <c r="A325" s="212"/>
      <c r="B325" s="212"/>
      <c r="C325" s="671">
        <v>2</v>
      </c>
      <c r="D325" s="672"/>
      <c r="E325" s="666" t="s">
        <v>297</v>
      </c>
      <c r="F325" s="667"/>
      <c r="G325" s="667"/>
      <c r="H325" s="667"/>
      <c r="I325" s="667"/>
      <c r="J325" s="667"/>
      <c r="K325" s="667"/>
      <c r="L325" s="667"/>
      <c r="M325" s="667"/>
      <c r="N325" s="667"/>
      <c r="O325" s="667"/>
      <c r="P325" s="667"/>
      <c r="Q325" s="667"/>
      <c r="R325" s="667"/>
      <c r="S325" s="667"/>
      <c r="T325" s="667"/>
      <c r="U325" s="667"/>
      <c r="V325" s="667"/>
      <c r="W325" s="667"/>
      <c r="X325" s="667"/>
      <c r="Y325" s="667"/>
      <c r="Z325" s="667"/>
      <c r="AA325" s="667"/>
      <c r="AB325" s="667"/>
      <c r="AC325" s="667"/>
      <c r="AD325" s="667"/>
      <c r="AE325" s="667"/>
      <c r="AF325" s="667"/>
      <c r="AG325" s="667"/>
      <c r="AH325" s="668"/>
      <c r="AI325" s="551"/>
      <c r="AJ325" s="551"/>
      <c r="AK325" s="551"/>
      <c r="AL325" s="551"/>
      <c r="AM325" s="551"/>
      <c r="AN325" s="551"/>
    </row>
    <row r="326" spans="1:40" ht="30" customHeight="1">
      <c r="A326" s="212"/>
      <c r="B326" s="212"/>
      <c r="C326" s="671">
        <v>3</v>
      </c>
      <c r="D326" s="672"/>
      <c r="E326" s="666" t="s">
        <v>298</v>
      </c>
      <c r="F326" s="667"/>
      <c r="G326" s="667"/>
      <c r="H326" s="667"/>
      <c r="I326" s="667"/>
      <c r="J326" s="667"/>
      <c r="K326" s="667"/>
      <c r="L326" s="667"/>
      <c r="M326" s="667"/>
      <c r="N326" s="667"/>
      <c r="O326" s="667"/>
      <c r="P326" s="667"/>
      <c r="Q326" s="667"/>
      <c r="R326" s="667"/>
      <c r="S326" s="667"/>
      <c r="T326" s="667"/>
      <c r="U326" s="667"/>
      <c r="V326" s="667"/>
      <c r="W326" s="667"/>
      <c r="X326" s="667"/>
      <c r="Y326" s="667"/>
      <c r="Z326" s="667"/>
      <c r="AA326" s="667"/>
      <c r="AB326" s="667"/>
      <c r="AC326" s="667"/>
      <c r="AD326" s="667"/>
      <c r="AE326" s="667"/>
      <c r="AF326" s="667"/>
      <c r="AG326" s="667"/>
      <c r="AH326" s="668"/>
      <c r="AI326" s="551"/>
      <c r="AJ326" s="551"/>
      <c r="AK326" s="551"/>
      <c r="AL326" s="551"/>
      <c r="AM326" s="551"/>
      <c r="AN326" s="551"/>
    </row>
    <row r="327" spans="1:40" ht="30" customHeight="1">
      <c r="A327" s="212"/>
      <c r="B327" s="212"/>
      <c r="C327" s="671">
        <v>4</v>
      </c>
      <c r="D327" s="672"/>
      <c r="E327" s="685" t="s">
        <v>299</v>
      </c>
      <c r="F327" s="685"/>
      <c r="G327" s="685"/>
      <c r="H327" s="685"/>
      <c r="I327" s="685"/>
      <c r="J327" s="685"/>
      <c r="K327" s="685"/>
      <c r="L327" s="685"/>
      <c r="M327" s="685"/>
      <c r="N327" s="685"/>
      <c r="O327" s="685"/>
      <c r="P327" s="685"/>
      <c r="Q327" s="685"/>
      <c r="R327" s="685"/>
      <c r="S327" s="685"/>
      <c r="T327" s="685"/>
      <c r="U327" s="685"/>
      <c r="V327" s="685"/>
      <c r="W327" s="685"/>
      <c r="X327" s="685"/>
      <c r="Y327" s="685"/>
      <c r="Z327" s="685"/>
      <c r="AA327" s="685"/>
      <c r="AB327" s="685"/>
      <c r="AC327" s="685"/>
      <c r="AD327" s="685"/>
      <c r="AE327" s="685"/>
      <c r="AF327" s="685"/>
      <c r="AG327" s="685"/>
      <c r="AH327" s="685"/>
      <c r="AI327" s="551"/>
      <c r="AJ327" s="551"/>
      <c r="AK327" s="551"/>
      <c r="AL327" s="551"/>
      <c r="AM327" s="551"/>
      <c r="AN327" s="551"/>
    </row>
    <row r="328" spans="1:40" ht="30" customHeight="1">
      <c r="A328" s="212"/>
      <c r="B328" s="212"/>
      <c r="C328" s="671">
        <v>5</v>
      </c>
      <c r="D328" s="672"/>
      <c r="E328" s="685" t="s">
        <v>300</v>
      </c>
      <c r="F328" s="685"/>
      <c r="G328" s="685"/>
      <c r="H328" s="685"/>
      <c r="I328" s="685"/>
      <c r="J328" s="685"/>
      <c r="K328" s="685"/>
      <c r="L328" s="685"/>
      <c r="M328" s="685"/>
      <c r="N328" s="685"/>
      <c r="O328" s="685"/>
      <c r="P328" s="685"/>
      <c r="Q328" s="685"/>
      <c r="R328" s="685"/>
      <c r="S328" s="685"/>
      <c r="T328" s="685"/>
      <c r="U328" s="685"/>
      <c r="V328" s="685"/>
      <c r="W328" s="685"/>
      <c r="X328" s="685"/>
      <c r="Y328" s="685"/>
      <c r="Z328" s="685"/>
      <c r="AA328" s="685"/>
      <c r="AB328" s="685"/>
      <c r="AC328" s="685"/>
      <c r="AD328" s="685"/>
      <c r="AE328" s="685"/>
      <c r="AF328" s="685"/>
      <c r="AG328" s="685"/>
      <c r="AH328" s="685"/>
      <c r="AI328" s="551"/>
      <c r="AJ328" s="551"/>
      <c r="AK328" s="551"/>
      <c r="AL328" s="551"/>
      <c r="AM328" s="551"/>
      <c r="AN328" s="551"/>
    </row>
    <row r="329" spans="1:40" s="259" customFormat="1" ht="30" customHeight="1">
      <c r="A329" s="228"/>
      <c r="B329" s="228"/>
      <c r="C329" s="670">
        <v>6</v>
      </c>
      <c r="D329" s="670"/>
      <c r="E329" s="685" t="s">
        <v>301</v>
      </c>
      <c r="F329" s="685"/>
      <c r="G329" s="685"/>
      <c r="H329" s="685"/>
      <c r="I329" s="685"/>
      <c r="J329" s="685"/>
      <c r="K329" s="685"/>
      <c r="L329" s="685"/>
      <c r="M329" s="685"/>
      <c r="N329" s="685"/>
      <c r="O329" s="685"/>
      <c r="P329" s="685"/>
      <c r="Q329" s="685"/>
      <c r="R329" s="685"/>
      <c r="S329" s="685"/>
      <c r="T329" s="685"/>
      <c r="U329" s="685"/>
      <c r="V329" s="685"/>
      <c r="W329" s="685"/>
      <c r="X329" s="685"/>
      <c r="Y329" s="685"/>
      <c r="Z329" s="685"/>
      <c r="AA329" s="685"/>
      <c r="AB329" s="685"/>
      <c r="AC329" s="685"/>
      <c r="AD329" s="685"/>
      <c r="AE329" s="685"/>
      <c r="AF329" s="685"/>
      <c r="AG329" s="685"/>
      <c r="AH329" s="685"/>
      <c r="AI329" s="551"/>
      <c r="AJ329" s="551"/>
      <c r="AK329" s="551"/>
      <c r="AL329" s="551"/>
      <c r="AM329" s="551"/>
      <c r="AN329" s="551"/>
    </row>
    <row r="330" spans="1:40" ht="13.5" customHeight="1">
      <c r="A330" s="212"/>
      <c r="B330" s="212"/>
      <c r="C330" s="227"/>
      <c r="D330" s="227"/>
      <c r="E330" s="757" t="s">
        <v>417</v>
      </c>
      <c r="F330" s="757"/>
      <c r="G330" s="757"/>
      <c r="H330" s="757"/>
      <c r="I330" s="757"/>
      <c r="J330" s="757"/>
      <c r="K330" s="757"/>
      <c r="L330" s="757"/>
      <c r="M330" s="757"/>
      <c r="N330" s="757"/>
      <c r="O330" s="757"/>
      <c r="P330" s="757"/>
      <c r="Q330" s="757"/>
      <c r="R330" s="757"/>
      <c r="S330" s="757"/>
      <c r="T330" s="757"/>
      <c r="U330" s="757"/>
      <c r="V330" s="757"/>
      <c r="W330" s="757"/>
      <c r="X330" s="757"/>
      <c r="Y330" s="757"/>
      <c r="Z330" s="757"/>
      <c r="AA330" s="757"/>
      <c r="AB330" s="757"/>
      <c r="AC330" s="757"/>
      <c r="AD330" s="757"/>
      <c r="AE330" s="757"/>
      <c r="AF330" s="757"/>
      <c r="AG330" s="757"/>
      <c r="AH330" s="757"/>
      <c r="AI330" s="757"/>
      <c r="AJ330" s="757"/>
      <c r="AK330" s="757"/>
      <c r="AL330" s="757"/>
      <c r="AM330" s="757"/>
      <c r="AN330" s="757"/>
    </row>
    <row r="331" spans="1:40" ht="10.050000000000001" customHeight="1">
      <c r="A331" s="212"/>
      <c r="B331" s="212"/>
      <c r="C331" s="227"/>
      <c r="D331" s="227"/>
      <c r="E331" s="301"/>
      <c r="F331" s="301"/>
      <c r="G331" s="301"/>
      <c r="H331" s="301"/>
      <c r="I331" s="301"/>
      <c r="J331" s="301"/>
      <c r="K331" s="301"/>
      <c r="L331" s="301"/>
      <c r="M331" s="301"/>
      <c r="N331" s="301"/>
      <c r="O331" s="301"/>
      <c r="P331" s="301"/>
      <c r="Q331" s="301"/>
      <c r="R331" s="301"/>
      <c r="S331" s="301"/>
      <c r="T331" s="301"/>
      <c r="U331" s="301"/>
      <c r="V331" s="301"/>
      <c r="W331" s="301"/>
      <c r="X331" s="301"/>
      <c r="Y331" s="301"/>
      <c r="Z331" s="301"/>
      <c r="AA331" s="301"/>
      <c r="AB331" s="301"/>
      <c r="AC331" s="301"/>
      <c r="AD331" s="301"/>
      <c r="AE331" s="301"/>
      <c r="AF331" s="301"/>
      <c r="AG331" s="301"/>
      <c r="AH331" s="301"/>
      <c r="AI331" s="228"/>
      <c r="AJ331" s="228"/>
      <c r="AK331" s="228"/>
      <c r="AL331" s="228"/>
      <c r="AM331" s="228"/>
      <c r="AN331" s="228"/>
    </row>
    <row r="332" spans="1:40" ht="18" customHeight="1">
      <c r="A332" s="212"/>
      <c r="B332" s="302" t="s">
        <v>730</v>
      </c>
      <c r="C332" s="303"/>
      <c r="D332" s="303"/>
      <c r="E332" s="304"/>
      <c r="F332" s="304"/>
      <c r="G332" s="304"/>
      <c r="H332" s="304"/>
      <c r="I332" s="304"/>
      <c r="J332" s="304"/>
      <c r="K332" s="304"/>
      <c r="L332" s="304"/>
      <c r="M332" s="304"/>
      <c r="N332" s="304"/>
      <c r="O332" s="304"/>
      <c r="P332" s="304"/>
      <c r="Q332" s="304"/>
      <c r="R332" s="304"/>
      <c r="S332" s="304"/>
      <c r="T332" s="304"/>
      <c r="U332" s="304"/>
      <c r="V332" s="304"/>
      <c r="W332" s="304"/>
      <c r="X332" s="304"/>
      <c r="Y332" s="304"/>
      <c r="Z332" s="304"/>
      <c r="AA332" s="304"/>
      <c r="AB332" s="304"/>
      <c r="AC332" s="304"/>
      <c r="AD332" s="304"/>
      <c r="AE332" s="304"/>
      <c r="AF332" s="304"/>
      <c r="AG332" s="304"/>
      <c r="AH332" s="304"/>
      <c r="AI332" s="305"/>
      <c r="AJ332" s="305"/>
      <c r="AK332" s="305"/>
      <c r="AL332" s="305"/>
      <c r="AM332" s="305"/>
      <c r="AN332" s="305"/>
    </row>
    <row r="333" spans="1:40" ht="45.75" customHeight="1">
      <c r="A333" s="212"/>
      <c r="B333" s="305"/>
      <c r="C333" s="680">
        <v>1</v>
      </c>
      <c r="D333" s="681"/>
      <c r="E333" s="653" t="s">
        <v>413</v>
      </c>
      <c r="F333" s="654"/>
      <c r="G333" s="654"/>
      <c r="H333" s="654"/>
      <c r="I333" s="654"/>
      <c r="J333" s="654"/>
      <c r="K333" s="654"/>
      <c r="L333" s="654"/>
      <c r="M333" s="654"/>
      <c r="N333" s="654"/>
      <c r="O333" s="654"/>
      <c r="P333" s="654"/>
      <c r="Q333" s="654"/>
      <c r="R333" s="654"/>
      <c r="S333" s="654"/>
      <c r="T333" s="654"/>
      <c r="U333" s="654"/>
      <c r="V333" s="654"/>
      <c r="W333" s="654"/>
      <c r="X333" s="654"/>
      <c r="Y333" s="654"/>
      <c r="Z333" s="654"/>
      <c r="AA333" s="654"/>
      <c r="AB333" s="654"/>
      <c r="AC333" s="654"/>
      <c r="AD333" s="654"/>
      <c r="AE333" s="654"/>
      <c r="AF333" s="654"/>
      <c r="AG333" s="654"/>
      <c r="AH333" s="655"/>
      <c r="AI333" s="601"/>
      <c r="AJ333" s="601"/>
      <c r="AK333" s="601"/>
      <c r="AL333" s="601"/>
      <c r="AM333" s="601"/>
      <c r="AN333" s="601"/>
    </row>
    <row r="334" spans="1:40" ht="30" customHeight="1">
      <c r="A334" s="212"/>
      <c r="B334" s="305"/>
      <c r="C334" s="680">
        <v>2</v>
      </c>
      <c r="D334" s="681"/>
      <c r="E334" s="653" t="s">
        <v>414</v>
      </c>
      <c r="F334" s="654"/>
      <c r="G334" s="654"/>
      <c r="H334" s="654"/>
      <c r="I334" s="654"/>
      <c r="J334" s="654"/>
      <c r="K334" s="654"/>
      <c r="L334" s="654"/>
      <c r="M334" s="654"/>
      <c r="N334" s="654"/>
      <c r="O334" s="654"/>
      <c r="P334" s="654"/>
      <c r="Q334" s="654"/>
      <c r="R334" s="654"/>
      <c r="S334" s="654"/>
      <c r="T334" s="654"/>
      <c r="U334" s="654"/>
      <c r="V334" s="654"/>
      <c r="W334" s="654"/>
      <c r="X334" s="654"/>
      <c r="Y334" s="654"/>
      <c r="Z334" s="654"/>
      <c r="AA334" s="654"/>
      <c r="AB334" s="654"/>
      <c r="AC334" s="654"/>
      <c r="AD334" s="654"/>
      <c r="AE334" s="654"/>
      <c r="AF334" s="654"/>
      <c r="AG334" s="654"/>
      <c r="AH334" s="655"/>
      <c r="AI334" s="601"/>
      <c r="AJ334" s="601"/>
      <c r="AK334" s="601"/>
      <c r="AL334" s="601"/>
      <c r="AM334" s="601"/>
      <c r="AN334" s="601"/>
    </row>
    <row r="335" spans="1:40" ht="30" customHeight="1">
      <c r="A335" s="212"/>
      <c r="B335" s="305"/>
      <c r="C335" s="680">
        <v>3</v>
      </c>
      <c r="D335" s="681"/>
      <c r="E335" s="653" t="s">
        <v>415</v>
      </c>
      <c r="F335" s="654"/>
      <c r="G335" s="654"/>
      <c r="H335" s="654"/>
      <c r="I335" s="654"/>
      <c r="J335" s="654"/>
      <c r="K335" s="654"/>
      <c r="L335" s="654"/>
      <c r="M335" s="654"/>
      <c r="N335" s="654"/>
      <c r="O335" s="654"/>
      <c r="P335" s="654"/>
      <c r="Q335" s="654"/>
      <c r="R335" s="654"/>
      <c r="S335" s="654"/>
      <c r="T335" s="654"/>
      <c r="U335" s="654"/>
      <c r="V335" s="654"/>
      <c r="W335" s="654"/>
      <c r="X335" s="654"/>
      <c r="Y335" s="654"/>
      <c r="Z335" s="654"/>
      <c r="AA335" s="654"/>
      <c r="AB335" s="654"/>
      <c r="AC335" s="654"/>
      <c r="AD335" s="654"/>
      <c r="AE335" s="654"/>
      <c r="AF335" s="654"/>
      <c r="AG335" s="654"/>
      <c r="AH335" s="655"/>
      <c r="AI335" s="601"/>
      <c r="AJ335" s="601"/>
      <c r="AK335" s="601"/>
      <c r="AL335" s="601"/>
      <c r="AM335" s="601"/>
      <c r="AN335" s="601"/>
    </row>
    <row r="336" spans="1:40" ht="30" customHeight="1">
      <c r="A336" s="212"/>
      <c r="B336" s="305"/>
      <c r="C336" s="756">
        <v>4</v>
      </c>
      <c r="D336" s="756"/>
      <c r="E336" s="600" t="s">
        <v>416</v>
      </c>
      <c r="F336" s="600"/>
      <c r="G336" s="600"/>
      <c r="H336" s="600"/>
      <c r="I336" s="600"/>
      <c r="J336" s="600"/>
      <c r="K336" s="600"/>
      <c r="L336" s="600"/>
      <c r="M336" s="600"/>
      <c r="N336" s="600"/>
      <c r="O336" s="600"/>
      <c r="P336" s="600"/>
      <c r="Q336" s="600"/>
      <c r="R336" s="600"/>
      <c r="S336" s="600"/>
      <c r="T336" s="600"/>
      <c r="U336" s="600"/>
      <c r="V336" s="600"/>
      <c r="W336" s="600"/>
      <c r="X336" s="600"/>
      <c r="Y336" s="600"/>
      <c r="Z336" s="600"/>
      <c r="AA336" s="600"/>
      <c r="AB336" s="600"/>
      <c r="AC336" s="600"/>
      <c r="AD336" s="600"/>
      <c r="AE336" s="600"/>
      <c r="AF336" s="600"/>
      <c r="AG336" s="600"/>
      <c r="AH336" s="600"/>
      <c r="AI336" s="601"/>
      <c r="AJ336" s="601"/>
      <c r="AK336" s="601"/>
      <c r="AL336" s="601"/>
      <c r="AM336" s="601"/>
      <c r="AN336" s="601"/>
    </row>
    <row r="337" spans="1:40" ht="9" customHeight="1">
      <c r="A337" s="212"/>
      <c r="B337" s="305"/>
      <c r="C337" s="303"/>
      <c r="D337" s="303"/>
      <c r="E337" s="304"/>
      <c r="F337" s="304"/>
      <c r="G337" s="304"/>
      <c r="H337" s="304"/>
      <c r="I337" s="304"/>
      <c r="J337" s="304"/>
      <c r="K337" s="304"/>
      <c r="L337" s="304"/>
      <c r="M337" s="304"/>
      <c r="N337" s="304"/>
      <c r="O337" s="304"/>
      <c r="P337" s="304"/>
      <c r="Q337" s="304"/>
      <c r="R337" s="304"/>
      <c r="S337" s="304"/>
      <c r="T337" s="304"/>
      <c r="U337" s="304"/>
      <c r="V337" s="304"/>
      <c r="W337" s="304"/>
      <c r="X337" s="304"/>
      <c r="Y337" s="304"/>
      <c r="Z337" s="304"/>
      <c r="AA337" s="304"/>
      <c r="AB337" s="304"/>
      <c r="AC337" s="304"/>
      <c r="AD337" s="304"/>
      <c r="AE337" s="304"/>
      <c r="AF337" s="304"/>
      <c r="AG337" s="304"/>
      <c r="AH337" s="304"/>
      <c r="AI337" s="305"/>
      <c r="AJ337" s="305"/>
      <c r="AK337" s="305"/>
      <c r="AL337" s="305"/>
      <c r="AM337" s="305"/>
      <c r="AN337" s="305"/>
    </row>
    <row r="338" spans="1:40" ht="18" customHeight="1">
      <c r="A338" s="212"/>
      <c r="B338" s="302" t="s">
        <v>524</v>
      </c>
      <c r="C338" s="227"/>
      <c r="D338" s="227"/>
      <c r="E338" s="265"/>
      <c r="F338" s="265"/>
      <c r="G338" s="265"/>
      <c r="H338" s="265"/>
      <c r="I338" s="265"/>
      <c r="J338" s="265"/>
      <c r="K338" s="265"/>
      <c r="L338" s="265"/>
      <c r="M338" s="265"/>
      <c r="N338" s="265"/>
      <c r="O338" s="265"/>
      <c r="P338" s="265"/>
      <c r="Q338" s="265"/>
      <c r="R338" s="265"/>
      <c r="S338" s="265"/>
      <c r="T338" s="265"/>
      <c r="U338" s="265"/>
      <c r="V338" s="265"/>
      <c r="W338" s="265"/>
      <c r="X338" s="265"/>
      <c r="Y338" s="265"/>
      <c r="Z338" s="265"/>
      <c r="AA338" s="265"/>
      <c r="AB338" s="265"/>
      <c r="AC338" s="265"/>
      <c r="AD338" s="265"/>
      <c r="AE338" s="265"/>
      <c r="AF338" s="265"/>
      <c r="AG338" s="265"/>
      <c r="AH338" s="265"/>
      <c r="AI338" s="228"/>
      <c r="AJ338" s="228"/>
      <c r="AK338" s="228"/>
      <c r="AL338" s="228"/>
      <c r="AM338" s="228"/>
      <c r="AN338" s="228"/>
    </row>
    <row r="339" spans="1:40" ht="30" customHeight="1">
      <c r="A339" s="212"/>
      <c r="B339" s="212"/>
      <c r="C339" s="670">
        <v>1</v>
      </c>
      <c r="D339" s="670"/>
      <c r="E339" s="685" t="s">
        <v>302</v>
      </c>
      <c r="F339" s="685"/>
      <c r="G339" s="685"/>
      <c r="H339" s="685"/>
      <c r="I339" s="685"/>
      <c r="J339" s="685"/>
      <c r="K339" s="685"/>
      <c r="L339" s="685"/>
      <c r="M339" s="685"/>
      <c r="N339" s="685"/>
      <c r="O339" s="685"/>
      <c r="P339" s="685"/>
      <c r="Q339" s="685"/>
      <c r="R339" s="685"/>
      <c r="S339" s="685"/>
      <c r="T339" s="685"/>
      <c r="U339" s="685"/>
      <c r="V339" s="685"/>
      <c r="W339" s="685"/>
      <c r="X339" s="685"/>
      <c r="Y339" s="685"/>
      <c r="Z339" s="685"/>
      <c r="AA339" s="685"/>
      <c r="AB339" s="685"/>
      <c r="AC339" s="685"/>
      <c r="AD339" s="685"/>
      <c r="AE339" s="685"/>
      <c r="AF339" s="685"/>
      <c r="AG339" s="685"/>
      <c r="AH339" s="685"/>
      <c r="AI339" s="551"/>
      <c r="AJ339" s="551"/>
      <c r="AK339" s="551"/>
      <c r="AL339" s="551"/>
      <c r="AM339" s="551"/>
      <c r="AN339" s="551"/>
    </row>
    <row r="340" spans="1:40" ht="10.050000000000001" customHeight="1">
      <c r="A340" s="212"/>
      <c r="B340" s="212"/>
      <c r="C340" s="227"/>
      <c r="D340" s="227"/>
      <c r="E340" s="265"/>
      <c r="F340" s="265"/>
      <c r="G340" s="265"/>
      <c r="H340" s="265"/>
      <c r="I340" s="265"/>
      <c r="J340" s="265"/>
      <c r="K340" s="265"/>
      <c r="L340" s="265"/>
      <c r="M340" s="265"/>
      <c r="N340" s="265"/>
      <c r="O340" s="265"/>
      <c r="P340" s="265"/>
      <c r="Q340" s="265"/>
      <c r="R340" s="265"/>
      <c r="S340" s="265"/>
      <c r="T340" s="265"/>
      <c r="U340" s="265"/>
      <c r="V340" s="265"/>
      <c r="W340" s="265"/>
      <c r="X340" s="265"/>
      <c r="Y340" s="265"/>
      <c r="Z340" s="265"/>
      <c r="AA340" s="265"/>
      <c r="AB340" s="265"/>
      <c r="AC340" s="265"/>
      <c r="AD340" s="265"/>
      <c r="AE340" s="265"/>
      <c r="AF340" s="265"/>
      <c r="AG340" s="265"/>
      <c r="AH340" s="265"/>
      <c r="AI340" s="228"/>
      <c r="AJ340" s="228"/>
      <c r="AK340" s="228"/>
      <c r="AL340" s="228"/>
      <c r="AM340" s="228"/>
      <c r="AN340" s="228"/>
    </row>
    <row r="341" spans="1:40" ht="18" customHeight="1">
      <c r="A341" s="212"/>
      <c r="B341" s="302" t="s">
        <v>525</v>
      </c>
      <c r="C341" s="227"/>
      <c r="D341" s="227"/>
      <c r="E341" s="301"/>
      <c r="F341" s="301"/>
      <c r="G341" s="301"/>
      <c r="H341" s="301"/>
      <c r="I341" s="301"/>
      <c r="J341" s="301"/>
      <c r="K341" s="301"/>
      <c r="L341" s="301"/>
      <c r="M341" s="301"/>
      <c r="N341" s="301"/>
      <c r="O341" s="301"/>
      <c r="P341" s="301"/>
      <c r="Q341" s="301"/>
      <c r="R341" s="301"/>
      <c r="S341" s="301"/>
      <c r="T341" s="301"/>
      <c r="U341" s="301"/>
      <c r="V341" s="301"/>
      <c r="W341" s="301"/>
      <c r="X341" s="301"/>
      <c r="Y341" s="301"/>
      <c r="Z341" s="301"/>
      <c r="AA341" s="301"/>
      <c r="AB341" s="301"/>
      <c r="AC341" s="301"/>
      <c r="AD341" s="301"/>
      <c r="AE341" s="301"/>
      <c r="AF341" s="301"/>
      <c r="AG341" s="301"/>
      <c r="AH341" s="301"/>
      <c r="AI341" s="228"/>
      <c r="AJ341" s="228"/>
      <c r="AK341" s="228"/>
      <c r="AL341" s="228"/>
      <c r="AM341" s="228"/>
      <c r="AN341" s="228"/>
    </row>
    <row r="342" spans="1:40" ht="30" customHeight="1">
      <c r="A342" s="212"/>
      <c r="B342" s="212"/>
      <c r="C342" s="671">
        <v>1</v>
      </c>
      <c r="D342" s="672"/>
      <c r="E342" s="666" t="s">
        <v>303</v>
      </c>
      <c r="F342" s="667"/>
      <c r="G342" s="667"/>
      <c r="H342" s="667"/>
      <c r="I342" s="667"/>
      <c r="J342" s="667"/>
      <c r="K342" s="667"/>
      <c r="L342" s="667"/>
      <c r="M342" s="667"/>
      <c r="N342" s="667"/>
      <c r="O342" s="667"/>
      <c r="P342" s="667"/>
      <c r="Q342" s="667"/>
      <c r="R342" s="667"/>
      <c r="S342" s="667"/>
      <c r="T342" s="667"/>
      <c r="U342" s="667"/>
      <c r="V342" s="667"/>
      <c r="W342" s="667"/>
      <c r="X342" s="667"/>
      <c r="Y342" s="667"/>
      <c r="Z342" s="667"/>
      <c r="AA342" s="667"/>
      <c r="AB342" s="667"/>
      <c r="AC342" s="667"/>
      <c r="AD342" s="667"/>
      <c r="AE342" s="667"/>
      <c r="AF342" s="667"/>
      <c r="AG342" s="667"/>
      <c r="AH342" s="668"/>
      <c r="AI342" s="551"/>
      <c r="AJ342" s="551"/>
      <c r="AK342" s="551"/>
      <c r="AL342" s="551"/>
      <c r="AM342" s="551"/>
      <c r="AN342" s="551"/>
    </row>
    <row r="343" spans="1:40" ht="30" customHeight="1">
      <c r="A343" s="212"/>
      <c r="B343" s="212"/>
      <c r="C343" s="671">
        <v>2</v>
      </c>
      <c r="D343" s="672"/>
      <c r="E343" s="666" t="s">
        <v>304</v>
      </c>
      <c r="F343" s="667"/>
      <c r="G343" s="667"/>
      <c r="H343" s="667"/>
      <c r="I343" s="667"/>
      <c r="J343" s="667"/>
      <c r="K343" s="667"/>
      <c r="L343" s="667"/>
      <c r="M343" s="667"/>
      <c r="N343" s="667"/>
      <c r="O343" s="667"/>
      <c r="P343" s="667"/>
      <c r="Q343" s="667"/>
      <c r="R343" s="667"/>
      <c r="S343" s="667"/>
      <c r="T343" s="667"/>
      <c r="U343" s="667"/>
      <c r="V343" s="667"/>
      <c r="W343" s="667"/>
      <c r="X343" s="667"/>
      <c r="Y343" s="667"/>
      <c r="Z343" s="667"/>
      <c r="AA343" s="667"/>
      <c r="AB343" s="667"/>
      <c r="AC343" s="667"/>
      <c r="AD343" s="667"/>
      <c r="AE343" s="667"/>
      <c r="AF343" s="667"/>
      <c r="AG343" s="667"/>
      <c r="AH343" s="667"/>
      <c r="AI343" s="667"/>
      <c r="AJ343" s="667"/>
      <c r="AK343" s="667"/>
      <c r="AL343" s="667"/>
      <c r="AM343" s="667"/>
      <c r="AN343" s="668"/>
    </row>
    <row r="344" spans="1:40" ht="15" customHeight="1">
      <c r="A344" s="212"/>
      <c r="B344" s="212"/>
      <c r="C344" s="673"/>
      <c r="D344" s="674"/>
      <c r="E344" s="266" t="s">
        <v>305</v>
      </c>
      <c r="F344" s="267"/>
      <c r="G344" s="268" t="s">
        <v>306</v>
      </c>
      <c r="H344" s="689" t="s">
        <v>307</v>
      </c>
      <c r="I344" s="689"/>
      <c r="J344" s="689"/>
      <c r="K344" s="689"/>
      <c r="L344" s="689"/>
      <c r="M344" s="689"/>
      <c r="N344" s="689"/>
      <c r="O344" s="689"/>
      <c r="P344" s="689"/>
      <c r="Q344" s="689"/>
      <c r="R344" s="689"/>
      <c r="S344" s="689"/>
      <c r="T344" s="689"/>
      <c r="U344" s="689"/>
      <c r="V344" s="689"/>
      <c r="W344" s="689"/>
      <c r="X344" s="689"/>
      <c r="Y344" s="689"/>
      <c r="Z344" s="689"/>
      <c r="AA344" s="689"/>
      <c r="AB344" s="689"/>
      <c r="AC344" s="689"/>
      <c r="AD344" s="689"/>
      <c r="AE344" s="689"/>
      <c r="AF344" s="689"/>
      <c r="AG344" s="689"/>
      <c r="AH344" s="689"/>
      <c r="AI344" s="689"/>
      <c r="AJ344" s="689"/>
      <c r="AK344" s="689"/>
      <c r="AL344" s="689"/>
      <c r="AM344" s="689"/>
      <c r="AN344" s="690"/>
    </row>
    <row r="345" spans="1:40" ht="15" customHeight="1">
      <c r="A345" s="212"/>
      <c r="B345" s="212"/>
      <c r="C345" s="673"/>
      <c r="D345" s="674"/>
      <c r="E345" s="266" t="s">
        <v>305</v>
      </c>
      <c r="F345" s="267"/>
      <c r="G345" s="268" t="s">
        <v>306</v>
      </c>
      <c r="H345" s="691" t="s">
        <v>314</v>
      </c>
      <c r="I345" s="691"/>
      <c r="J345" s="691"/>
      <c r="K345" s="691"/>
      <c r="L345" s="691"/>
      <c r="M345" s="691"/>
      <c r="N345" s="691"/>
      <c r="O345" s="691"/>
      <c r="P345" s="691"/>
      <c r="Q345" s="691"/>
      <c r="R345" s="691"/>
      <c r="S345" s="691"/>
      <c r="T345" s="691"/>
      <c r="U345" s="691"/>
      <c r="V345" s="691"/>
      <c r="W345" s="691"/>
      <c r="X345" s="691"/>
      <c r="Y345" s="691"/>
      <c r="Z345" s="691"/>
      <c r="AA345" s="691"/>
      <c r="AB345" s="691"/>
      <c r="AC345" s="691"/>
      <c r="AD345" s="691"/>
      <c r="AE345" s="691"/>
      <c r="AF345" s="691"/>
      <c r="AG345" s="691"/>
      <c r="AH345" s="691"/>
      <c r="AI345" s="691"/>
      <c r="AJ345" s="691"/>
      <c r="AK345" s="691"/>
      <c r="AL345" s="691"/>
      <c r="AM345" s="691"/>
      <c r="AN345" s="692"/>
    </row>
    <row r="346" spans="1:40" ht="15" customHeight="1">
      <c r="A346" s="212"/>
      <c r="B346" s="212"/>
      <c r="C346" s="673"/>
      <c r="D346" s="674"/>
      <c r="E346" s="266" t="s">
        <v>305</v>
      </c>
      <c r="F346" s="267"/>
      <c r="G346" s="268" t="s">
        <v>306</v>
      </c>
      <c r="H346" s="691" t="s">
        <v>308</v>
      </c>
      <c r="I346" s="691"/>
      <c r="J346" s="691"/>
      <c r="K346" s="691"/>
      <c r="L346" s="691"/>
      <c r="M346" s="691"/>
      <c r="N346" s="691"/>
      <c r="O346" s="691"/>
      <c r="P346" s="691"/>
      <c r="Q346" s="691"/>
      <c r="R346" s="691"/>
      <c r="S346" s="691"/>
      <c r="T346" s="691"/>
      <c r="U346" s="691"/>
      <c r="V346" s="691"/>
      <c r="W346" s="691"/>
      <c r="X346" s="691"/>
      <c r="Y346" s="691"/>
      <c r="Z346" s="691"/>
      <c r="AA346" s="691"/>
      <c r="AB346" s="691"/>
      <c r="AC346" s="691"/>
      <c r="AD346" s="691"/>
      <c r="AE346" s="691"/>
      <c r="AF346" s="691"/>
      <c r="AG346" s="691"/>
      <c r="AH346" s="691"/>
      <c r="AI346" s="691"/>
      <c r="AJ346" s="691"/>
      <c r="AK346" s="691"/>
      <c r="AL346" s="691"/>
      <c r="AM346" s="691"/>
      <c r="AN346" s="692"/>
    </row>
    <row r="347" spans="1:40" ht="15" customHeight="1">
      <c r="A347" s="212"/>
      <c r="B347" s="212"/>
      <c r="C347" s="673"/>
      <c r="D347" s="674"/>
      <c r="E347" s="266" t="s">
        <v>305</v>
      </c>
      <c r="F347" s="267"/>
      <c r="G347" s="268" t="s">
        <v>306</v>
      </c>
      <c r="H347" s="691" t="s">
        <v>315</v>
      </c>
      <c r="I347" s="691"/>
      <c r="J347" s="691"/>
      <c r="K347" s="691"/>
      <c r="L347" s="691"/>
      <c r="M347" s="691"/>
      <c r="N347" s="691"/>
      <c r="O347" s="691"/>
      <c r="P347" s="691"/>
      <c r="Q347" s="691"/>
      <c r="R347" s="691"/>
      <c r="S347" s="691"/>
      <c r="T347" s="691"/>
      <c r="U347" s="691"/>
      <c r="V347" s="691"/>
      <c r="W347" s="691"/>
      <c r="X347" s="691"/>
      <c r="Y347" s="691"/>
      <c r="Z347" s="691"/>
      <c r="AA347" s="691"/>
      <c r="AB347" s="691"/>
      <c r="AC347" s="691"/>
      <c r="AD347" s="691"/>
      <c r="AE347" s="691"/>
      <c r="AF347" s="691"/>
      <c r="AG347" s="691"/>
      <c r="AH347" s="691"/>
      <c r="AI347" s="691"/>
      <c r="AJ347" s="691"/>
      <c r="AK347" s="691"/>
      <c r="AL347" s="691"/>
      <c r="AM347" s="691"/>
      <c r="AN347" s="692"/>
    </row>
    <row r="348" spans="1:40" ht="15" customHeight="1">
      <c r="A348" s="212"/>
      <c r="B348" s="212"/>
      <c r="C348" s="673"/>
      <c r="D348" s="674"/>
      <c r="E348" s="266" t="s">
        <v>305</v>
      </c>
      <c r="F348" s="267"/>
      <c r="G348" s="268" t="s">
        <v>306</v>
      </c>
      <c r="H348" s="691" t="s">
        <v>316</v>
      </c>
      <c r="I348" s="691"/>
      <c r="J348" s="691"/>
      <c r="K348" s="691"/>
      <c r="L348" s="691"/>
      <c r="M348" s="691"/>
      <c r="N348" s="691"/>
      <c r="O348" s="691"/>
      <c r="P348" s="691"/>
      <c r="Q348" s="691"/>
      <c r="R348" s="691"/>
      <c r="S348" s="691"/>
      <c r="T348" s="691"/>
      <c r="U348" s="691"/>
      <c r="V348" s="691"/>
      <c r="W348" s="691"/>
      <c r="X348" s="691"/>
      <c r="Y348" s="691"/>
      <c r="Z348" s="691"/>
      <c r="AA348" s="691"/>
      <c r="AB348" s="691"/>
      <c r="AC348" s="691"/>
      <c r="AD348" s="691"/>
      <c r="AE348" s="691"/>
      <c r="AF348" s="691"/>
      <c r="AG348" s="691"/>
      <c r="AH348" s="691"/>
      <c r="AI348" s="691"/>
      <c r="AJ348" s="691"/>
      <c r="AK348" s="691"/>
      <c r="AL348" s="691"/>
      <c r="AM348" s="691"/>
      <c r="AN348" s="692"/>
    </row>
    <row r="349" spans="1:40" ht="15" customHeight="1">
      <c r="A349" s="212"/>
      <c r="B349" s="212"/>
      <c r="C349" s="673"/>
      <c r="D349" s="674"/>
      <c r="E349" s="266" t="s">
        <v>305</v>
      </c>
      <c r="F349" s="267"/>
      <c r="G349" s="268" t="s">
        <v>306</v>
      </c>
      <c r="H349" s="689" t="s">
        <v>309</v>
      </c>
      <c r="I349" s="689"/>
      <c r="J349" s="689"/>
      <c r="K349" s="689"/>
      <c r="L349" s="689"/>
      <c r="M349" s="689"/>
      <c r="N349" s="689"/>
      <c r="O349" s="689"/>
      <c r="P349" s="689"/>
      <c r="Q349" s="689"/>
      <c r="R349" s="689"/>
      <c r="S349" s="689"/>
      <c r="T349" s="689"/>
      <c r="U349" s="689"/>
      <c r="V349" s="689"/>
      <c r="W349" s="689"/>
      <c r="X349" s="689"/>
      <c r="Y349" s="689"/>
      <c r="Z349" s="689"/>
      <c r="AA349" s="689"/>
      <c r="AB349" s="689"/>
      <c r="AC349" s="689"/>
      <c r="AD349" s="689"/>
      <c r="AE349" s="689"/>
      <c r="AF349" s="689"/>
      <c r="AG349" s="689"/>
      <c r="AH349" s="689"/>
      <c r="AI349" s="689"/>
      <c r="AJ349" s="689"/>
      <c r="AK349" s="689"/>
      <c r="AL349" s="689"/>
      <c r="AM349" s="689"/>
      <c r="AN349" s="690"/>
    </row>
    <row r="350" spans="1:40" ht="15" customHeight="1">
      <c r="A350" s="212"/>
      <c r="B350" s="212"/>
      <c r="C350" s="673"/>
      <c r="D350" s="674"/>
      <c r="E350" s="266" t="s">
        <v>305</v>
      </c>
      <c r="F350" s="267"/>
      <c r="G350" s="268" t="s">
        <v>306</v>
      </c>
      <c r="H350" s="689" t="s">
        <v>310</v>
      </c>
      <c r="I350" s="689"/>
      <c r="J350" s="689"/>
      <c r="K350" s="689"/>
      <c r="L350" s="689"/>
      <c r="M350" s="689"/>
      <c r="N350" s="689"/>
      <c r="O350" s="689"/>
      <c r="P350" s="689"/>
      <c r="Q350" s="689"/>
      <c r="R350" s="689"/>
      <c r="S350" s="689"/>
      <c r="T350" s="689"/>
      <c r="U350" s="689"/>
      <c r="V350" s="689"/>
      <c r="W350" s="689"/>
      <c r="X350" s="689"/>
      <c r="Y350" s="689"/>
      <c r="Z350" s="689"/>
      <c r="AA350" s="689"/>
      <c r="AB350" s="689"/>
      <c r="AC350" s="689"/>
      <c r="AD350" s="689"/>
      <c r="AE350" s="689"/>
      <c r="AF350" s="689"/>
      <c r="AG350" s="689"/>
      <c r="AH350" s="689"/>
      <c r="AI350" s="689"/>
      <c r="AJ350" s="689"/>
      <c r="AK350" s="689"/>
      <c r="AL350" s="689"/>
      <c r="AM350" s="689"/>
      <c r="AN350" s="690"/>
    </row>
    <row r="351" spans="1:40" ht="15" customHeight="1">
      <c r="A351" s="212"/>
      <c r="B351" s="212"/>
      <c r="C351" s="673"/>
      <c r="D351" s="674"/>
      <c r="E351" s="266" t="s">
        <v>305</v>
      </c>
      <c r="F351" s="267"/>
      <c r="G351" s="268" t="s">
        <v>306</v>
      </c>
      <c r="H351" s="689" t="s">
        <v>311</v>
      </c>
      <c r="I351" s="689"/>
      <c r="J351" s="689"/>
      <c r="K351" s="689"/>
      <c r="L351" s="689"/>
      <c r="M351" s="689"/>
      <c r="N351" s="689"/>
      <c r="O351" s="689"/>
      <c r="P351" s="689"/>
      <c r="Q351" s="689"/>
      <c r="R351" s="689"/>
      <c r="S351" s="689"/>
      <c r="T351" s="689"/>
      <c r="U351" s="689"/>
      <c r="V351" s="689"/>
      <c r="W351" s="689"/>
      <c r="X351" s="689"/>
      <c r="Y351" s="689"/>
      <c r="Z351" s="689"/>
      <c r="AA351" s="689"/>
      <c r="AB351" s="689"/>
      <c r="AC351" s="689"/>
      <c r="AD351" s="689"/>
      <c r="AE351" s="689"/>
      <c r="AF351" s="689"/>
      <c r="AG351" s="689"/>
      <c r="AH351" s="689"/>
      <c r="AI351" s="689"/>
      <c r="AJ351" s="689"/>
      <c r="AK351" s="689"/>
      <c r="AL351" s="689"/>
      <c r="AM351" s="689"/>
      <c r="AN351" s="690"/>
    </row>
    <row r="352" spans="1:40" ht="15" customHeight="1">
      <c r="A352" s="212"/>
      <c r="B352" s="212"/>
      <c r="C352" s="673"/>
      <c r="D352" s="674"/>
      <c r="E352" s="266" t="s">
        <v>305</v>
      </c>
      <c r="F352" s="267"/>
      <c r="G352" s="268" t="s">
        <v>306</v>
      </c>
      <c r="H352" s="689" t="s">
        <v>312</v>
      </c>
      <c r="I352" s="689"/>
      <c r="J352" s="689"/>
      <c r="K352" s="689"/>
      <c r="L352" s="689"/>
      <c r="M352" s="689"/>
      <c r="N352" s="689"/>
      <c r="O352" s="689"/>
      <c r="P352" s="689"/>
      <c r="Q352" s="689"/>
      <c r="R352" s="689"/>
      <c r="S352" s="689"/>
      <c r="T352" s="689"/>
      <c r="U352" s="689"/>
      <c r="V352" s="689"/>
      <c r="W352" s="689"/>
      <c r="X352" s="689"/>
      <c r="Y352" s="689"/>
      <c r="Z352" s="689"/>
      <c r="AA352" s="689"/>
      <c r="AB352" s="689"/>
      <c r="AC352" s="689"/>
      <c r="AD352" s="689"/>
      <c r="AE352" s="689"/>
      <c r="AF352" s="689"/>
      <c r="AG352" s="689"/>
      <c r="AH352" s="689"/>
      <c r="AI352" s="689"/>
      <c r="AJ352" s="689"/>
      <c r="AK352" s="689"/>
      <c r="AL352" s="689"/>
      <c r="AM352" s="689"/>
      <c r="AN352" s="690"/>
    </row>
    <row r="353" spans="1:40" ht="15" customHeight="1">
      <c r="A353" s="212"/>
      <c r="B353" s="212"/>
      <c r="C353" s="675"/>
      <c r="D353" s="676"/>
      <c r="E353" s="269" t="s">
        <v>305</v>
      </c>
      <c r="F353" s="270"/>
      <c r="G353" s="271" t="s">
        <v>306</v>
      </c>
      <c r="H353" s="693" t="s">
        <v>313</v>
      </c>
      <c r="I353" s="693"/>
      <c r="J353" s="693"/>
      <c r="K353" s="693"/>
      <c r="L353" s="693"/>
      <c r="M353" s="693"/>
      <c r="N353" s="693"/>
      <c r="O353" s="693"/>
      <c r="P353" s="693"/>
      <c r="Q353" s="693"/>
      <c r="R353" s="693"/>
      <c r="S353" s="693"/>
      <c r="T353" s="693"/>
      <c r="U353" s="693"/>
      <c r="V353" s="693"/>
      <c r="W353" s="693"/>
      <c r="X353" s="693"/>
      <c r="Y353" s="693"/>
      <c r="Z353" s="693"/>
      <c r="AA353" s="693"/>
      <c r="AB353" s="693"/>
      <c r="AC353" s="693"/>
      <c r="AD353" s="693"/>
      <c r="AE353" s="693"/>
      <c r="AF353" s="693"/>
      <c r="AG353" s="693"/>
      <c r="AH353" s="693"/>
      <c r="AI353" s="693"/>
      <c r="AJ353" s="693"/>
      <c r="AK353" s="693"/>
      <c r="AL353" s="693"/>
      <c r="AM353" s="693"/>
      <c r="AN353" s="694"/>
    </row>
    <row r="354" spans="1:40" ht="17.25" customHeight="1">
      <c r="A354" s="212"/>
      <c r="B354" s="212"/>
      <c r="C354" s="307"/>
      <c r="D354" s="220"/>
      <c r="E354" s="220"/>
      <c r="F354" s="220"/>
      <c r="G354" s="220"/>
      <c r="H354" s="220"/>
      <c r="I354" s="220"/>
      <c r="J354" s="220"/>
      <c r="K354" s="220"/>
      <c r="L354" s="220"/>
      <c r="M354" s="220"/>
      <c r="N354" s="220"/>
      <c r="O354" s="220"/>
      <c r="P354" s="220"/>
      <c r="Q354" s="220"/>
      <c r="R354" s="221"/>
      <c r="S354" s="221"/>
      <c r="T354" s="221"/>
      <c r="U354" s="221"/>
      <c r="V354" s="221"/>
      <c r="W354" s="221"/>
      <c r="X354" s="221"/>
      <c r="Y354" s="221"/>
      <c r="Z354" s="221"/>
      <c r="AA354" s="221"/>
      <c r="AB354" s="221"/>
      <c r="AC354" s="221"/>
      <c r="AD354" s="221"/>
      <c r="AE354" s="221"/>
      <c r="AF354" s="221"/>
      <c r="AG354" s="221"/>
      <c r="AH354" s="221"/>
      <c r="AI354" s="221"/>
      <c r="AJ354" s="221"/>
      <c r="AK354" s="221"/>
      <c r="AL354" s="221"/>
      <c r="AM354" s="221"/>
      <c r="AN354" s="221"/>
    </row>
    <row r="355" spans="1:40" ht="28.5" customHeight="1">
      <c r="A355" s="352"/>
      <c r="B355" s="657" t="s">
        <v>739</v>
      </c>
      <c r="C355" s="658"/>
      <c r="D355" s="658"/>
      <c r="E355" s="658"/>
      <c r="F355" s="658"/>
      <c r="G355" s="658"/>
      <c r="H355" s="658"/>
      <c r="I355" s="658"/>
      <c r="J355" s="658"/>
      <c r="K355" s="658"/>
      <c r="L355" s="658"/>
      <c r="M355" s="658"/>
      <c r="N355" s="658"/>
      <c r="O355" s="658"/>
      <c r="P355" s="658"/>
      <c r="Q355" s="658"/>
      <c r="R355" s="658"/>
      <c r="S355" s="658"/>
      <c r="T355" s="658"/>
      <c r="U355" s="658"/>
      <c r="V355" s="658"/>
      <c r="W355" s="658"/>
      <c r="X355" s="658"/>
      <c r="Y355" s="658"/>
      <c r="Z355" s="658"/>
      <c r="AA355" s="658"/>
      <c r="AB355" s="658"/>
      <c r="AC355" s="658"/>
      <c r="AD355" s="658"/>
      <c r="AE355" s="658"/>
      <c r="AF355" s="658"/>
      <c r="AG355" s="658"/>
      <c r="AH355" s="658"/>
      <c r="AI355" s="658"/>
      <c r="AJ355" s="658"/>
      <c r="AK355" s="658"/>
      <c r="AL355" s="658"/>
      <c r="AM355" s="658"/>
      <c r="AN355" s="658"/>
    </row>
    <row r="356" spans="1:40" ht="166.05" customHeight="1">
      <c r="A356" s="352"/>
      <c r="B356" s="352"/>
      <c r="C356" s="624">
        <v>1</v>
      </c>
      <c r="D356" s="624"/>
      <c r="E356" s="656" t="s">
        <v>735</v>
      </c>
      <c r="F356" s="656"/>
      <c r="G356" s="656"/>
      <c r="H356" s="656"/>
      <c r="I356" s="656"/>
      <c r="J356" s="656"/>
      <c r="K356" s="656"/>
      <c r="L356" s="656"/>
      <c r="M356" s="656"/>
      <c r="N356" s="656"/>
      <c r="O356" s="656"/>
      <c r="P356" s="656"/>
      <c r="Q356" s="656"/>
      <c r="R356" s="656"/>
      <c r="S356" s="656"/>
      <c r="T356" s="656"/>
      <c r="U356" s="656"/>
      <c r="V356" s="656"/>
      <c r="W356" s="656"/>
      <c r="X356" s="656"/>
      <c r="Y356" s="656"/>
      <c r="Z356" s="656"/>
      <c r="AA356" s="656"/>
      <c r="AB356" s="656"/>
      <c r="AC356" s="656"/>
      <c r="AD356" s="656"/>
      <c r="AE356" s="656"/>
      <c r="AF356" s="656"/>
      <c r="AG356" s="656"/>
      <c r="AH356" s="656"/>
      <c r="AI356" s="551"/>
      <c r="AJ356" s="551"/>
      <c r="AK356" s="551"/>
      <c r="AL356" s="551"/>
      <c r="AM356" s="551"/>
      <c r="AN356" s="551"/>
    </row>
    <row r="357" spans="1:40" ht="17.25" customHeight="1">
      <c r="A357" s="212"/>
      <c r="B357" s="212"/>
      <c r="C357" s="307"/>
      <c r="D357" s="220"/>
      <c r="E357" s="220"/>
      <c r="F357" s="220"/>
      <c r="G357" s="220"/>
      <c r="H357" s="220"/>
      <c r="I357" s="220"/>
      <c r="J357" s="220"/>
      <c r="K357" s="220"/>
      <c r="L357" s="220"/>
      <c r="M357" s="220"/>
      <c r="N357" s="220"/>
      <c r="O357" s="220"/>
      <c r="P357" s="220"/>
      <c r="Q357" s="220"/>
      <c r="R357" s="221"/>
      <c r="S357" s="221"/>
      <c r="T357" s="221"/>
      <c r="U357" s="221"/>
      <c r="V357" s="221"/>
      <c r="W357" s="221"/>
      <c r="X357" s="221"/>
      <c r="Y357" s="221"/>
      <c r="Z357" s="221"/>
      <c r="AA357" s="221"/>
      <c r="AB357" s="221"/>
      <c r="AC357" s="221"/>
      <c r="AD357" s="221"/>
      <c r="AE357" s="221"/>
      <c r="AF357" s="221"/>
      <c r="AG357" s="221"/>
      <c r="AH357" s="221"/>
      <c r="AI357" s="221"/>
      <c r="AJ357" s="221"/>
      <c r="AK357" s="221"/>
      <c r="AL357" s="221"/>
      <c r="AM357" s="221"/>
      <c r="AN357" s="221"/>
    </row>
    <row r="358" spans="1:40" ht="17.25" customHeight="1">
      <c r="A358" s="212"/>
      <c r="B358" s="212"/>
      <c r="C358" s="307"/>
      <c r="D358" s="220"/>
      <c r="E358" s="220"/>
      <c r="F358" s="220"/>
      <c r="G358" s="220"/>
      <c r="H358" s="220"/>
      <c r="I358" s="220"/>
      <c r="J358" s="220"/>
      <c r="K358" s="220"/>
      <c r="L358" s="220"/>
      <c r="M358" s="220"/>
      <c r="N358" s="220"/>
      <c r="O358" s="220"/>
      <c r="P358" s="220"/>
      <c r="Q358" s="220"/>
      <c r="R358" s="221"/>
      <c r="S358" s="221"/>
      <c r="T358" s="221"/>
      <c r="U358" s="221"/>
      <c r="V358" s="221"/>
      <c r="W358" s="221"/>
      <c r="X358" s="221"/>
      <c r="Y358" s="221"/>
      <c r="Z358" s="221"/>
      <c r="AA358" s="221"/>
      <c r="AB358" s="221"/>
      <c r="AC358" s="221"/>
      <c r="AD358" s="221"/>
      <c r="AE358" s="221"/>
      <c r="AF358" s="221"/>
      <c r="AG358" s="221"/>
      <c r="AH358" s="221"/>
      <c r="AI358" s="221"/>
      <c r="AJ358" s="221"/>
      <c r="AK358" s="221"/>
      <c r="AL358" s="221"/>
      <c r="AM358" s="221"/>
      <c r="AN358" s="221"/>
    </row>
    <row r="359" spans="1:40" ht="17.25" customHeight="1">
      <c r="A359" s="212"/>
      <c r="B359" s="212"/>
      <c r="C359" s="307"/>
      <c r="D359" s="220"/>
      <c r="E359" s="220"/>
      <c r="F359" s="220"/>
      <c r="G359" s="220"/>
      <c r="H359" s="220"/>
      <c r="I359" s="220"/>
      <c r="J359" s="220"/>
      <c r="K359" s="220"/>
      <c r="L359" s="220"/>
      <c r="M359" s="220"/>
      <c r="N359" s="220"/>
      <c r="O359" s="220"/>
      <c r="P359" s="220"/>
      <c r="Q359" s="220"/>
      <c r="R359" s="221"/>
      <c r="S359" s="221"/>
      <c r="T359" s="221"/>
      <c r="U359" s="221"/>
      <c r="V359" s="221"/>
      <c r="W359" s="221"/>
      <c r="X359" s="221"/>
      <c r="Y359" s="221"/>
      <c r="Z359" s="221"/>
      <c r="AA359" s="221"/>
      <c r="AB359" s="221"/>
      <c r="AC359" s="221"/>
      <c r="AD359" s="221"/>
      <c r="AE359" s="221"/>
      <c r="AF359" s="221"/>
      <c r="AG359" s="221"/>
      <c r="AH359" s="221"/>
      <c r="AI359" s="221"/>
      <c r="AJ359" s="221"/>
      <c r="AK359" s="221"/>
      <c r="AL359" s="221"/>
      <c r="AM359" s="221"/>
      <c r="AN359" s="221"/>
    </row>
    <row r="360" spans="1:40" ht="17.25" customHeight="1">
      <c r="A360" s="212"/>
      <c r="B360" s="212"/>
      <c r="C360" s="307"/>
      <c r="D360" s="220"/>
      <c r="E360" s="220"/>
      <c r="F360" s="220"/>
      <c r="G360" s="220"/>
      <c r="H360" s="220"/>
      <c r="I360" s="220"/>
      <c r="J360" s="220"/>
      <c r="K360" s="220"/>
      <c r="L360" s="220"/>
      <c r="M360" s="220"/>
      <c r="N360" s="220"/>
      <c r="O360" s="220"/>
      <c r="P360" s="220"/>
      <c r="Q360" s="220"/>
      <c r="R360" s="221"/>
      <c r="S360" s="221"/>
      <c r="T360" s="221"/>
      <c r="U360" s="221"/>
      <c r="V360" s="221"/>
      <c r="W360" s="221"/>
      <c r="X360" s="221"/>
      <c r="Y360" s="221"/>
      <c r="Z360" s="221"/>
      <c r="AA360" s="221"/>
      <c r="AB360" s="221"/>
      <c r="AC360" s="221"/>
      <c r="AD360" s="221"/>
      <c r="AE360" s="221"/>
      <c r="AF360" s="221"/>
      <c r="AG360" s="221"/>
      <c r="AH360" s="221"/>
      <c r="AI360" s="221"/>
      <c r="AJ360" s="221"/>
      <c r="AK360" s="221"/>
      <c r="AL360" s="221"/>
      <c r="AM360" s="221"/>
      <c r="AN360" s="221"/>
    </row>
    <row r="361" spans="1:40" ht="17.25" customHeight="1">
      <c r="A361" s="212"/>
      <c r="B361" s="212"/>
      <c r="C361" s="307"/>
      <c r="D361" s="220"/>
      <c r="E361" s="220"/>
      <c r="F361" s="220"/>
      <c r="G361" s="220"/>
      <c r="H361" s="220"/>
      <c r="I361" s="220"/>
      <c r="J361" s="220"/>
      <c r="K361" s="220"/>
      <c r="L361" s="220"/>
      <c r="M361" s="220"/>
      <c r="N361" s="220"/>
      <c r="O361" s="220"/>
      <c r="P361" s="220"/>
      <c r="Q361" s="220"/>
      <c r="R361" s="221"/>
      <c r="S361" s="221"/>
      <c r="T361" s="221"/>
      <c r="U361" s="221"/>
      <c r="V361" s="221"/>
      <c r="W361" s="221"/>
      <c r="X361" s="221"/>
      <c r="Y361" s="221"/>
      <c r="Z361" s="221"/>
      <c r="AA361" s="221"/>
      <c r="AB361" s="221"/>
      <c r="AC361" s="221"/>
      <c r="AD361" s="221"/>
      <c r="AE361" s="221"/>
      <c r="AF361" s="221"/>
      <c r="AG361" s="221"/>
      <c r="AH361" s="221"/>
      <c r="AI361" s="221"/>
      <c r="AJ361" s="221"/>
      <c r="AK361" s="221"/>
      <c r="AL361" s="221"/>
      <c r="AM361" s="221"/>
      <c r="AN361" s="221"/>
    </row>
    <row r="362" spans="1:40" ht="17.25" customHeight="1">
      <c r="A362" s="212"/>
      <c r="B362" s="212"/>
      <c r="C362" s="307"/>
      <c r="D362" s="220"/>
      <c r="E362" s="220"/>
      <c r="F362" s="220"/>
      <c r="G362" s="220"/>
      <c r="H362" s="220"/>
      <c r="I362" s="220"/>
      <c r="J362" s="220"/>
      <c r="K362" s="220"/>
      <c r="L362" s="220"/>
      <c r="M362" s="220"/>
      <c r="N362" s="220"/>
      <c r="O362" s="220"/>
      <c r="P362" s="220"/>
      <c r="Q362" s="220"/>
      <c r="R362" s="221"/>
      <c r="S362" s="221"/>
      <c r="T362" s="221"/>
      <c r="U362" s="221"/>
      <c r="V362" s="221"/>
      <c r="W362" s="221"/>
      <c r="X362" s="221"/>
      <c r="Y362" s="221"/>
      <c r="Z362" s="221"/>
      <c r="AA362" s="221"/>
      <c r="AB362" s="221"/>
      <c r="AC362" s="221"/>
      <c r="AD362" s="221"/>
      <c r="AE362" s="221"/>
      <c r="AF362" s="221"/>
      <c r="AG362" s="221"/>
      <c r="AH362" s="221"/>
      <c r="AI362" s="221"/>
      <c r="AJ362" s="221"/>
      <c r="AK362" s="221"/>
      <c r="AL362" s="221"/>
      <c r="AM362" s="221"/>
      <c r="AN362" s="221"/>
    </row>
    <row r="363" spans="1:40" ht="17.25" customHeight="1">
      <c r="A363" s="212"/>
      <c r="B363" s="212"/>
      <c r="C363" s="307"/>
      <c r="D363" s="220"/>
      <c r="E363" s="220"/>
      <c r="F363" s="220"/>
      <c r="G363" s="220"/>
      <c r="H363" s="220"/>
      <c r="I363" s="220"/>
      <c r="J363" s="220"/>
      <c r="K363" s="220"/>
      <c r="L363" s="220"/>
      <c r="M363" s="220"/>
      <c r="N363" s="220"/>
      <c r="O363" s="220"/>
      <c r="P363" s="220"/>
      <c r="Q363" s="220"/>
      <c r="R363" s="221"/>
      <c r="S363" s="221"/>
      <c r="T363" s="221"/>
      <c r="U363" s="221"/>
      <c r="V363" s="221"/>
      <c r="W363" s="221"/>
      <c r="X363" s="221"/>
      <c r="Y363" s="221"/>
      <c r="Z363" s="221"/>
      <c r="AA363" s="221"/>
      <c r="AB363" s="221"/>
      <c r="AC363" s="221"/>
      <c r="AD363" s="221"/>
      <c r="AE363" s="221"/>
      <c r="AF363" s="221"/>
      <c r="AG363" s="221"/>
      <c r="AH363" s="221"/>
      <c r="AI363" s="221"/>
      <c r="AJ363" s="221"/>
      <c r="AK363" s="221"/>
      <c r="AL363" s="221"/>
      <c r="AM363" s="221"/>
      <c r="AN363" s="221"/>
    </row>
    <row r="364" spans="1:40" ht="17.25" customHeight="1">
      <c r="A364" s="212"/>
      <c r="B364" s="212"/>
      <c r="C364" s="307"/>
      <c r="D364" s="220"/>
      <c r="E364" s="220"/>
      <c r="F364" s="220"/>
      <c r="G364" s="220"/>
      <c r="H364" s="220"/>
      <c r="I364" s="220"/>
      <c r="J364" s="220"/>
      <c r="K364" s="220"/>
      <c r="L364" s="220"/>
      <c r="M364" s="220"/>
      <c r="N364" s="220"/>
      <c r="O364" s="220"/>
      <c r="P364" s="220"/>
      <c r="Q364" s="220"/>
      <c r="R364" s="221"/>
      <c r="S364" s="221"/>
      <c r="T364" s="221"/>
      <c r="U364" s="221"/>
      <c r="V364" s="221"/>
      <c r="W364" s="221"/>
      <c r="X364" s="221"/>
      <c r="Y364" s="221"/>
      <c r="Z364" s="221"/>
      <c r="AA364" s="221"/>
      <c r="AB364" s="221"/>
      <c r="AC364" s="221"/>
      <c r="AD364" s="221"/>
      <c r="AE364" s="221"/>
      <c r="AF364" s="221"/>
      <c r="AG364" s="221"/>
      <c r="AH364" s="221"/>
      <c r="AI364" s="221"/>
      <c r="AJ364" s="221"/>
      <c r="AK364" s="221"/>
      <c r="AL364" s="221"/>
      <c r="AM364" s="221"/>
      <c r="AN364" s="221"/>
    </row>
    <row r="365" spans="1:40" ht="17.25" customHeight="1">
      <c r="A365" s="212"/>
      <c r="B365" s="212"/>
      <c r="C365" s="307"/>
      <c r="D365" s="220"/>
      <c r="E365" s="220"/>
      <c r="F365" s="220"/>
      <c r="G365" s="220"/>
      <c r="H365" s="220"/>
      <c r="I365" s="220"/>
      <c r="J365" s="220"/>
      <c r="K365" s="220"/>
      <c r="L365" s="220"/>
      <c r="M365" s="220"/>
      <c r="N365" s="220"/>
      <c r="O365" s="220"/>
      <c r="P365" s="220"/>
      <c r="Q365" s="220"/>
      <c r="R365" s="221"/>
      <c r="S365" s="221"/>
      <c r="T365" s="221"/>
      <c r="U365" s="221"/>
      <c r="V365" s="221"/>
      <c r="W365" s="221"/>
      <c r="X365" s="221"/>
      <c r="Y365" s="221"/>
      <c r="Z365" s="221"/>
      <c r="AA365" s="221"/>
      <c r="AB365" s="221"/>
      <c r="AC365" s="221"/>
      <c r="AD365" s="221"/>
      <c r="AE365" s="221"/>
      <c r="AF365" s="221"/>
      <c r="AG365" s="221"/>
      <c r="AH365" s="221"/>
      <c r="AI365" s="221"/>
      <c r="AJ365" s="221"/>
      <c r="AK365" s="221"/>
      <c r="AL365" s="221"/>
      <c r="AM365" s="221"/>
      <c r="AN365" s="221"/>
    </row>
    <row r="366" spans="1:40" ht="17.25" customHeight="1">
      <c r="A366" s="212"/>
      <c r="B366" s="212"/>
    </row>
    <row r="367" spans="1:40" ht="17.25" customHeight="1">
      <c r="A367" s="212"/>
      <c r="B367" s="212"/>
    </row>
  </sheetData>
  <mergeCells count="639">
    <mergeCell ref="C328:D328"/>
    <mergeCell ref="E328:AH328"/>
    <mergeCell ref="AI328:AN328"/>
    <mergeCell ref="C329:D329"/>
    <mergeCell ref="E329:AH329"/>
    <mergeCell ref="AI329:AN329"/>
    <mergeCell ref="E330:AN330"/>
    <mergeCell ref="C315:D315"/>
    <mergeCell ref="E315:AH315"/>
    <mergeCell ref="AI315:AN315"/>
    <mergeCell ref="AI321:AN321"/>
    <mergeCell ref="E324:AH324"/>
    <mergeCell ref="C324:D324"/>
    <mergeCell ref="C325:D325"/>
    <mergeCell ref="E325:AH325"/>
    <mergeCell ref="AI325:AN325"/>
    <mergeCell ref="C326:D326"/>
    <mergeCell ref="E326:AH326"/>
    <mergeCell ref="AI326:AN326"/>
    <mergeCell ref="C327:D327"/>
    <mergeCell ref="E327:AH327"/>
    <mergeCell ref="AI327:AN327"/>
    <mergeCell ref="E228:AH228"/>
    <mergeCell ref="AI228:AN228"/>
    <mergeCell ref="C229:D229"/>
    <mergeCell ref="E229:AH229"/>
    <mergeCell ref="AI229:AN229"/>
    <mergeCell ref="E222:AN222"/>
    <mergeCell ref="E311:AN311"/>
    <mergeCell ref="E312:AN312"/>
    <mergeCell ref="AI309:AN309"/>
    <mergeCell ref="E309:AH309"/>
    <mergeCell ref="C309:D309"/>
    <mergeCell ref="K308:L308"/>
    <mergeCell ref="C318:D318"/>
    <mergeCell ref="E318:AH318"/>
    <mergeCell ref="AI318:AN318"/>
    <mergeCell ref="C310:D310"/>
    <mergeCell ref="C311:D312"/>
    <mergeCell ref="E230:AH230"/>
    <mergeCell ref="AI230:AN230"/>
    <mergeCell ref="AI112:AN112"/>
    <mergeCell ref="E113:AH113"/>
    <mergeCell ref="C176:D176"/>
    <mergeCell ref="E176:AH176"/>
    <mergeCell ref="AI176:AN176"/>
    <mergeCell ref="C126:D126"/>
    <mergeCell ref="C220:D222"/>
    <mergeCell ref="C127:D127"/>
    <mergeCell ref="C121:D121"/>
    <mergeCell ref="C159:D159"/>
    <mergeCell ref="C162:D162"/>
    <mergeCell ref="E162:AH162"/>
    <mergeCell ref="E159:AH159"/>
    <mergeCell ref="E151:AN151"/>
    <mergeCell ref="C146:D148"/>
    <mergeCell ref="E147:AH147"/>
    <mergeCell ref="C152:D154"/>
    <mergeCell ref="H192:AN192"/>
    <mergeCell ref="E165:AH165"/>
    <mergeCell ref="AI165:AN165"/>
    <mergeCell ref="E221:AH221"/>
    <mergeCell ref="AI159:AN159"/>
    <mergeCell ref="E174:AH174"/>
    <mergeCell ref="AI174:AN174"/>
    <mergeCell ref="AI113:AN113"/>
    <mergeCell ref="E224:AH224"/>
    <mergeCell ref="AI130:AN130"/>
    <mergeCell ref="E225:AN225"/>
    <mergeCell ref="H191:AN191"/>
    <mergeCell ref="AI158:AN158"/>
    <mergeCell ref="E140:AN140"/>
    <mergeCell ref="E141:AH141"/>
    <mergeCell ref="AI121:AN121"/>
    <mergeCell ref="E121:AH121"/>
    <mergeCell ref="E123:AH123"/>
    <mergeCell ref="E146:AN146"/>
    <mergeCell ref="AI134:AN134"/>
    <mergeCell ref="E130:AH130"/>
    <mergeCell ref="E128:AH128"/>
    <mergeCell ref="E132:AH132"/>
    <mergeCell ref="AI132:AN132"/>
    <mergeCell ref="AI119:AN119"/>
    <mergeCell ref="H193:AN193"/>
    <mergeCell ref="E194:AN194"/>
    <mergeCell ref="AI133:AN133"/>
    <mergeCell ref="AI135:AN135"/>
    <mergeCell ref="E126:AH126"/>
    <mergeCell ref="M202:R202"/>
    <mergeCell ref="F308:G308"/>
    <mergeCell ref="H308:I308"/>
    <mergeCell ref="E211:F218"/>
    <mergeCell ref="N308:O308"/>
    <mergeCell ref="E203:F210"/>
    <mergeCell ref="AI157:AN157"/>
    <mergeCell ref="K305:L305"/>
    <mergeCell ref="N305:O305"/>
    <mergeCell ref="R305:Y305"/>
    <mergeCell ref="F304:G304"/>
    <mergeCell ref="H304:I304"/>
    <mergeCell ref="AI297:AN297"/>
    <mergeCell ref="AI288:AN288"/>
    <mergeCell ref="E157:AH157"/>
    <mergeCell ref="E197:AH197"/>
    <mergeCell ref="E239:AN239"/>
    <mergeCell ref="G240:K240"/>
    <mergeCell ref="O240:P240"/>
    <mergeCell ref="R240:S240"/>
    <mergeCell ref="U240:V240"/>
    <mergeCell ref="AI248:AN248"/>
    <mergeCell ref="E223:AN223"/>
    <mergeCell ref="E292:AH292"/>
    <mergeCell ref="AI292:AN292"/>
    <mergeCell ref="C89:D89"/>
    <mergeCell ref="E88:AH88"/>
    <mergeCell ref="C100:D100"/>
    <mergeCell ref="C101:D101"/>
    <mergeCell ref="C102:D102"/>
    <mergeCell ref="AI99:AN99"/>
    <mergeCell ref="E98:AH98"/>
    <mergeCell ref="E102:AH102"/>
    <mergeCell ref="AI102:AN102"/>
    <mergeCell ref="E101:AH101"/>
    <mergeCell ref="AI100:AN100"/>
    <mergeCell ref="AI101:AN101"/>
    <mergeCell ref="C93:D93"/>
    <mergeCell ref="AI89:AN89"/>
    <mergeCell ref="E95:AH95"/>
    <mergeCell ref="AI95:AN95"/>
    <mergeCell ref="E99:AH99"/>
    <mergeCell ref="E100:AH100"/>
    <mergeCell ref="E127:AH127"/>
    <mergeCell ref="E51:AH51"/>
    <mergeCell ref="E66:AH66"/>
    <mergeCell ref="E62:AH62"/>
    <mergeCell ref="E60:AH60"/>
    <mergeCell ref="E59:AH59"/>
    <mergeCell ref="E61:AN61"/>
    <mergeCell ref="AI58:AN58"/>
    <mergeCell ref="AI62:AN62"/>
    <mergeCell ref="E58:AH58"/>
    <mergeCell ref="AI59:AN59"/>
    <mergeCell ref="AI65:AN65"/>
    <mergeCell ref="AI64:AN64"/>
    <mergeCell ref="E64:AH64"/>
    <mergeCell ref="AI63:AN63"/>
    <mergeCell ref="AI66:AN66"/>
    <mergeCell ref="AI67:AN67"/>
    <mergeCell ref="AI115:AN115"/>
    <mergeCell ref="AI93:AN93"/>
    <mergeCell ref="E67:AH67"/>
    <mergeCell ref="E87:AH87"/>
    <mergeCell ref="AI108:AN108"/>
    <mergeCell ref="E112:AH112"/>
    <mergeCell ref="E93:AH93"/>
    <mergeCell ref="C63:D63"/>
    <mergeCell ref="E63:AH63"/>
    <mergeCell ref="E65:AH65"/>
    <mergeCell ref="C67:D67"/>
    <mergeCell ref="E25:AN25"/>
    <mergeCell ref="E122:AH122"/>
    <mergeCell ref="AI122:AN122"/>
    <mergeCell ref="E117:AH117"/>
    <mergeCell ref="E28:AH28"/>
    <mergeCell ref="AI33:AN33"/>
    <mergeCell ref="C33:D33"/>
    <mergeCell ref="C29:D29"/>
    <mergeCell ref="AI98:AN98"/>
    <mergeCell ref="E89:AH89"/>
    <mergeCell ref="E94:AH94"/>
    <mergeCell ref="AI94:AN94"/>
    <mergeCell ref="C85:D85"/>
    <mergeCell ref="E33:AH33"/>
    <mergeCell ref="E84:AH84"/>
    <mergeCell ref="C88:D88"/>
    <mergeCell ref="E120:AH120"/>
    <mergeCell ref="C119:D119"/>
    <mergeCell ref="C114:D114"/>
    <mergeCell ref="C99:D99"/>
    <mergeCell ref="C4:D4"/>
    <mergeCell ref="AI4:AN4"/>
    <mergeCell ref="AI24:AN24"/>
    <mergeCell ref="E6:AH6"/>
    <mergeCell ref="AI6:AN6"/>
    <mergeCell ref="E4:AH4"/>
    <mergeCell ref="C28:D28"/>
    <mergeCell ref="AI28:AN28"/>
    <mergeCell ref="AI87:AN87"/>
    <mergeCell ref="C59:D61"/>
    <mergeCell ref="C62:D62"/>
    <mergeCell ref="C58:D58"/>
    <mergeCell ref="C64:D64"/>
    <mergeCell ref="C65:D65"/>
    <mergeCell ref="C66:D66"/>
    <mergeCell ref="C87:D87"/>
    <mergeCell ref="E85:AH85"/>
    <mergeCell ref="C86:D86"/>
    <mergeCell ref="E86:AH86"/>
    <mergeCell ref="C36:D36"/>
    <mergeCell ref="E36:AH36"/>
    <mergeCell ref="AI36:AN36"/>
    <mergeCell ref="C30:D30"/>
    <mergeCell ref="E30:AH30"/>
    <mergeCell ref="A1:B1"/>
    <mergeCell ref="C1:AN1"/>
    <mergeCell ref="AI2:AN2"/>
    <mergeCell ref="C24:D24"/>
    <mergeCell ref="E24:AH24"/>
    <mergeCell ref="AI16:AN16"/>
    <mergeCell ref="C5:D5"/>
    <mergeCell ref="E5:AH5"/>
    <mergeCell ref="AI5:AN5"/>
    <mergeCell ref="C6:D6"/>
    <mergeCell ref="C9:D9"/>
    <mergeCell ref="E9:AH9"/>
    <mergeCell ref="AI9:AN9"/>
    <mergeCell ref="C20:D20"/>
    <mergeCell ref="E20:AH20"/>
    <mergeCell ref="AI20:AN20"/>
    <mergeCell ref="C12:D12"/>
    <mergeCell ref="E12:AH12"/>
    <mergeCell ref="AI12:AN12"/>
    <mergeCell ref="C21:D21"/>
    <mergeCell ref="E21:AH21"/>
    <mergeCell ref="AI21:AN21"/>
    <mergeCell ref="C16:D16"/>
    <mergeCell ref="E16:AH16"/>
    <mergeCell ref="E119:AH119"/>
    <mergeCell ref="AI88:AN88"/>
    <mergeCell ref="E114:AH114"/>
    <mergeCell ref="AI114:AN114"/>
    <mergeCell ref="E118:AH118"/>
    <mergeCell ref="AI116:AN116"/>
    <mergeCell ref="E115:AH115"/>
    <mergeCell ref="C115:D115"/>
    <mergeCell ref="E116:AH116"/>
    <mergeCell ref="C94:D94"/>
    <mergeCell ref="C95:D95"/>
    <mergeCell ref="C108:D108"/>
    <mergeCell ref="C116:D116"/>
    <mergeCell ref="E108:AH108"/>
    <mergeCell ref="C98:D98"/>
    <mergeCell ref="C111:D111"/>
    <mergeCell ref="C112:D112"/>
    <mergeCell ref="C113:D113"/>
    <mergeCell ref="C105:D105"/>
    <mergeCell ref="C118:D118"/>
    <mergeCell ref="E103:AN103"/>
    <mergeCell ref="AI111:AN111"/>
    <mergeCell ref="E105:AH105"/>
    <mergeCell ref="AI105:AN105"/>
    <mergeCell ref="E111:AH111"/>
    <mergeCell ref="E133:AH133"/>
    <mergeCell ref="C122:D122"/>
    <mergeCell ref="E148:AN148"/>
    <mergeCell ref="C149:D151"/>
    <mergeCell ref="E149:AN149"/>
    <mergeCell ref="E150:AH150"/>
    <mergeCell ref="AI150:AN150"/>
    <mergeCell ref="C139:D139"/>
    <mergeCell ref="C136:D136"/>
    <mergeCell ref="E136:AH136"/>
    <mergeCell ref="AI138:AN138"/>
    <mergeCell ref="C130:D130"/>
    <mergeCell ref="C123:D123"/>
    <mergeCell ref="AI137:AN137"/>
    <mergeCell ref="AI139:AN139"/>
    <mergeCell ref="E139:AH139"/>
    <mergeCell ref="C133:D133"/>
    <mergeCell ref="AI123:AN123"/>
    <mergeCell ref="AI129:AN129"/>
    <mergeCell ref="C117:D117"/>
    <mergeCell ref="C129:D129"/>
    <mergeCell ref="E135:AH135"/>
    <mergeCell ref="E129:AH129"/>
    <mergeCell ref="C134:D134"/>
    <mergeCell ref="E134:AH134"/>
    <mergeCell ref="AI136:AN136"/>
    <mergeCell ref="E138:AH138"/>
    <mergeCell ref="E137:AH137"/>
    <mergeCell ref="C138:D138"/>
    <mergeCell ref="C135:D135"/>
    <mergeCell ref="R308:Y308"/>
    <mergeCell ref="R306:Y306"/>
    <mergeCell ref="F307:G307"/>
    <mergeCell ref="H307:I307"/>
    <mergeCell ref="K307:L307"/>
    <mergeCell ref="N307:O307"/>
    <mergeCell ref="R307:Y307"/>
    <mergeCell ref="R304:Y304"/>
    <mergeCell ref="F305:G305"/>
    <mergeCell ref="H305:I305"/>
    <mergeCell ref="C293:D294"/>
    <mergeCell ref="E293:AN293"/>
    <mergeCell ref="E294:AN294"/>
    <mergeCell ref="C297:D297"/>
    <mergeCell ref="E297:AH297"/>
    <mergeCell ref="F306:G306"/>
    <mergeCell ref="G202:L202"/>
    <mergeCell ref="C128:D128"/>
    <mergeCell ref="C120:D120"/>
    <mergeCell ref="C287:D287"/>
    <mergeCell ref="E287:AH287"/>
    <mergeCell ref="AI287:AN287"/>
    <mergeCell ref="AI181:AN181"/>
    <mergeCell ref="C170:D170"/>
    <mergeCell ref="E170:AH170"/>
    <mergeCell ref="AI170:AN170"/>
    <mergeCell ref="C173:D173"/>
    <mergeCell ref="E173:AH173"/>
    <mergeCell ref="S202:AL202"/>
    <mergeCell ref="E152:AN152"/>
    <mergeCell ref="E153:AH153"/>
    <mergeCell ref="AI153:AN153"/>
    <mergeCell ref="E154:AN154"/>
    <mergeCell ref="AI162:AN162"/>
    <mergeCell ref="C157:D157"/>
    <mergeCell ref="H185:AN185"/>
    <mergeCell ref="H186:AN186"/>
    <mergeCell ref="H187:AN187"/>
    <mergeCell ref="E179:AN179"/>
    <mergeCell ref="AI175:AN175"/>
    <mergeCell ref="C158:D158"/>
    <mergeCell ref="E29:AH29"/>
    <mergeCell ref="AI29:AN29"/>
    <mergeCell ref="AI37:AN37"/>
    <mergeCell ref="C40:D40"/>
    <mergeCell ref="E40:AH40"/>
    <mergeCell ref="AI40:AN40"/>
    <mergeCell ref="AI30:AN30"/>
    <mergeCell ref="C41:D41"/>
    <mergeCell ref="E41:AH41"/>
    <mergeCell ref="AI41:AN41"/>
    <mergeCell ref="C37:D37"/>
    <mergeCell ref="E37:AH37"/>
    <mergeCell ref="E42:AH42"/>
    <mergeCell ref="AI42:AN42"/>
    <mergeCell ref="C43:D43"/>
    <mergeCell ref="E43:AH43"/>
    <mergeCell ref="AI43:AN43"/>
    <mergeCell ref="C44:D44"/>
    <mergeCell ref="E44:AH44"/>
    <mergeCell ref="AI44:AN44"/>
    <mergeCell ref="C42:D42"/>
    <mergeCell ref="C47:D47"/>
    <mergeCell ref="E47:AH47"/>
    <mergeCell ref="AI47:AN47"/>
    <mergeCell ref="E54:AN54"/>
    <mergeCell ref="F55:AN55"/>
    <mergeCell ref="C50:D50"/>
    <mergeCell ref="E50:AH50"/>
    <mergeCell ref="AI50:AN50"/>
    <mergeCell ref="C51:D53"/>
    <mergeCell ref="AI51:AN51"/>
    <mergeCell ref="E52:AN52"/>
    <mergeCell ref="E53:AN53"/>
    <mergeCell ref="AI84:AN84"/>
    <mergeCell ref="C143:D145"/>
    <mergeCell ref="E143:AN143"/>
    <mergeCell ref="E144:AH144"/>
    <mergeCell ref="E145:AN145"/>
    <mergeCell ref="C137:D137"/>
    <mergeCell ref="E131:AH131"/>
    <mergeCell ref="C132:D132"/>
    <mergeCell ref="AI131:AN131"/>
    <mergeCell ref="C131:D131"/>
    <mergeCell ref="C140:D142"/>
    <mergeCell ref="E142:AN142"/>
    <mergeCell ref="AI86:AN86"/>
    <mergeCell ref="AI128:AN128"/>
    <mergeCell ref="AI120:AN120"/>
    <mergeCell ref="AI126:AN126"/>
    <mergeCell ref="AI117:AN117"/>
    <mergeCell ref="AI118:AN118"/>
    <mergeCell ref="AI127:AN127"/>
    <mergeCell ref="C90:D90"/>
    <mergeCell ref="E90:AH90"/>
    <mergeCell ref="AI90:AN90"/>
    <mergeCell ref="E96:AN96"/>
    <mergeCell ref="AI85:AN85"/>
    <mergeCell ref="E220:AN220"/>
    <mergeCell ref="C198:D198"/>
    <mergeCell ref="AI198:AN198"/>
    <mergeCell ref="C199:AN199"/>
    <mergeCell ref="C237:D238"/>
    <mergeCell ref="E237:AN237"/>
    <mergeCell ref="E238:AN238"/>
    <mergeCell ref="E158:AH158"/>
    <mergeCell ref="C165:D165"/>
    <mergeCell ref="AI173:AN173"/>
    <mergeCell ref="C166:D166"/>
    <mergeCell ref="E166:AH166"/>
    <mergeCell ref="AI166:AN166"/>
    <mergeCell ref="C168:D168"/>
    <mergeCell ref="E168:AH168"/>
    <mergeCell ref="AI168:AN168"/>
    <mergeCell ref="C167:D167"/>
    <mergeCell ref="E167:AH167"/>
    <mergeCell ref="AI167:AN167"/>
    <mergeCell ref="C236:D236"/>
    <mergeCell ref="E236:AH236"/>
    <mergeCell ref="AI236:AN236"/>
    <mergeCell ref="C197:D197"/>
    <mergeCell ref="C228:D228"/>
    <mergeCell ref="C174:D174"/>
    <mergeCell ref="C169:D169"/>
    <mergeCell ref="E169:AH169"/>
    <mergeCell ref="AI169:AN169"/>
    <mergeCell ref="H188:AN188"/>
    <mergeCell ref="H189:AN189"/>
    <mergeCell ref="H190:AN190"/>
    <mergeCell ref="C177:D177"/>
    <mergeCell ref="E177:AH177"/>
    <mergeCell ref="AI177:AN177"/>
    <mergeCell ref="E178:AN178"/>
    <mergeCell ref="C181:D181"/>
    <mergeCell ref="E181:AH181"/>
    <mergeCell ref="C182:D193"/>
    <mergeCell ref="E182:AN182"/>
    <mergeCell ref="H183:AN183"/>
    <mergeCell ref="H184:AN184"/>
    <mergeCell ref="C175:D175"/>
    <mergeCell ref="E175:AH175"/>
    <mergeCell ref="C239:D244"/>
    <mergeCell ref="G241:K241"/>
    <mergeCell ref="O241:P241"/>
    <mergeCell ref="R241:S241"/>
    <mergeCell ref="C223:D225"/>
    <mergeCell ref="AI197:AN197"/>
    <mergeCell ref="E198:AH198"/>
    <mergeCell ref="C230:D230"/>
    <mergeCell ref="U241:V241"/>
    <mergeCell ref="G242:K242"/>
    <mergeCell ref="O242:P242"/>
    <mergeCell ref="R242:S242"/>
    <mergeCell ref="U242:V242"/>
    <mergeCell ref="G243:K243"/>
    <mergeCell ref="O243:P243"/>
    <mergeCell ref="R243:S243"/>
    <mergeCell ref="U243:V243"/>
    <mergeCell ref="G244:K244"/>
    <mergeCell ref="O244:P244"/>
    <mergeCell ref="R244:S244"/>
    <mergeCell ref="U244:V244"/>
    <mergeCell ref="C233:D233"/>
    <mergeCell ref="E233:AH233"/>
    <mergeCell ref="AI233:AN233"/>
    <mergeCell ref="C245:D245"/>
    <mergeCell ref="E245:AH245"/>
    <mergeCell ref="AI245:AN245"/>
    <mergeCell ref="C246:D246"/>
    <mergeCell ref="E246:AH246"/>
    <mergeCell ref="AI246:AN246"/>
    <mergeCell ref="C247:D247"/>
    <mergeCell ref="E247:AH247"/>
    <mergeCell ref="AI247:AN247"/>
    <mergeCell ref="C248:D248"/>
    <mergeCell ref="E248:AH248"/>
    <mergeCell ref="E252:AH252"/>
    <mergeCell ref="AI252:AN252"/>
    <mergeCell ref="C255:D255"/>
    <mergeCell ref="C266:D268"/>
    <mergeCell ref="E266:AN266"/>
    <mergeCell ref="E267:AH267"/>
    <mergeCell ref="E268:AN268"/>
    <mergeCell ref="E249:AN249"/>
    <mergeCell ref="C260:D264"/>
    <mergeCell ref="E260:AH260"/>
    <mergeCell ref="AI260:AN260"/>
    <mergeCell ref="E261:AN261"/>
    <mergeCell ref="C252:D252"/>
    <mergeCell ref="G262:S262"/>
    <mergeCell ref="W262:AL262"/>
    <mergeCell ref="G263:S263"/>
    <mergeCell ref="W263:AL263"/>
    <mergeCell ref="G264:U264"/>
    <mergeCell ref="E257:AH257"/>
    <mergeCell ref="AI257:AN257"/>
    <mergeCell ref="E255:AH255"/>
    <mergeCell ref="AI255:AN255"/>
    <mergeCell ref="C288:D288"/>
    <mergeCell ref="C300:D300"/>
    <mergeCell ref="E300:AH300"/>
    <mergeCell ref="AI300:AN300"/>
    <mergeCell ref="E288:AH288"/>
    <mergeCell ref="C271:D271"/>
    <mergeCell ref="E271:AH271"/>
    <mergeCell ref="AI271:AN271"/>
    <mergeCell ref="C256:D256"/>
    <mergeCell ref="E256:AH256"/>
    <mergeCell ref="AI256:AN256"/>
    <mergeCell ref="C257:D257"/>
    <mergeCell ref="W264:AL264"/>
    <mergeCell ref="C265:D265"/>
    <mergeCell ref="E265:AH265"/>
    <mergeCell ref="AI265:AN265"/>
    <mergeCell ref="C289:D289"/>
    <mergeCell ref="E289:AH289"/>
    <mergeCell ref="AI289:AN289"/>
    <mergeCell ref="C290:D290"/>
    <mergeCell ref="C291:D291"/>
    <mergeCell ref="E291:AH291"/>
    <mergeCell ref="AI291:AN291"/>
    <mergeCell ref="C292:D292"/>
    <mergeCell ref="E272:AN272"/>
    <mergeCell ref="C275:D275"/>
    <mergeCell ref="E275:AH275"/>
    <mergeCell ref="AI275:AN275"/>
    <mergeCell ref="C276:D276"/>
    <mergeCell ref="E276:AH276"/>
    <mergeCell ref="AI276:AN276"/>
    <mergeCell ref="C284:D284"/>
    <mergeCell ref="E284:AH284"/>
    <mergeCell ref="AI284:AN284"/>
    <mergeCell ref="E277:AH277"/>
    <mergeCell ref="AI277:AN277"/>
    <mergeCell ref="C278:D278"/>
    <mergeCell ref="E278:Y278"/>
    <mergeCell ref="Z278:AB278"/>
    <mergeCell ref="AC278:AN278"/>
    <mergeCell ref="C277:D277"/>
    <mergeCell ref="C339:D339"/>
    <mergeCell ref="E339:AH339"/>
    <mergeCell ref="AI339:AN339"/>
    <mergeCell ref="C334:D334"/>
    <mergeCell ref="E334:AH334"/>
    <mergeCell ref="AI334:AN334"/>
    <mergeCell ref="C342:D342"/>
    <mergeCell ref="E342:AH342"/>
    <mergeCell ref="AI342:AN342"/>
    <mergeCell ref="C335:D335"/>
    <mergeCell ref="E335:AH335"/>
    <mergeCell ref="AI335:AN335"/>
    <mergeCell ref="C336:D336"/>
    <mergeCell ref="E336:AH336"/>
    <mergeCell ref="AI336:AN336"/>
    <mergeCell ref="C343:D353"/>
    <mergeCell ref="E343:AN343"/>
    <mergeCell ref="H344:AN344"/>
    <mergeCell ref="H345:AN345"/>
    <mergeCell ref="H346:AN346"/>
    <mergeCell ref="H349:AN349"/>
    <mergeCell ref="H350:AN350"/>
    <mergeCell ref="H352:AN352"/>
    <mergeCell ref="H353:AN353"/>
    <mergeCell ref="H347:AN347"/>
    <mergeCell ref="H348:AN348"/>
    <mergeCell ref="H351:AN351"/>
    <mergeCell ref="AI301:AN301"/>
    <mergeCell ref="C302:D308"/>
    <mergeCell ref="E302:AN302"/>
    <mergeCell ref="F303:G303"/>
    <mergeCell ref="H303:I303"/>
    <mergeCell ref="K303:L303"/>
    <mergeCell ref="C333:D333"/>
    <mergeCell ref="E333:AH333"/>
    <mergeCell ref="AI333:AN333"/>
    <mergeCell ref="N303:O303"/>
    <mergeCell ref="N304:O304"/>
    <mergeCell ref="E310:AH310"/>
    <mergeCell ref="AI310:AN310"/>
    <mergeCell ref="C321:D321"/>
    <mergeCell ref="E321:AH321"/>
    <mergeCell ref="C316:D316"/>
    <mergeCell ref="E316:AH316"/>
    <mergeCell ref="AI316:AN316"/>
    <mergeCell ref="C317:D317"/>
    <mergeCell ref="E317:AH317"/>
    <mergeCell ref="AI317:AN317"/>
    <mergeCell ref="C313:D314"/>
    <mergeCell ref="E313:AN313"/>
    <mergeCell ref="E314:AN314"/>
    <mergeCell ref="C82:D82"/>
    <mergeCell ref="E82:AH82"/>
    <mergeCell ref="AI82:AN82"/>
    <mergeCell ref="C80:D80"/>
    <mergeCell ref="E80:AH80"/>
    <mergeCell ref="AI80:AN80"/>
    <mergeCell ref="AI324:AN324"/>
    <mergeCell ref="R303:Y303"/>
    <mergeCell ref="K304:L304"/>
    <mergeCell ref="H306:I306"/>
    <mergeCell ref="K306:L306"/>
    <mergeCell ref="N306:O306"/>
    <mergeCell ref="E290:AH290"/>
    <mergeCell ref="AI290:AN290"/>
    <mergeCell ref="C83:D83"/>
    <mergeCell ref="E83:AH83"/>
    <mergeCell ref="AI83:AN83"/>
    <mergeCell ref="C84:D84"/>
    <mergeCell ref="E279:AN279"/>
    <mergeCell ref="C281:D281"/>
    <mergeCell ref="E281:AH281"/>
    <mergeCell ref="AI281:AN281"/>
    <mergeCell ref="C301:D301"/>
    <mergeCell ref="E301:AH301"/>
    <mergeCell ref="AI79:AN79"/>
    <mergeCell ref="C76:D76"/>
    <mergeCell ref="E76:AH76"/>
    <mergeCell ref="AI76:AN76"/>
    <mergeCell ref="C77:D77"/>
    <mergeCell ref="E77:AH77"/>
    <mergeCell ref="AI77:AN77"/>
    <mergeCell ref="C81:D81"/>
    <mergeCell ref="E81:AH81"/>
    <mergeCell ref="AI81:AN81"/>
    <mergeCell ref="C71:D71"/>
    <mergeCell ref="E71:AH71"/>
    <mergeCell ref="AI71:AN71"/>
    <mergeCell ref="C356:D356"/>
    <mergeCell ref="E356:AH356"/>
    <mergeCell ref="AI356:AN356"/>
    <mergeCell ref="B355:AN355"/>
    <mergeCell ref="C74:D74"/>
    <mergeCell ref="E74:AH74"/>
    <mergeCell ref="AI74:AN74"/>
    <mergeCell ref="C75:D75"/>
    <mergeCell ref="E75:AH75"/>
    <mergeCell ref="AI75:AN75"/>
    <mergeCell ref="C72:D72"/>
    <mergeCell ref="E72:AH72"/>
    <mergeCell ref="AI72:AN72"/>
    <mergeCell ref="C73:D73"/>
    <mergeCell ref="E73:AH73"/>
    <mergeCell ref="AI73:AN73"/>
    <mergeCell ref="C78:D78"/>
    <mergeCell ref="E78:AH78"/>
    <mergeCell ref="AI78:AN78"/>
    <mergeCell ref="C79:D79"/>
    <mergeCell ref="E79:AH79"/>
    <mergeCell ref="C68:D68"/>
    <mergeCell ref="E68:AH68"/>
    <mergeCell ref="AI68:AN68"/>
    <mergeCell ref="C69:D69"/>
    <mergeCell ref="E69:AH69"/>
    <mergeCell ref="AI69:AN69"/>
    <mergeCell ref="C70:D70"/>
    <mergeCell ref="E70:AH70"/>
    <mergeCell ref="AI70:AN70"/>
  </mergeCells>
  <phoneticPr fontId="11"/>
  <dataValidations count="3">
    <dataValidation type="list" allowBlank="1" showInputMessage="1" showErrorMessage="1" sqref="AI255:AN268 AI333:AN336 AI77:AN83" xr:uid="{00000000-0002-0000-0200-000000000000}">
      <formula1>"○,×"</formula1>
    </dataValidation>
    <dataValidation type="list" allowBlank="1" showInputMessage="1" showErrorMessage="1" sqref="AI75:AN76" xr:uid="{00000000-0002-0000-0200-000001000000}">
      <formula1>"はい,いいえ"</formula1>
    </dataValidation>
    <dataValidation type="list" allowBlank="1" showInputMessage="1" showErrorMessage="1" sqref="AI4:AN6 AI9:AN9 AI16:AN16 AI12:AN12 AI20:AN21 AI24:AN24 AI28:AN30 AI33:AN33 AI36:AN37 AI40:AN44 AI47:AN47 AI50:AN51 AI58:AN59 AI84:AN90 AI315:AN318 AI93:AN95 AI98:AN102 AI105:AN105 AI108:AN108 AI111:AN123 AI126:AN139 AI157:AN159 AI162:AN162 AI165:AN170 AI173:AN177 AI181:AN181 AI197:AN198 AI233:AN233 AI236:AN236 AI245:AN248 AI265:AN265 AI228:AN230 AI271:AN271 AI275:AN277 AI281:AN281 AI284:AN284 AI287:AN292 AI297:AN297 AI300:AN301 AI309:AN310 AI252:AN252 AI321:AN321 AI324:AN329 AI339:AN339 AI342:AN342 AI62:AN74 AI356:AN356" xr:uid="{00000000-0002-0000-0200-000002000000}">
      <formula1>"○,×,／"</formula1>
    </dataValidation>
  </dataValidations>
  <pageMargins left="0.35433070866141736" right="0.43307086614173229" top="0.43307086614173229" bottom="0.31496062992125984" header="0.31496062992125984" footer="0.19685039370078741"/>
  <pageSetup paperSize="9" scale="91" fitToHeight="0" orientation="portrait" r:id="rId1"/>
  <headerFooter alignWithMargins="0"/>
  <rowBreaks count="7" manualBreakCount="7">
    <brk id="38" max="16383" man="1"/>
    <brk id="109" max="16383" man="1"/>
    <brk id="139" max="16383" man="1"/>
    <brk id="179" max="16383" man="1"/>
    <brk id="234" max="16383" man="1"/>
    <brk id="273" max="16383" man="1"/>
    <brk id="31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AN594"/>
  <sheetViews>
    <sheetView view="pageBreakPreview" topLeftCell="A430" zoomScaleNormal="100" zoomScaleSheetLayoutView="100" workbookViewId="0">
      <selection activeCell="E62" sqref="E62:AH62"/>
    </sheetView>
  </sheetViews>
  <sheetFormatPr defaultColWidth="9" defaultRowHeight="13.2"/>
  <cols>
    <col min="1" max="40" width="2.6640625" style="208" customWidth="1"/>
    <col min="41" max="16384" width="9" style="208"/>
  </cols>
  <sheetData>
    <row r="1" spans="1:40" ht="13.5" customHeight="1">
      <c r="A1" s="817" t="s">
        <v>34</v>
      </c>
      <c r="B1" s="817"/>
      <c r="C1" s="818" t="s">
        <v>4</v>
      </c>
      <c r="D1" s="818"/>
      <c r="E1" s="818"/>
      <c r="F1" s="818"/>
      <c r="G1" s="818"/>
      <c r="H1" s="818"/>
      <c r="I1" s="818"/>
      <c r="J1" s="818"/>
      <c r="K1" s="818"/>
      <c r="L1" s="818"/>
      <c r="M1" s="818"/>
      <c r="N1" s="818"/>
      <c r="O1" s="818"/>
      <c r="P1" s="818"/>
      <c r="Q1" s="818"/>
      <c r="R1" s="818"/>
      <c r="S1" s="818"/>
      <c r="T1" s="818"/>
      <c r="U1" s="818"/>
      <c r="V1" s="818"/>
      <c r="W1" s="818"/>
      <c r="X1" s="818"/>
      <c r="Y1" s="818"/>
      <c r="Z1" s="818"/>
      <c r="AA1" s="818"/>
      <c r="AB1" s="818"/>
      <c r="AC1" s="818"/>
      <c r="AD1" s="818"/>
      <c r="AE1" s="818"/>
      <c r="AF1" s="818"/>
      <c r="AG1" s="818"/>
      <c r="AH1" s="818"/>
      <c r="AI1" s="818"/>
      <c r="AJ1" s="818"/>
      <c r="AK1" s="818"/>
      <c r="AL1" s="818"/>
      <c r="AM1" s="818"/>
      <c r="AN1" s="818"/>
    </row>
    <row r="2" spans="1:40" ht="13.5" customHeight="1">
      <c r="A2" s="817"/>
      <c r="B2" s="817"/>
      <c r="C2" s="818"/>
      <c r="D2" s="818"/>
      <c r="E2" s="818"/>
      <c r="F2" s="818"/>
      <c r="G2" s="818"/>
      <c r="H2" s="818"/>
      <c r="I2" s="818"/>
      <c r="J2" s="818"/>
      <c r="K2" s="818"/>
      <c r="L2" s="818"/>
      <c r="M2" s="818"/>
      <c r="N2" s="818"/>
      <c r="O2" s="818"/>
      <c r="P2" s="818"/>
      <c r="Q2" s="818"/>
      <c r="R2" s="818"/>
      <c r="S2" s="818"/>
      <c r="T2" s="818"/>
      <c r="U2" s="818"/>
      <c r="V2" s="818"/>
      <c r="W2" s="818"/>
      <c r="X2" s="818"/>
      <c r="Y2" s="818"/>
      <c r="Z2" s="818"/>
      <c r="AA2" s="818"/>
      <c r="AB2" s="818"/>
      <c r="AC2" s="818"/>
      <c r="AD2" s="818"/>
      <c r="AE2" s="818"/>
      <c r="AF2" s="818"/>
      <c r="AG2" s="818"/>
      <c r="AH2" s="818"/>
      <c r="AI2" s="818"/>
      <c r="AJ2" s="818"/>
      <c r="AK2" s="818"/>
      <c r="AL2" s="818"/>
      <c r="AM2" s="818"/>
      <c r="AN2" s="818"/>
    </row>
    <row r="3" spans="1:40" ht="17.25" customHeight="1">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row>
    <row r="4" spans="1:40" ht="17.25" customHeight="1">
      <c r="B4" s="213" t="s">
        <v>91</v>
      </c>
    </row>
    <row r="5" spans="1:40" ht="17.25" customHeight="1">
      <c r="C5" s="819"/>
      <c r="D5" s="820"/>
      <c r="E5" s="820"/>
      <c r="F5" s="820"/>
      <c r="G5" s="820"/>
      <c r="H5" s="820"/>
      <c r="I5" s="820"/>
      <c r="J5" s="820"/>
      <c r="K5" s="820"/>
      <c r="L5" s="820"/>
      <c r="M5" s="820"/>
      <c r="N5" s="820"/>
      <c r="O5" s="820"/>
      <c r="P5" s="820"/>
      <c r="Q5" s="820"/>
      <c r="R5" s="820"/>
      <c r="S5" s="820"/>
      <c r="T5" s="820"/>
      <c r="U5" s="820"/>
      <c r="V5" s="820"/>
      <c r="W5" s="820"/>
      <c r="X5" s="820"/>
      <c r="Y5" s="820"/>
      <c r="Z5" s="820"/>
      <c r="AA5" s="820"/>
      <c r="AB5" s="820"/>
      <c r="AC5" s="820"/>
      <c r="AD5" s="820"/>
      <c r="AE5" s="820"/>
      <c r="AF5" s="820"/>
      <c r="AG5" s="820"/>
      <c r="AH5" s="820"/>
      <c r="AI5" s="820"/>
      <c r="AJ5" s="820"/>
      <c r="AK5" s="820"/>
      <c r="AL5" s="820"/>
      <c r="AM5" s="820"/>
      <c r="AN5" s="821"/>
    </row>
    <row r="6" spans="1:40" ht="17.25" customHeight="1">
      <c r="C6" s="822"/>
      <c r="D6" s="823"/>
      <c r="E6" s="823"/>
      <c r="F6" s="823"/>
      <c r="G6" s="823"/>
      <c r="H6" s="823"/>
      <c r="I6" s="823"/>
      <c r="J6" s="823"/>
      <c r="K6" s="823"/>
      <c r="L6" s="823"/>
      <c r="M6" s="823"/>
      <c r="N6" s="823"/>
      <c r="O6" s="823"/>
      <c r="P6" s="823"/>
      <c r="Q6" s="823"/>
      <c r="R6" s="823"/>
      <c r="S6" s="823"/>
      <c r="T6" s="823"/>
      <c r="U6" s="823"/>
      <c r="V6" s="823"/>
      <c r="W6" s="823"/>
      <c r="X6" s="823"/>
      <c r="Y6" s="823"/>
      <c r="Z6" s="823"/>
      <c r="AA6" s="823"/>
      <c r="AB6" s="823"/>
      <c r="AC6" s="823"/>
      <c r="AD6" s="823"/>
      <c r="AE6" s="823"/>
      <c r="AF6" s="823"/>
      <c r="AG6" s="823"/>
      <c r="AH6" s="823"/>
      <c r="AI6" s="823"/>
      <c r="AJ6" s="823"/>
      <c r="AK6" s="823"/>
      <c r="AL6" s="823"/>
      <c r="AM6" s="823"/>
      <c r="AN6" s="824"/>
    </row>
    <row r="7" spans="1:40" ht="17.25" customHeight="1">
      <c r="C7" s="822"/>
      <c r="D7" s="823"/>
      <c r="E7" s="823"/>
      <c r="F7" s="823"/>
      <c r="G7" s="823"/>
      <c r="H7" s="823"/>
      <c r="I7" s="823"/>
      <c r="J7" s="823"/>
      <c r="K7" s="823"/>
      <c r="L7" s="823"/>
      <c r="M7" s="823"/>
      <c r="N7" s="823"/>
      <c r="O7" s="823"/>
      <c r="P7" s="823"/>
      <c r="Q7" s="823"/>
      <c r="R7" s="823"/>
      <c r="S7" s="823"/>
      <c r="T7" s="823"/>
      <c r="U7" s="823"/>
      <c r="V7" s="823"/>
      <c r="W7" s="823"/>
      <c r="X7" s="823"/>
      <c r="Y7" s="823"/>
      <c r="Z7" s="823"/>
      <c r="AA7" s="823"/>
      <c r="AB7" s="823"/>
      <c r="AC7" s="823"/>
      <c r="AD7" s="823"/>
      <c r="AE7" s="823"/>
      <c r="AF7" s="823"/>
      <c r="AG7" s="823"/>
      <c r="AH7" s="823"/>
      <c r="AI7" s="823"/>
      <c r="AJ7" s="823"/>
      <c r="AK7" s="823"/>
      <c r="AL7" s="823"/>
      <c r="AM7" s="823"/>
      <c r="AN7" s="824"/>
    </row>
    <row r="8" spans="1:40" ht="17.25" customHeight="1">
      <c r="C8" s="822"/>
      <c r="D8" s="823"/>
      <c r="E8" s="823"/>
      <c r="F8" s="823"/>
      <c r="G8" s="823"/>
      <c r="H8" s="823"/>
      <c r="I8" s="823"/>
      <c r="J8" s="823"/>
      <c r="K8" s="823"/>
      <c r="L8" s="823"/>
      <c r="M8" s="823"/>
      <c r="N8" s="823"/>
      <c r="O8" s="823"/>
      <c r="P8" s="823"/>
      <c r="Q8" s="823"/>
      <c r="R8" s="823"/>
      <c r="S8" s="823"/>
      <c r="T8" s="823"/>
      <c r="U8" s="823"/>
      <c r="V8" s="823"/>
      <c r="W8" s="823"/>
      <c r="X8" s="823"/>
      <c r="Y8" s="823"/>
      <c r="Z8" s="823"/>
      <c r="AA8" s="823"/>
      <c r="AB8" s="823"/>
      <c r="AC8" s="823"/>
      <c r="AD8" s="823"/>
      <c r="AE8" s="823"/>
      <c r="AF8" s="823"/>
      <c r="AG8" s="823"/>
      <c r="AH8" s="823"/>
      <c r="AI8" s="823"/>
      <c r="AJ8" s="823"/>
      <c r="AK8" s="823"/>
      <c r="AL8" s="823"/>
      <c r="AM8" s="823"/>
      <c r="AN8" s="824"/>
    </row>
    <row r="9" spans="1:40" ht="17.25" customHeight="1">
      <c r="C9" s="822"/>
      <c r="D9" s="823"/>
      <c r="E9" s="823"/>
      <c r="F9" s="823"/>
      <c r="G9" s="823"/>
      <c r="H9" s="823"/>
      <c r="I9" s="823"/>
      <c r="J9" s="823"/>
      <c r="K9" s="823"/>
      <c r="L9" s="823"/>
      <c r="M9" s="823"/>
      <c r="N9" s="823"/>
      <c r="O9" s="823"/>
      <c r="P9" s="823"/>
      <c r="Q9" s="823"/>
      <c r="R9" s="823"/>
      <c r="S9" s="823"/>
      <c r="T9" s="823"/>
      <c r="U9" s="823"/>
      <c r="V9" s="823"/>
      <c r="W9" s="823"/>
      <c r="X9" s="823"/>
      <c r="Y9" s="823"/>
      <c r="Z9" s="823"/>
      <c r="AA9" s="823"/>
      <c r="AB9" s="823"/>
      <c r="AC9" s="823"/>
      <c r="AD9" s="823"/>
      <c r="AE9" s="823"/>
      <c r="AF9" s="823"/>
      <c r="AG9" s="823"/>
      <c r="AH9" s="823"/>
      <c r="AI9" s="823"/>
      <c r="AJ9" s="823"/>
      <c r="AK9" s="823"/>
      <c r="AL9" s="823"/>
      <c r="AM9" s="823"/>
      <c r="AN9" s="824"/>
    </row>
    <row r="10" spans="1:40" ht="17.25" customHeight="1">
      <c r="C10" s="822"/>
      <c r="D10" s="823"/>
      <c r="E10" s="823"/>
      <c r="F10" s="823"/>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3"/>
      <c r="AE10" s="823"/>
      <c r="AF10" s="823"/>
      <c r="AG10" s="823"/>
      <c r="AH10" s="823"/>
      <c r="AI10" s="823"/>
      <c r="AJ10" s="823"/>
      <c r="AK10" s="823"/>
      <c r="AL10" s="823"/>
      <c r="AM10" s="823"/>
      <c r="AN10" s="824"/>
    </row>
    <row r="11" spans="1:40" ht="17.25" customHeight="1">
      <c r="C11" s="822"/>
      <c r="D11" s="823"/>
      <c r="E11" s="823"/>
      <c r="F11" s="823"/>
      <c r="G11" s="823"/>
      <c r="H11" s="823"/>
      <c r="I11" s="823"/>
      <c r="J11" s="823"/>
      <c r="K11" s="823"/>
      <c r="L11" s="823"/>
      <c r="M11" s="823"/>
      <c r="N11" s="823"/>
      <c r="O11" s="823"/>
      <c r="P11" s="823"/>
      <c r="Q11" s="823"/>
      <c r="R11" s="823"/>
      <c r="S11" s="823"/>
      <c r="T11" s="823"/>
      <c r="U11" s="823"/>
      <c r="V11" s="823"/>
      <c r="W11" s="823"/>
      <c r="X11" s="823"/>
      <c r="Y11" s="823"/>
      <c r="Z11" s="823"/>
      <c r="AA11" s="823"/>
      <c r="AB11" s="823"/>
      <c r="AC11" s="823"/>
      <c r="AD11" s="823"/>
      <c r="AE11" s="823"/>
      <c r="AF11" s="823"/>
      <c r="AG11" s="823"/>
      <c r="AH11" s="823"/>
      <c r="AI11" s="823"/>
      <c r="AJ11" s="823"/>
      <c r="AK11" s="823"/>
      <c r="AL11" s="823"/>
      <c r="AM11" s="823"/>
      <c r="AN11" s="824"/>
    </row>
    <row r="12" spans="1:40" ht="17.25" customHeight="1">
      <c r="C12" s="822"/>
      <c r="D12" s="823"/>
      <c r="E12" s="823"/>
      <c r="F12" s="823"/>
      <c r="G12" s="823"/>
      <c r="H12" s="823"/>
      <c r="I12" s="823"/>
      <c r="J12" s="823"/>
      <c r="K12" s="823"/>
      <c r="L12" s="823"/>
      <c r="M12" s="823"/>
      <c r="N12" s="823"/>
      <c r="O12" s="823"/>
      <c r="P12" s="823"/>
      <c r="Q12" s="823"/>
      <c r="R12" s="823"/>
      <c r="S12" s="823"/>
      <c r="T12" s="823"/>
      <c r="U12" s="823"/>
      <c r="V12" s="823"/>
      <c r="W12" s="823"/>
      <c r="X12" s="823"/>
      <c r="Y12" s="823"/>
      <c r="Z12" s="823"/>
      <c r="AA12" s="823"/>
      <c r="AB12" s="823"/>
      <c r="AC12" s="823"/>
      <c r="AD12" s="823"/>
      <c r="AE12" s="823"/>
      <c r="AF12" s="823"/>
      <c r="AG12" s="823"/>
      <c r="AH12" s="823"/>
      <c r="AI12" s="823"/>
      <c r="AJ12" s="823"/>
      <c r="AK12" s="823"/>
      <c r="AL12" s="823"/>
      <c r="AM12" s="823"/>
      <c r="AN12" s="824"/>
    </row>
    <row r="13" spans="1:40" ht="17.25" customHeight="1">
      <c r="C13" s="822"/>
      <c r="D13" s="823"/>
      <c r="E13" s="823"/>
      <c r="F13" s="823"/>
      <c r="G13" s="823"/>
      <c r="H13" s="823"/>
      <c r="I13" s="823"/>
      <c r="J13" s="823"/>
      <c r="K13" s="823"/>
      <c r="L13" s="823"/>
      <c r="M13" s="823"/>
      <c r="N13" s="823"/>
      <c r="O13" s="823"/>
      <c r="P13" s="823"/>
      <c r="Q13" s="823"/>
      <c r="R13" s="823"/>
      <c r="S13" s="823"/>
      <c r="T13" s="823"/>
      <c r="U13" s="823"/>
      <c r="V13" s="823"/>
      <c r="W13" s="823"/>
      <c r="X13" s="823"/>
      <c r="Y13" s="823"/>
      <c r="Z13" s="823"/>
      <c r="AA13" s="823"/>
      <c r="AB13" s="823"/>
      <c r="AC13" s="823"/>
      <c r="AD13" s="823"/>
      <c r="AE13" s="823"/>
      <c r="AF13" s="823"/>
      <c r="AG13" s="823"/>
      <c r="AH13" s="823"/>
      <c r="AI13" s="823"/>
      <c r="AJ13" s="823"/>
      <c r="AK13" s="823"/>
      <c r="AL13" s="823"/>
      <c r="AM13" s="823"/>
      <c r="AN13" s="824"/>
    </row>
    <row r="14" spans="1:40" ht="17.25" customHeight="1">
      <c r="C14" s="822"/>
      <c r="D14" s="823"/>
      <c r="E14" s="823"/>
      <c r="F14" s="823"/>
      <c r="G14" s="823"/>
      <c r="H14" s="823"/>
      <c r="I14" s="823"/>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4"/>
    </row>
    <row r="15" spans="1:40" ht="17.25" customHeight="1">
      <c r="C15" s="822"/>
      <c r="D15" s="823"/>
      <c r="E15" s="823"/>
      <c r="F15" s="823"/>
      <c r="G15" s="823"/>
      <c r="H15" s="823"/>
      <c r="I15" s="823"/>
      <c r="J15" s="823"/>
      <c r="K15" s="823"/>
      <c r="L15" s="823"/>
      <c r="M15" s="823"/>
      <c r="N15" s="823"/>
      <c r="O15" s="823"/>
      <c r="P15" s="823"/>
      <c r="Q15" s="823"/>
      <c r="R15" s="823"/>
      <c r="S15" s="823"/>
      <c r="T15" s="823"/>
      <c r="U15" s="823"/>
      <c r="V15" s="823"/>
      <c r="W15" s="823"/>
      <c r="X15" s="823"/>
      <c r="Y15" s="823"/>
      <c r="Z15" s="823"/>
      <c r="AA15" s="823"/>
      <c r="AB15" s="823"/>
      <c r="AC15" s="823"/>
      <c r="AD15" s="823"/>
      <c r="AE15" s="823"/>
      <c r="AF15" s="823"/>
      <c r="AG15" s="823"/>
      <c r="AH15" s="823"/>
      <c r="AI15" s="823"/>
      <c r="AJ15" s="823"/>
      <c r="AK15" s="823"/>
      <c r="AL15" s="823"/>
      <c r="AM15" s="823"/>
      <c r="AN15" s="824"/>
    </row>
    <row r="16" spans="1:40" ht="17.25" customHeight="1">
      <c r="C16" s="822"/>
      <c r="D16" s="823"/>
      <c r="E16" s="823"/>
      <c r="F16" s="823"/>
      <c r="G16" s="823"/>
      <c r="H16" s="823"/>
      <c r="I16" s="823"/>
      <c r="J16" s="823"/>
      <c r="K16" s="823"/>
      <c r="L16" s="823"/>
      <c r="M16" s="823"/>
      <c r="N16" s="823"/>
      <c r="O16" s="823"/>
      <c r="P16" s="823"/>
      <c r="Q16" s="823"/>
      <c r="R16" s="823"/>
      <c r="S16" s="823"/>
      <c r="T16" s="823"/>
      <c r="U16" s="823"/>
      <c r="V16" s="823"/>
      <c r="W16" s="823"/>
      <c r="X16" s="823"/>
      <c r="Y16" s="823"/>
      <c r="Z16" s="823"/>
      <c r="AA16" s="823"/>
      <c r="AB16" s="823"/>
      <c r="AC16" s="823"/>
      <c r="AD16" s="823"/>
      <c r="AE16" s="823"/>
      <c r="AF16" s="823"/>
      <c r="AG16" s="823"/>
      <c r="AH16" s="823"/>
      <c r="AI16" s="823"/>
      <c r="AJ16" s="823"/>
      <c r="AK16" s="823"/>
      <c r="AL16" s="823"/>
      <c r="AM16" s="823"/>
      <c r="AN16" s="824"/>
    </row>
    <row r="17" spans="2:40" ht="17.25" customHeight="1">
      <c r="C17" s="822"/>
      <c r="D17" s="823"/>
      <c r="E17" s="823"/>
      <c r="F17" s="823"/>
      <c r="G17" s="823"/>
      <c r="H17" s="823"/>
      <c r="I17" s="823"/>
      <c r="J17" s="823"/>
      <c r="K17" s="823"/>
      <c r="L17" s="823"/>
      <c r="M17" s="823"/>
      <c r="N17" s="823"/>
      <c r="O17" s="823"/>
      <c r="P17" s="823"/>
      <c r="Q17" s="823"/>
      <c r="R17" s="823"/>
      <c r="S17" s="823"/>
      <c r="T17" s="823"/>
      <c r="U17" s="823"/>
      <c r="V17" s="823"/>
      <c r="W17" s="823"/>
      <c r="X17" s="823"/>
      <c r="Y17" s="823"/>
      <c r="Z17" s="823"/>
      <c r="AA17" s="823"/>
      <c r="AB17" s="823"/>
      <c r="AC17" s="823"/>
      <c r="AD17" s="823"/>
      <c r="AE17" s="823"/>
      <c r="AF17" s="823"/>
      <c r="AG17" s="823"/>
      <c r="AH17" s="823"/>
      <c r="AI17" s="823"/>
      <c r="AJ17" s="823"/>
      <c r="AK17" s="823"/>
      <c r="AL17" s="823"/>
      <c r="AM17" s="823"/>
      <c r="AN17" s="824"/>
    </row>
    <row r="18" spans="2:40" ht="17.25" customHeight="1">
      <c r="C18" s="560"/>
      <c r="D18" s="561"/>
      <c r="E18" s="561"/>
      <c r="F18" s="561"/>
      <c r="G18" s="561"/>
      <c r="H18" s="561"/>
      <c r="I18" s="561"/>
      <c r="J18" s="561"/>
      <c r="K18" s="561"/>
      <c r="L18" s="561"/>
      <c r="M18" s="561"/>
      <c r="N18" s="561"/>
      <c r="O18" s="561"/>
      <c r="P18" s="561"/>
      <c r="Q18" s="561"/>
      <c r="R18" s="561"/>
      <c r="S18" s="561"/>
      <c r="T18" s="561"/>
      <c r="U18" s="561"/>
      <c r="V18" s="561"/>
      <c r="W18" s="561"/>
      <c r="X18" s="561"/>
      <c r="Y18" s="561"/>
      <c r="Z18" s="561"/>
      <c r="AA18" s="561"/>
      <c r="AB18" s="561"/>
      <c r="AC18" s="561"/>
      <c r="AD18" s="561"/>
      <c r="AE18" s="561"/>
      <c r="AF18" s="561"/>
      <c r="AG18" s="561"/>
      <c r="AH18" s="561"/>
      <c r="AI18" s="561"/>
      <c r="AJ18" s="561"/>
      <c r="AK18" s="561"/>
      <c r="AL18" s="561"/>
      <c r="AM18" s="561"/>
      <c r="AN18" s="562"/>
    </row>
    <row r="19" spans="2:40" ht="10.5" customHeight="1">
      <c r="C19" s="208" t="s">
        <v>69</v>
      </c>
    </row>
    <row r="20" spans="2:40" ht="17.25" customHeight="1">
      <c r="B20" s="213" t="s">
        <v>5</v>
      </c>
    </row>
    <row r="21" spans="2:40" ht="30" customHeight="1">
      <c r="C21" s="624">
        <v>1</v>
      </c>
      <c r="D21" s="624"/>
      <c r="E21" s="552" t="s">
        <v>318</v>
      </c>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1"/>
      <c r="AJ21" s="551"/>
      <c r="AK21" s="551"/>
      <c r="AL21" s="551"/>
      <c r="AM21" s="551"/>
      <c r="AN21" s="551"/>
    </row>
    <row r="22" spans="2:40" ht="60" customHeight="1">
      <c r="C22" s="624">
        <v>2</v>
      </c>
      <c r="D22" s="624"/>
      <c r="E22" s="552" t="s">
        <v>321</v>
      </c>
      <c r="F22" s="552"/>
      <c r="G22" s="552"/>
      <c r="H22" s="552"/>
      <c r="I22" s="552"/>
      <c r="J22" s="552"/>
      <c r="K22" s="552"/>
      <c r="L22" s="552"/>
      <c r="M22" s="552"/>
      <c r="N22" s="552"/>
      <c r="O22" s="552"/>
      <c r="P22" s="552"/>
      <c r="Q22" s="552"/>
      <c r="R22" s="552"/>
      <c r="S22" s="552"/>
      <c r="T22" s="552"/>
      <c r="U22" s="552"/>
      <c r="V22" s="552"/>
      <c r="W22" s="552"/>
      <c r="X22" s="552"/>
      <c r="Y22" s="552"/>
      <c r="Z22" s="552"/>
      <c r="AA22" s="552"/>
      <c r="AB22" s="552"/>
      <c r="AC22" s="552"/>
      <c r="AD22" s="552"/>
      <c r="AE22" s="552"/>
      <c r="AF22" s="552"/>
      <c r="AG22" s="552"/>
      <c r="AH22" s="552"/>
      <c r="AI22" s="551"/>
      <c r="AJ22" s="551"/>
      <c r="AK22" s="551"/>
      <c r="AL22" s="551"/>
      <c r="AM22" s="551"/>
      <c r="AN22" s="551"/>
    </row>
    <row r="23" spans="2:40" ht="30" customHeight="1">
      <c r="C23" s="624">
        <v>3</v>
      </c>
      <c r="D23" s="624"/>
      <c r="E23" s="552" t="s">
        <v>376</v>
      </c>
      <c r="F23" s="552"/>
      <c r="G23" s="552"/>
      <c r="H23" s="552"/>
      <c r="I23" s="552"/>
      <c r="J23" s="552"/>
      <c r="K23" s="552"/>
      <c r="L23" s="552"/>
      <c r="M23" s="552"/>
      <c r="N23" s="552"/>
      <c r="O23" s="552"/>
      <c r="P23" s="552"/>
      <c r="Q23" s="552"/>
      <c r="R23" s="552"/>
      <c r="S23" s="552"/>
      <c r="T23" s="552"/>
      <c r="U23" s="552"/>
      <c r="V23" s="552"/>
      <c r="W23" s="552"/>
      <c r="X23" s="552"/>
      <c r="Y23" s="552"/>
      <c r="Z23" s="552"/>
      <c r="AA23" s="552"/>
      <c r="AB23" s="552"/>
      <c r="AC23" s="552"/>
      <c r="AD23" s="552"/>
      <c r="AE23" s="552"/>
      <c r="AF23" s="552"/>
      <c r="AG23" s="552"/>
      <c r="AH23" s="552"/>
      <c r="AI23" s="551"/>
      <c r="AJ23" s="551"/>
      <c r="AK23" s="551"/>
      <c r="AL23" s="551"/>
      <c r="AM23" s="551"/>
      <c r="AN23" s="551"/>
    </row>
    <row r="24" spans="2:40" ht="30" customHeight="1">
      <c r="C24" s="624">
        <v>4</v>
      </c>
      <c r="D24" s="624"/>
      <c r="E24" s="552" t="s">
        <v>319</v>
      </c>
      <c r="F24" s="552"/>
      <c r="G24" s="552"/>
      <c r="H24" s="552"/>
      <c r="I24" s="552"/>
      <c r="J24" s="552"/>
      <c r="K24" s="552"/>
      <c r="L24" s="552"/>
      <c r="M24" s="552"/>
      <c r="N24" s="552"/>
      <c r="O24" s="552"/>
      <c r="P24" s="552"/>
      <c r="Q24" s="552"/>
      <c r="R24" s="552"/>
      <c r="S24" s="552"/>
      <c r="T24" s="552"/>
      <c r="U24" s="552"/>
      <c r="V24" s="552"/>
      <c r="W24" s="552"/>
      <c r="X24" s="552"/>
      <c r="Y24" s="552"/>
      <c r="Z24" s="552"/>
      <c r="AA24" s="552"/>
      <c r="AB24" s="552"/>
      <c r="AC24" s="552"/>
      <c r="AD24" s="552"/>
      <c r="AE24" s="552"/>
      <c r="AF24" s="552"/>
      <c r="AG24" s="552"/>
      <c r="AH24" s="552"/>
      <c r="AI24" s="551"/>
      <c r="AJ24" s="551"/>
      <c r="AK24" s="551"/>
      <c r="AL24" s="551"/>
      <c r="AM24" s="551"/>
      <c r="AN24" s="551"/>
    </row>
    <row r="25" spans="2:40" ht="30" customHeight="1">
      <c r="C25" s="624">
        <v>5</v>
      </c>
      <c r="D25" s="624"/>
      <c r="E25" s="552" t="s">
        <v>320</v>
      </c>
      <c r="F25" s="552"/>
      <c r="G25" s="552"/>
      <c r="H25" s="552"/>
      <c r="I25" s="552"/>
      <c r="J25" s="552"/>
      <c r="K25" s="552"/>
      <c r="L25" s="552"/>
      <c r="M25" s="552"/>
      <c r="N25" s="552"/>
      <c r="O25" s="552"/>
      <c r="P25" s="552"/>
      <c r="Q25" s="552"/>
      <c r="R25" s="552"/>
      <c r="S25" s="552"/>
      <c r="T25" s="552"/>
      <c r="U25" s="552"/>
      <c r="V25" s="552"/>
      <c r="W25" s="552"/>
      <c r="X25" s="552"/>
      <c r="Y25" s="552"/>
      <c r="Z25" s="552"/>
      <c r="AA25" s="552"/>
      <c r="AB25" s="552"/>
      <c r="AC25" s="552"/>
      <c r="AD25" s="552"/>
      <c r="AE25" s="552"/>
      <c r="AF25" s="552"/>
      <c r="AG25" s="552"/>
      <c r="AH25" s="552"/>
      <c r="AI25" s="551"/>
      <c r="AJ25" s="551"/>
      <c r="AK25" s="551"/>
      <c r="AL25" s="551"/>
      <c r="AM25" s="551"/>
      <c r="AN25" s="551"/>
    </row>
    <row r="26" spans="2:40" ht="12.75" customHeight="1">
      <c r="C26" s="220"/>
      <c r="D26" s="220"/>
      <c r="E26" s="211"/>
      <c r="F26" s="211"/>
      <c r="G26" s="211"/>
      <c r="H26" s="211"/>
      <c r="I26" s="211"/>
      <c r="J26" s="211"/>
      <c r="K26" s="211"/>
      <c r="L26" s="211"/>
      <c r="M26" s="211"/>
      <c r="N26" s="211"/>
      <c r="O26" s="211"/>
      <c r="P26" s="211"/>
      <c r="Q26" s="211"/>
      <c r="R26" s="211"/>
      <c r="S26" s="211"/>
      <c r="T26" s="211"/>
      <c r="U26" s="211"/>
      <c r="V26" s="211"/>
      <c r="W26" s="211"/>
      <c r="X26" s="211"/>
      <c r="Y26" s="211"/>
      <c r="Z26" s="211"/>
      <c r="AA26" s="211"/>
      <c r="AB26" s="211"/>
      <c r="AC26" s="211"/>
      <c r="AD26" s="211"/>
      <c r="AE26" s="211"/>
      <c r="AF26" s="211"/>
      <c r="AG26" s="211"/>
      <c r="AH26" s="211"/>
      <c r="AI26" s="215"/>
      <c r="AJ26" s="215"/>
      <c r="AK26" s="215"/>
      <c r="AL26" s="215"/>
      <c r="AM26" s="215"/>
      <c r="AN26" s="215"/>
    </row>
    <row r="27" spans="2:40" ht="20.25" customHeight="1">
      <c r="C27" s="292" t="s">
        <v>418</v>
      </c>
      <c r="D27" s="308"/>
      <c r="E27" s="309"/>
      <c r="F27" s="309"/>
      <c r="G27" s="309"/>
      <c r="H27" s="309"/>
      <c r="I27" s="309"/>
      <c r="J27" s="309"/>
      <c r="K27" s="309"/>
      <c r="L27" s="309"/>
      <c r="M27" s="309"/>
      <c r="N27" s="309"/>
      <c r="O27" s="309"/>
      <c r="P27" s="309"/>
      <c r="Q27" s="309"/>
      <c r="R27" s="309"/>
      <c r="S27" s="309"/>
      <c r="T27" s="309"/>
      <c r="U27" s="309"/>
      <c r="V27" s="309"/>
      <c r="W27" s="309"/>
      <c r="X27" s="309"/>
      <c r="Y27" s="309"/>
      <c r="Z27" s="309"/>
      <c r="AA27" s="309"/>
      <c r="AB27" s="309"/>
      <c r="AC27" s="309"/>
      <c r="AD27" s="309"/>
      <c r="AE27" s="309"/>
      <c r="AF27" s="309"/>
      <c r="AG27" s="309"/>
      <c r="AH27" s="309"/>
      <c r="AI27" s="308"/>
      <c r="AJ27" s="308"/>
      <c r="AK27" s="308"/>
      <c r="AL27" s="308"/>
      <c r="AM27" s="308"/>
      <c r="AN27" s="308"/>
    </row>
    <row r="28" spans="2:40" ht="30" customHeight="1">
      <c r="C28" s="624">
        <v>1</v>
      </c>
      <c r="D28" s="624"/>
      <c r="E28" s="552" t="s">
        <v>338</v>
      </c>
      <c r="F28" s="552"/>
      <c r="G28" s="552"/>
      <c r="H28" s="552"/>
      <c r="I28" s="552"/>
      <c r="J28" s="552"/>
      <c r="K28" s="552"/>
      <c r="L28" s="552"/>
      <c r="M28" s="552"/>
      <c r="N28" s="552"/>
      <c r="O28" s="552"/>
      <c r="P28" s="552"/>
      <c r="Q28" s="552"/>
      <c r="R28" s="552"/>
      <c r="S28" s="552"/>
      <c r="T28" s="552"/>
      <c r="U28" s="552"/>
      <c r="V28" s="552"/>
      <c r="W28" s="552"/>
      <c r="X28" s="552"/>
      <c r="Y28" s="552"/>
      <c r="Z28" s="552"/>
      <c r="AA28" s="552"/>
      <c r="AB28" s="552"/>
      <c r="AC28" s="552"/>
      <c r="AD28" s="552"/>
      <c r="AE28" s="552"/>
      <c r="AF28" s="552"/>
      <c r="AG28" s="552"/>
      <c r="AH28" s="552"/>
      <c r="AI28" s="551"/>
      <c r="AJ28" s="551"/>
      <c r="AK28" s="551"/>
      <c r="AL28" s="551"/>
      <c r="AM28" s="551"/>
      <c r="AN28" s="551"/>
    </row>
    <row r="29" spans="2:40" ht="65.25" customHeight="1">
      <c r="C29" s="603">
        <v>2</v>
      </c>
      <c r="D29" s="605"/>
      <c r="E29" s="626" t="s">
        <v>419</v>
      </c>
      <c r="F29" s="627"/>
      <c r="G29" s="627"/>
      <c r="H29" s="627"/>
      <c r="I29" s="627"/>
      <c r="J29" s="627"/>
      <c r="K29" s="627"/>
      <c r="L29" s="627"/>
      <c r="M29" s="627"/>
      <c r="N29" s="627"/>
      <c r="O29" s="627"/>
      <c r="P29" s="627"/>
      <c r="Q29" s="627"/>
      <c r="R29" s="627"/>
      <c r="S29" s="627"/>
      <c r="T29" s="627"/>
      <c r="U29" s="627"/>
      <c r="V29" s="627"/>
      <c r="W29" s="627"/>
      <c r="X29" s="627"/>
      <c r="Y29" s="627"/>
      <c r="Z29" s="627"/>
      <c r="AA29" s="627"/>
      <c r="AB29" s="627"/>
      <c r="AC29" s="627"/>
      <c r="AD29" s="627"/>
      <c r="AE29" s="627"/>
      <c r="AF29" s="627"/>
      <c r="AG29" s="627"/>
      <c r="AH29" s="628"/>
      <c r="AI29" s="639"/>
      <c r="AJ29" s="640"/>
      <c r="AK29" s="640"/>
      <c r="AL29" s="640"/>
      <c r="AM29" s="640"/>
      <c r="AN29" s="664"/>
    </row>
    <row r="30" spans="2:40" ht="30" customHeight="1">
      <c r="C30" s="603">
        <v>3</v>
      </c>
      <c r="D30" s="605"/>
      <c r="E30" s="626" t="s">
        <v>420</v>
      </c>
      <c r="F30" s="627"/>
      <c r="G30" s="627"/>
      <c r="H30" s="627"/>
      <c r="I30" s="627"/>
      <c r="J30" s="627"/>
      <c r="K30" s="627"/>
      <c r="L30" s="627"/>
      <c r="M30" s="627"/>
      <c r="N30" s="627"/>
      <c r="O30" s="627"/>
      <c r="P30" s="627"/>
      <c r="Q30" s="627"/>
      <c r="R30" s="627"/>
      <c r="S30" s="627"/>
      <c r="T30" s="627"/>
      <c r="U30" s="627"/>
      <c r="V30" s="627"/>
      <c r="W30" s="627"/>
      <c r="X30" s="627"/>
      <c r="Y30" s="627"/>
      <c r="Z30" s="627"/>
      <c r="AA30" s="627"/>
      <c r="AB30" s="627"/>
      <c r="AC30" s="627"/>
      <c r="AD30" s="627"/>
      <c r="AE30" s="627"/>
      <c r="AF30" s="627"/>
      <c r="AG30" s="627"/>
      <c r="AH30" s="628"/>
      <c r="AI30" s="639"/>
      <c r="AJ30" s="640"/>
      <c r="AK30" s="640"/>
      <c r="AL30" s="640"/>
      <c r="AM30" s="640"/>
      <c r="AN30" s="664"/>
    </row>
    <row r="31" spans="2:40" ht="34.5" customHeight="1">
      <c r="C31" s="603">
        <v>4</v>
      </c>
      <c r="D31" s="605"/>
      <c r="E31" s="626" t="s">
        <v>421</v>
      </c>
      <c r="F31" s="627"/>
      <c r="G31" s="627"/>
      <c r="H31" s="627"/>
      <c r="I31" s="627"/>
      <c r="J31" s="627"/>
      <c r="K31" s="627"/>
      <c r="L31" s="627"/>
      <c r="M31" s="627"/>
      <c r="N31" s="627"/>
      <c r="O31" s="627"/>
      <c r="P31" s="627"/>
      <c r="Q31" s="627"/>
      <c r="R31" s="627"/>
      <c r="S31" s="627"/>
      <c r="T31" s="627"/>
      <c r="U31" s="627"/>
      <c r="V31" s="627"/>
      <c r="W31" s="627"/>
      <c r="X31" s="627"/>
      <c r="Y31" s="627"/>
      <c r="Z31" s="627"/>
      <c r="AA31" s="627"/>
      <c r="AB31" s="627"/>
      <c r="AC31" s="627"/>
      <c r="AD31" s="627"/>
      <c r="AE31" s="627"/>
      <c r="AF31" s="627"/>
      <c r="AG31" s="627"/>
      <c r="AH31" s="628"/>
      <c r="AI31" s="639"/>
      <c r="AJ31" s="640"/>
      <c r="AK31" s="640"/>
      <c r="AL31" s="640"/>
      <c r="AM31" s="640"/>
      <c r="AN31" s="664"/>
    </row>
    <row r="32" spans="2:40" ht="49.5" customHeight="1">
      <c r="C32" s="624">
        <v>5</v>
      </c>
      <c r="D32" s="624"/>
      <c r="E32" s="810" t="s">
        <v>422</v>
      </c>
      <c r="F32" s="810"/>
      <c r="G32" s="810"/>
      <c r="H32" s="810"/>
      <c r="I32" s="810"/>
      <c r="J32" s="810"/>
      <c r="K32" s="810"/>
      <c r="L32" s="810"/>
      <c r="M32" s="810"/>
      <c r="N32" s="810"/>
      <c r="O32" s="810"/>
      <c r="P32" s="810"/>
      <c r="Q32" s="810"/>
      <c r="R32" s="810"/>
      <c r="S32" s="810"/>
      <c r="T32" s="810"/>
      <c r="U32" s="810"/>
      <c r="V32" s="810"/>
      <c r="W32" s="810"/>
      <c r="X32" s="810"/>
      <c r="Y32" s="810"/>
      <c r="Z32" s="810"/>
      <c r="AA32" s="810"/>
      <c r="AB32" s="810"/>
      <c r="AC32" s="810"/>
      <c r="AD32" s="810"/>
      <c r="AE32" s="810"/>
      <c r="AF32" s="810"/>
      <c r="AG32" s="810"/>
      <c r="AH32" s="810"/>
      <c r="AI32" s="551"/>
      <c r="AJ32" s="551"/>
      <c r="AK32" s="551"/>
      <c r="AL32" s="551"/>
      <c r="AM32" s="551"/>
      <c r="AN32" s="551"/>
    </row>
    <row r="33" spans="1:40" ht="30" customHeight="1">
      <c r="C33" s="624">
        <v>6</v>
      </c>
      <c r="D33" s="624"/>
      <c r="E33" s="552" t="s">
        <v>423</v>
      </c>
      <c r="F33" s="552"/>
      <c r="G33" s="552"/>
      <c r="H33" s="552"/>
      <c r="I33" s="552"/>
      <c r="J33" s="552"/>
      <c r="K33" s="552"/>
      <c r="L33" s="552"/>
      <c r="M33" s="552"/>
      <c r="N33" s="552"/>
      <c r="O33" s="552"/>
      <c r="P33" s="552"/>
      <c r="Q33" s="552"/>
      <c r="R33" s="552"/>
      <c r="S33" s="552"/>
      <c r="T33" s="552"/>
      <c r="U33" s="552"/>
      <c r="V33" s="552"/>
      <c r="W33" s="552"/>
      <c r="X33" s="552"/>
      <c r="Y33" s="552"/>
      <c r="Z33" s="552"/>
      <c r="AA33" s="552"/>
      <c r="AB33" s="552"/>
      <c r="AC33" s="552"/>
      <c r="AD33" s="552"/>
      <c r="AE33" s="552"/>
      <c r="AF33" s="552"/>
      <c r="AG33" s="552"/>
      <c r="AH33" s="552"/>
      <c r="AI33" s="551"/>
      <c r="AJ33" s="551"/>
      <c r="AK33" s="551"/>
      <c r="AL33" s="551"/>
      <c r="AM33" s="551"/>
      <c r="AN33" s="551"/>
    </row>
    <row r="34" spans="1:40" ht="45" customHeight="1">
      <c r="C34" s="624">
        <v>7</v>
      </c>
      <c r="D34" s="624"/>
      <c r="E34" s="552" t="s">
        <v>429</v>
      </c>
      <c r="F34" s="552"/>
      <c r="G34" s="552"/>
      <c r="H34" s="552"/>
      <c r="I34" s="552"/>
      <c r="J34" s="552"/>
      <c r="K34" s="552"/>
      <c r="L34" s="552"/>
      <c r="M34" s="552"/>
      <c r="N34" s="552"/>
      <c r="O34" s="552"/>
      <c r="P34" s="552"/>
      <c r="Q34" s="552"/>
      <c r="R34" s="552"/>
      <c r="S34" s="552"/>
      <c r="T34" s="552"/>
      <c r="U34" s="552"/>
      <c r="V34" s="552"/>
      <c r="W34" s="552"/>
      <c r="X34" s="552"/>
      <c r="Y34" s="552"/>
      <c r="Z34" s="552"/>
      <c r="AA34" s="552"/>
      <c r="AB34" s="552"/>
      <c r="AC34" s="552"/>
      <c r="AD34" s="552"/>
      <c r="AE34" s="552"/>
      <c r="AF34" s="552"/>
      <c r="AG34" s="552"/>
      <c r="AH34" s="552"/>
      <c r="AI34" s="551"/>
      <c r="AJ34" s="551"/>
      <c r="AK34" s="551"/>
      <c r="AL34" s="551"/>
      <c r="AM34" s="551"/>
      <c r="AN34" s="551"/>
    </row>
    <row r="35" spans="1:40" ht="30" customHeight="1">
      <c r="C35" s="624">
        <v>8</v>
      </c>
      <c r="D35" s="624"/>
      <c r="E35" s="552" t="s">
        <v>424</v>
      </c>
      <c r="F35" s="552"/>
      <c r="G35" s="552"/>
      <c r="H35" s="552"/>
      <c r="I35" s="552"/>
      <c r="J35" s="552"/>
      <c r="K35" s="552"/>
      <c r="L35" s="552"/>
      <c r="M35" s="552"/>
      <c r="N35" s="552"/>
      <c r="O35" s="552"/>
      <c r="P35" s="552"/>
      <c r="Q35" s="552"/>
      <c r="R35" s="552"/>
      <c r="S35" s="552"/>
      <c r="T35" s="552"/>
      <c r="U35" s="552"/>
      <c r="V35" s="552"/>
      <c r="W35" s="552"/>
      <c r="X35" s="552"/>
      <c r="Y35" s="552"/>
      <c r="Z35" s="552"/>
      <c r="AA35" s="552"/>
      <c r="AB35" s="552"/>
      <c r="AC35" s="552"/>
      <c r="AD35" s="552"/>
      <c r="AE35" s="552"/>
      <c r="AF35" s="552"/>
      <c r="AG35" s="552"/>
      <c r="AH35" s="552"/>
      <c r="AI35" s="551"/>
      <c r="AJ35" s="551"/>
      <c r="AK35" s="551"/>
      <c r="AL35" s="551"/>
      <c r="AM35" s="551"/>
      <c r="AN35" s="551"/>
    </row>
    <row r="36" spans="1:40" ht="12.75" customHeight="1">
      <c r="C36" s="220"/>
      <c r="D36" s="220"/>
      <c r="E36" s="211"/>
      <c r="F36" s="211"/>
      <c r="G36" s="211"/>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c r="AE36" s="211"/>
      <c r="AF36" s="211"/>
      <c r="AG36" s="211"/>
      <c r="AH36" s="211"/>
      <c r="AI36" s="215"/>
      <c r="AJ36" s="215"/>
      <c r="AK36" s="215"/>
      <c r="AL36" s="215"/>
      <c r="AM36" s="215"/>
      <c r="AN36" s="215"/>
    </row>
    <row r="37" spans="1:40" ht="20.25" customHeight="1">
      <c r="C37" s="292" t="s">
        <v>425</v>
      </c>
      <c r="D37" s="308"/>
      <c r="E37" s="309"/>
      <c r="F37" s="309"/>
      <c r="G37" s="309"/>
      <c r="H37" s="309"/>
      <c r="I37" s="309"/>
      <c r="J37" s="309"/>
      <c r="K37" s="309"/>
      <c r="L37" s="309"/>
      <c r="M37" s="309"/>
      <c r="N37" s="309"/>
      <c r="O37" s="309"/>
      <c r="P37" s="309"/>
      <c r="Q37" s="309"/>
      <c r="R37" s="309"/>
      <c r="S37" s="309"/>
      <c r="T37" s="309"/>
      <c r="U37" s="309"/>
      <c r="V37" s="309"/>
      <c r="W37" s="309"/>
      <c r="X37" s="309"/>
      <c r="Y37" s="309"/>
      <c r="Z37" s="309"/>
      <c r="AA37" s="309"/>
      <c r="AB37" s="309"/>
      <c r="AC37" s="309"/>
      <c r="AD37" s="309"/>
      <c r="AE37" s="309"/>
      <c r="AF37" s="309"/>
      <c r="AG37" s="309"/>
      <c r="AH37" s="309"/>
      <c r="AI37" s="308"/>
      <c r="AJ37" s="308"/>
      <c r="AK37" s="308"/>
      <c r="AL37" s="308"/>
      <c r="AM37" s="308"/>
      <c r="AN37" s="308"/>
    </row>
    <row r="38" spans="1:40" ht="36" customHeight="1">
      <c r="C38" s="624">
        <v>1</v>
      </c>
      <c r="D38" s="624"/>
      <c r="E38" s="552" t="s">
        <v>426</v>
      </c>
      <c r="F38" s="552"/>
      <c r="G38" s="552"/>
      <c r="H38" s="552"/>
      <c r="I38" s="552"/>
      <c r="J38" s="552"/>
      <c r="K38" s="552"/>
      <c r="L38" s="552"/>
      <c r="M38" s="552"/>
      <c r="N38" s="552"/>
      <c r="O38" s="552"/>
      <c r="P38" s="552"/>
      <c r="Q38" s="552"/>
      <c r="R38" s="552"/>
      <c r="S38" s="552"/>
      <c r="T38" s="552"/>
      <c r="U38" s="552"/>
      <c r="V38" s="552"/>
      <c r="W38" s="552"/>
      <c r="X38" s="552"/>
      <c r="Y38" s="552"/>
      <c r="Z38" s="552"/>
      <c r="AA38" s="552"/>
      <c r="AB38" s="552"/>
      <c r="AC38" s="552"/>
      <c r="AD38" s="552"/>
      <c r="AE38" s="552"/>
      <c r="AF38" s="552"/>
      <c r="AG38" s="552"/>
      <c r="AH38" s="552"/>
      <c r="AI38" s="551"/>
      <c r="AJ38" s="551"/>
      <c r="AK38" s="551"/>
      <c r="AL38" s="551"/>
      <c r="AM38" s="551"/>
      <c r="AN38" s="551"/>
    </row>
    <row r="39" spans="1:40" ht="10.050000000000001" customHeight="1">
      <c r="C39" s="310"/>
      <c r="D39" s="310"/>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2"/>
      <c r="AJ39" s="312"/>
      <c r="AK39" s="312"/>
      <c r="AL39" s="312"/>
      <c r="AM39" s="312"/>
      <c r="AN39" s="312"/>
    </row>
    <row r="40" spans="1:40" ht="12.75" customHeight="1">
      <c r="C40" s="220"/>
      <c r="D40" s="220"/>
      <c r="E40" s="211"/>
      <c r="F40" s="211"/>
      <c r="G40" s="211"/>
      <c r="H40" s="211"/>
      <c r="I40" s="211"/>
      <c r="J40" s="211"/>
      <c r="K40" s="211"/>
      <c r="L40" s="211"/>
      <c r="M40" s="211"/>
      <c r="N40" s="211"/>
      <c r="O40" s="211"/>
      <c r="P40" s="211"/>
      <c r="Q40" s="211"/>
      <c r="R40" s="211"/>
      <c r="S40" s="211"/>
      <c r="T40" s="211"/>
      <c r="U40" s="211"/>
      <c r="V40" s="211"/>
      <c r="W40" s="211"/>
      <c r="X40" s="211"/>
      <c r="Y40" s="211"/>
      <c r="Z40" s="211"/>
      <c r="AA40" s="211"/>
      <c r="AB40" s="211"/>
      <c r="AC40" s="211"/>
      <c r="AD40" s="211"/>
      <c r="AE40" s="211"/>
      <c r="AF40" s="211"/>
      <c r="AG40" s="211"/>
      <c r="AH40" s="211"/>
      <c r="AI40" s="215"/>
      <c r="AJ40" s="215"/>
      <c r="AK40" s="215"/>
      <c r="AL40" s="215"/>
      <c r="AM40" s="215"/>
      <c r="AN40" s="215"/>
    </row>
    <row r="41" spans="1:40" ht="20.25" customHeight="1">
      <c r="C41" s="292" t="s">
        <v>427</v>
      </c>
      <c r="D41" s="308"/>
      <c r="E41" s="309"/>
      <c r="F41" s="309"/>
      <c r="G41" s="309"/>
      <c r="H41" s="309"/>
      <c r="I41" s="309"/>
      <c r="J41" s="309"/>
      <c r="K41" s="309"/>
      <c r="L41" s="309"/>
      <c r="M41" s="309"/>
      <c r="N41" s="309"/>
      <c r="O41" s="309"/>
      <c r="P41" s="309"/>
      <c r="Q41" s="309"/>
      <c r="R41" s="309"/>
      <c r="S41" s="309"/>
      <c r="T41" s="309"/>
      <c r="U41" s="309"/>
      <c r="V41" s="309"/>
      <c r="W41" s="309"/>
      <c r="X41" s="309"/>
      <c r="Y41" s="309"/>
      <c r="Z41" s="309"/>
      <c r="AA41" s="309"/>
      <c r="AB41" s="309"/>
      <c r="AC41" s="309"/>
      <c r="AD41" s="309"/>
      <c r="AE41" s="309"/>
      <c r="AF41" s="309"/>
      <c r="AG41" s="309"/>
      <c r="AH41" s="309"/>
      <c r="AI41" s="308"/>
      <c r="AJ41" s="308"/>
      <c r="AK41" s="308"/>
      <c r="AL41" s="308"/>
      <c r="AM41" s="308"/>
      <c r="AN41" s="308"/>
    </row>
    <row r="42" spans="1:40" ht="39" customHeight="1">
      <c r="C42" s="624">
        <v>1</v>
      </c>
      <c r="D42" s="624"/>
      <c r="E42" s="552" t="s">
        <v>428</v>
      </c>
      <c r="F42" s="552"/>
      <c r="G42" s="552"/>
      <c r="H42" s="552"/>
      <c r="I42" s="552"/>
      <c r="J42" s="552"/>
      <c r="K42" s="552"/>
      <c r="L42" s="552"/>
      <c r="M42" s="552"/>
      <c r="N42" s="552"/>
      <c r="O42" s="552"/>
      <c r="P42" s="552"/>
      <c r="Q42" s="552"/>
      <c r="R42" s="552"/>
      <c r="S42" s="552"/>
      <c r="T42" s="552"/>
      <c r="U42" s="552"/>
      <c r="V42" s="552"/>
      <c r="W42" s="552"/>
      <c r="X42" s="552"/>
      <c r="Y42" s="552"/>
      <c r="Z42" s="552"/>
      <c r="AA42" s="552"/>
      <c r="AB42" s="552"/>
      <c r="AC42" s="552"/>
      <c r="AD42" s="552"/>
      <c r="AE42" s="552"/>
      <c r="AF42" s="552"/>
      <c r="AG42" s="552"/>
      <c r="AH42" s="552"/>
      <c r="AI42" s="551"/>
      <c r="AJ42" s="551"/>
      <c r="AK42" s="551"/>
      <c r="AL42" s="551"/>
      <c r="AM42" s="551"/>
      <c r="AN42" s="551"/>
    </row>
    <row r="43" spans="1:40" ht="11.25" customHeight="1">
      <c r="A43" s="212"/>
      <c r="B43" s="212"/>
      <c r="C43" s="220"/>
      <c r="D43" s="220"/>
      <c r="E43" s="220"/>
      <c r="F43" s="220"/>
      <c r="G43" s="220"/>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row>
    <row r="44" spans="1:40" ht="17.25" customHeight="1">
      <c r="B44" s="213" t="s">
        <v>322</v>
      </c>
      <c r="C44" s="212"/>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row>
    <row r="45" spans="1:40" ht="20.25" customHeight="1">
      <c r="C45" s="292" t="s">
        <v>323</v>
      </c>
      <c r="D45" s="308"/>
      <c r="E45" s="309"/>
      <c r="F45" s="309"/>
      <c r="G45" s="309"/>
      <c r="H45" s="309"/>
      <c r="I45" s="309"/>
      <c r="J45" s="309"/>
      <c r="K45" s="309"/>
      <c r="L45" s="309"/>
      <c r="M45" s="309"/>
      <c r="N45" s="309"/>
      <c r="O45" s="309"/>
      <c r="P45" s="309"/>
      <c r="Q45" s="309"/>
      <c r="R45" s="309"/>
      <c r="S45" s="309"/>
      <c r="T45" s="309"/>
      <c r="U45" s="309"/>
      <c r="V45" s="309"/>
      <c r="W45" s="309"/>
      <c r="X45" s="309"/>
      <c r="Y45" s="309"/>
      <c r="Z45" s="309"/>
      <c r="AA45" s="309"/>
      <c r="AB45" s="309"/>
      <c r="AC45" s="309"/>
      <c r="AD45" s="309"/>
      <c r="AE45" s="309"/>
      <c r="AF45" s="309"/>
      <c r="AG45" s="309"/>
      <c r="AH45" s="309"/>
      <c r="AI45" s="308"/>
      <c r="AJ45" s="308"/>
      <c r="AK45" s="308"/>
      <c r="AL45" s="308"/>
      <c r="AM45" s="308"/>
      <c r="AN45" s="308"/>
    </row>
    <row r="46" spans="1:40" ht="45" customHeight="1">
      <c r="C46" s="624">
        <v>1</v>
      </c>
      <c r="D46" s="624"/>
      <c r="E46" s="552" t="s">
        <v>714</v>
      </c>
      <c r="F46" s="552"/>
      <c r="G46" s="552"/>
      <c r="H46" s="552"/>
      <c r="I46" s="552"/>
      <c r="J46" s="552"/>
      <c r="K46" s="552"/>
      <c r="L46" s="552"/>
      <c r="M46" s="552"/>
      <c r="N46" s="552"/>
      <c r="O46" s="552"/>
      <c r="P46" s="552"/>
      <c r="Q46" s="552"/>
      <c r="R46" s="552"/>
      <c r="S46" s="552"/>
      <c r="T46" s="552"/>
      <c r="U46" s="552"/>
      <c r="V46" s="552"/>
      <c r="W46" s="552"/>
      <c r="X46" s="552"/>
      <c r="Y46" s="552"/>
      <c r="Z46" s="552"/>
      <c r="AA46" s="552"/>
      <c r="AB46" s="552"/>
      <c r="AC46" s="552"/>
      <c r="AD46" s="552"/>
      <c r="AE46" s="552"/>
      <c r="AF46" s="552"/>
      <c r="AG46" s="552"/>
      <c r="AH46" s="552"/>
      <c r="AI46" s="551"/>
      <c r="AJ46" s="551"/>
      <c r="AK46" s="551"/>
      <c r="AL46" s="551"/>
      <c r="AM46" s="551"/>
      <c r="AN46" s="551"/>
    </row>
    <row r="47" spans="1:40" ht="10.050000000000001" customHeight="1">
      <c r="A47" s="212"/>
      <c r="B47" s="212"/>
      <c r="C47" s="220"/>
      <c r="D47" s="220"/>
      <c r="E47" s="220"/>
      <c r="F47" s="220"/>
      <c r="G47" s="220"/>
      <c r="H47" s="220"/>
      <c r="I47" s="220"/>
      <c r="J47" s="220"/>
      <c r="K47" s="220"/>
      <c r="L47" s="220"/>
      <c r="M47" s="220"/>
      <c r="N47" s="220"/>
      <c r="O47" s="220"/>
      <c r="P47" s="220"/>
      <c r="Q47" s="220"/>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row>
    <row r="48" spans="1:40" s="244" customFormat="1" ht="17.25" customHeight="1">
      <c r="C48" s="313" t="s">
        <v>548</v>
      </c>
      <c r="D48" s="313"/>
      <c r="E48" s="314"/>
      <c r="F48" s="313"/>
      <c r="G48" s="313"/>
      <c r="H48" s="313"/>
      <c r="I48" s="313"/>
      <c r="J48" s="313"/>
      <c r="K48" s="313"/>
      <c r="L48" s="313"/>
      <c r="M48" s="313"/>
      <c r="N48" s="313"/>
      <c r="O48" s="313"/>
      <c r="P48" s="313"/>
      <c r="Q48" s="313"/>
      <c r="R48" s="313"/>
      <c r="S48" s="313"/>
      <c r="T48" s="313"/>
      <c r="U48" s="313"/>
      <c r="V48" s="313"/>
      <c r="W48" s="313"/>
      <c r="X48" s="313"/>
      <c r="Y48" s="313"/>
      <c r="Z48" s="313"/>
      <c r="AA48" s="313"/>
      <c r="AB48" s="315"/>
      <c r="AC48" s="313"/>
      <c r="AD48" s="313"/>
      <c r="AE48" s="313"/>
      <c r="AF48" s="313"/>
      <c r="AG48" s="313"/>
      <c r="AH48" s="313"/>
      <c r="AI48" s="313"/>
      <c r="AJ48" s="313"/>
      <c r="AK48" s="313"/>
      <c r="AL48" s="313"/>
      <c r="AM48" s="313"/>
      <c r="AN48" s="313"/>
    </row>
    <row r="49" spans="2:40" s="244" customFormat="1" ht="30" customHeight="1">
      <c r="C49" s="614">
        <v>1</v>
      </c>
      <c r="D49" s="615"/>
      <c r="E49" s="811" t="s">
        <v>949</v>
      </c>
      <c r="F49" s="812"/>
      <c r="G49" s="812"/>
      <c r="H49" s="812"/>
      <c r="I49" s="812"/>
      <c r="J49" s="812"/>
      <c r="K49" s="812"/>
      <c r="L49" s="812"/>
      <c r="M49" s="812"/>
      <c r="N49" s="812"/>
      <c r="O49" s="812"/>
      <c r="P49" s="812"/>
      <c r="Q49" s="812"/>
      <c r="R49" s="812"/>
      <c r="S49" s="812"/>
      <c r="T49" s="812"/>
      <c r="U49" s="812"/>
      <c r="V49" s="812"/>
      <c r="W49" s="812"/>
      <c r="X49" s="812"/>
      <c r="Y49" s="812"/>
      <c r="Z49" s="812"/>
      <c r="AA49" s="812"/>
      <c r="AB49" s="812"/>
      <c r="AC49" s="812"/>
      <c r="AD49" s="812"/>
      <c r="AE49" s="812"/>
      <c r="AF49" s="812"/>
      <c r="AG49" s="812"/>
      <c r="AH49" s="813"/>
      <c r="AI49" s="551"/>
      <c r="AJ49" s="551"/>
      <c r="AK49" s="551"/>
      <c r="AL49" s="551"/>
      <c r="AM49" s="551"/>
      <c r="AN49" s="551"/>
    </row>
    <row r="50" spans="2:40" s="244" customFormat="1" ht="38.4" customHeight="1">
      <c r="C50" s="614">
        <v>2</v>
      </c>
      <c r="D50" s="615"/>
      <c r="E50" s="834" t="s">
        <v>966</v>
      </c>
      <c r="F50" s="835"/>
      <c r="G50" s="835"/>
      <c r="H50" s="835"/>
      <c r="I50" s="835"/>
      <c r="J50" s="835"/>
      <c r="K50" s="835"/>
      <c r="L50" s="835"/>
      <c r="M50" s="835"/>
      <c r="N50" s="835"/>
      <c r="O50" s="835"/>
      <c r="P50" s="835"/>
      <c r="Q50" s="835"/>
      <c r="R50" s="835"/>
      <c r="S50" s="835"/>
      <c r="T50" s="835"/>
      <c r="U50" s="835"/>
      <c r="V50" s="835"/>
      <c r="W50" s="835"/>
      <c r="X50" s="835"/>
      <c r="Y50" s="835"/>
      <c r="Z50" s="835"/>
      <c r="AA50" s="835"/>
      <c r="AB50" s="835"/>
      <c r="AC50" s="835"/>
      <c r="AD50" s="835"/>
      <c r="AE50" s="835"/>
      <c r="AF50" s="835"/>
      <c r="AG50" s="835"/>
      <c r="AH50" s="836"/>
      <c r="AI50" s="639"/>
      <c r="AJ50" s="640"/>
      <c r="AK50" s="640"/>
      <c r="AL50" s="640"/>
      <c r="AM50" s="640"/>
      <c r="AN50" s="664"/>
    </row>
    <row r="51" spans="2:40" s="244" customFormat="1" ht="17.25" customHeight="1">
      <c r="B51" s="316"/>
      <c r="C51" s="616"/>
      <c r="D51" s="617"/>
      <c r="E51" s="582" t="s">
        <v>698</v>
      </c>
      <c r="F51" s="583"/>
      <c r="G51" s="583"/>
      <c r="H51" s="583"/>
      <c r="I51" s="583"/>
      <c r="J51" s="583"/>
      <c r="K51" s="583"/>
      <c r="L51" s="583"/>
      <c r="M51" s="583"/>
      <c r="N51" s="583"/>
      <c r="O51" s="583"/>
      <c r="P51" s="583"/>
      <c r="Q51" s="583"/>
      <c r="R51" s="583"/>
      <c r="S51" s="583"/>
      <c r="T51" s="583"/>
      <c r="U51" s="583"/>
      <c r="V51" s="583"/>
      <c r="W51" s="583"/>
      <c r="X51" s="583"/>
      <c r="Y51" s="583"/>
      <c r="Z51" s="583"/>
      <c r="AA51" s="583"/>
      <c r="AB51" s="583"/>
      <c r="AC51" s="583"/>
      <c r="AD51" s="583"/>
      <c r="AE51" s="583"/>
      <c r="AF51" s="583"/>
      <c r="AG51" s="583"/>
      <c r="AH51" s="584"/>
      <c r="AI51" s="588"/>
      <c r="AJ51" s="589"/>
      <c r="AK51" s="589"/>
      <c r="AL51" s="589"/>
      <c r="AM51" s="589"/>
      <c r="AN51" s="590"/>
    </row>
    <row r="52" spans="2:40" s="244" customFormat="1" ht="17.25" customHeight="1">
      <c r="B52" s="316"/>
      <c r="C52" s="618"/>
      <c r="D52" s="619"/>
      <c r="E52" s="814" t="s">
        <v>699</v>
      </c>
      <c r="F52" s="815"/>
      <c r="G52" s="815"/>
      <c r="H52" s="815"/>
      <c r="I52" s="815"/>
      <c r="J52" s="815"/>
      <c r="K52" s="815"/>
      <c r="L52" s="815"/>
      <c r="M52" s="815"/>
      <c r="N52" s="815"/>
      <c r="O52" s="815"/>
      <c r="P52" s="815"/>
      <c r="Q52" s="815"/>
      <c r="R52" s="815"/>
      <c r="S52" s="815"/>
      <c r="T52" s="815"/>
      <c r="U52" s="815"/>
      <c r="V52" s="815"/>
      <c r="W52" s="815"/>
      <c r="X52" s="815"/>
      <c r="Y52" s="815"/>
      <c r="Z52" s="815"/>
      <c r="AA52" s="815"/>
      <c r="AB52" s="815"/>
      <c r="AC52" s="815"/>
      <c r="AD52" s="815"/>
      <c r="AE52" s="815"/>
      <c r="AF52" s="815"/>
      <c r="AG52" s="815"/>
      <c r="AH52" s="816"/>
      <c r="AI52" s="574"/>
      <c r="AJ52" s="575"/>
      <c r="AK52" s="575"/>
      <c r="AL52" s="575"/>
      <c r="AM52" s="575"/>
      <c r="AN52" s="576"/>
    </row>
    <row r="53" spans="2:40" s="244" customFormat="1" ht="30" customHeight="1">
      <c r="C53" s="624">
        <v>3</v>
      </c>
      <c r="D53" s="624"/>
      <c r="E53" s="552" t="s">
        <v>549</v>
      </c>
      <c r="F53" s="552"/>
      <c r="G53" s="552"/>
      <c r="H53" s="552"/>
      <c r="I53" s="552"/>
      <c r="J53" s="552"/>
      <c r="K53" s="552"/>
      <c r="L53" s="552"/>
      <c r="M53" s="552"/>
      <c r="N53" s="552"/>
      <c r="O53" s="552"/>
      <c r="P53" s="552"/>
      <c r="Q53" s="552"/>
      <c r="R53" s="552"/>
      <c r="S53" s="552"/>
      <c r="T53" s="552"/>
      <c r="U53" s="552"/>
      <c r="V53" s="552"/>
      <c r="W53" s="552"/>
      <c r="X53" s="552"/>
      <c r="Y53" s="552"/>
      <c r="Z53" s="552"/>
      <c r="AA53" s="552"/>
      <c r="AB53" s="552"/>
      <c r="AC53" s="552"/>
      <c r="AD53" s="552"/>
      <c r="AE53" s="552"/>
      <c r="AF53" s="552"/>
      <c r="AG53" s="552"/>
      <c r="AH53" s="552"/>
      <c r="AI53" s="664"/>
      <c r="AJ53" s="551"/>
      <c r="AK53" s="551"/>
      <c r="AL53" s="551"/>
      <c r="AM53" s="551"/>
      <c r="AN53" s="551"/>
    </row>
    <row r="54" spans="2:40" s="244" customFormat="1" ht="30" customHeight="1">
      <c r="C54" s="624">
        <v>4</v>
      </c>
      <c r="D54" s="624"/>
      <c r="E54" s="552" t="s">
        <v>550</v>
      </c>
      <c r="F54" s="552"/>
      <c r="G54" s="552"/>
      <c r="H54" s="552"/>
      <c r="I54" s="552"/>
      <c r="J54" s="552"/>
      <c r="K54" s="552"/>
      <c r="L54" s="552"/>
      <c r="M54" s="552"/>
      <c r="N54" s="552"/>
      <c r="O54" s="552"/>
      <c r="P54" s="552"/>
      <c r="Q54" s="552"/>
      <c r="R54" s="552"/>
      <c r="S54" s="552"/>
      <c r="T54" s="552"/>
      <c r="U54" s="552"/>
      <c r="V54" s="552"/>
      <c r="W54" s="552"/>
      <c r="X54" s="552"/>
      <c r="Y54" s="552"/>
      <c r="Z54" s="552"/>
      <c r="AA54" s="552"/>
      <c r="AB54" s="552"/>
      <c r="AC54" s="552"/>
      <c r="AD54" s="552"/>
      <c r="AE54" s="552"/>
      <c r="AF54" s="552"/>
      <c r="AG54" s="552"/>
      <c r="AH54" s="552"/>
      <c r="AI54" s="551"/>
      <c r="AJ54" s="551"/>
      <c r="AK54" s="551"/>
      <c r="AL54" s="551"/>
      <c r="AM54" s="551"/>
      <c r="AN54" s="551"/>
    </row>
    <row r="55" spans="2:40" s="244" customFormat="1" ht="30" customHeight="1">
      <c r="C55" s="624">
        <v>5</v>
      </c>
      <c r="D55" s="624"/>
      <c r="E55" s="806" t="s">
        <v>700</v>
      </c>
      <c r="F55" s="806"/>
      <c r="G55" s="806"/>
      <c r="H55" s="806"/>
      <c r="I55" s="806"/>
      <c r="J55" s="806"/>
      <c r="K55" s="806"/>
      <c r="L55" s="806"/>
      <c r="M55" s="806"/>
      <c r="N55" s="806"/>
      <c r="O55" s="806"/>
      <c r="P55" s="806"/>
      <c r="Q55" s="806"/>
      <c r="R55" s="806"/>
      <c r="S55" s="806"/>
      <c r="T55" s="806"/>
      <c r="U55" s="806"/>
      <c r="V55" s="806"/>
      <c r="W55" s="806"/>
      <c r="X55" s="806"/>
      <c r="Y55" s="806"/>
      <c r="Z55" s="806"/>
      <c r="AA55" s="806"/>
      <c r="AB55" s="806"/>
      <c r="AC55" s="806"/>
      <c r="AD55" s="806"/>
      <c r="AE55" s="806"/>
      <c r="AF55" s="806"/>
      <c r="AG55" s="806"/>
      <c r="AH55" s="806"/>
      <c r="AI55" s="551"/>
      <c r="AJ55" s="551"/>
      <c r="AK55" s="551"/>
      <c r="AL55" s="551"/>
      <c r="AM55" s="551"/>
      <c r="AN55" s="551"/>
    </row>
    <row r="56" spans="2:40" s="244" customFormat="1" ht="15" customHeight="1">
      <c r="C56" s="317"/>
      <c r="D56" s="317"/>
      <c r="E56" s="214"/>
      <c r="F56" s="214"/>
      <c r="G56" s="214"/>
      <c r="H56" s="214"/>
      <c r="I56" s="214"/>
      <c r="J56" s="214"/>
      <c r="K56" s="214"/>
      <c r="L56" s="214"/>
      <c r="M56" s="214"/>
      <c r="N56" s="214"/>
      <c r="O56" s="214"/>
      <c r="P56" s="214"/>
      <c r="Q56" s="214"/>
      <c r="R56" s="214"/>
      <c r="S56" s="214"/>
      <c r="T56" s="214"/>
      <c r="U56" s="214"/>
      <c r="V56" s="214"/>
      <c r="W56" s="214"/>
      <c r="X56" s="214"/>
      <c r="Y56" s="214"/>
      <c r="Z56" s="214"/>
      <c r="AA56" s="214"/>
      <c r="AB56" s="214"/>
      <c r="AC56" s="214"/>
      <c r="AD56" s="214"/>
      <c r="AE56" s="214"/>
      <c r="AF56" s="214"/>
      <c r="AG56" s="214"/>
      <c r="AH56" s="214"/>
      <c r="AI56" s="318"/>
      <c r="AJ56" s="318"/>
      <c r="AK56" s="318"/>
      <c r="AL56" s="318"/>
      <c r="AM56" s="318"/>
      <c r="AN56" s="318"/>
    </row>
    <row r="57" spans="2:40" s="244" customFormat="1" ht="30" customHeight="1">
      <c r="C57" s="313" t="s">
        <v>551</v>
      </c>
      <c r="D57" s="313"/>
      <c r="E57" s="313"/>
      <c r="F57" s="313"/>
      <c r="G57" s="313"/>
      <c r="H57" s="313"/>
      <c r="I57" s="313"/>
      <c r="J57" s="313"/>
      <c r="K57" s="313"/>
      <c r="L57" s="313"/>
      <c r="M57" s="313"/>
      <c r="N57" s="313"/>
      <c r="O57" s="313"/>
      <c r="P57" s="313"/>
      <c r="Q57" s="313"/>
      <c r="R57" s="313"/>
      <c r="S57" s="313"/>
      <c r="T57" s="313"/>
      <c r="U57" s="313"/>
      <c r="V57" s="313"/>
      <c r="W57" s="313"/>
      <c r="X57" s="313"/>
      <c r="Y57" s="313"/>
      <c r="Z57" s="313"/>
      <c r="AA57" s="313"/>
      <c r="AB57" s="315"/>
      <c r="AC57" s="313"/>
      <c r="AD57" s="313"/>
      <c r="AE57" s="313"/>
      <c r="AF57" s="313"/>
      <c r="AG57" s="313"/>
      <c r="AH57" s="313"/>
      <c r="AI57" s="313"/>
      <c r="AJ57" s="313"/>
      <c r="AK57" s="313"/>
      <c r="AL57" s="313"/>
      <c r="AM57" s="313"/>
      <c r="AN57" s="313"/>
    </row>
    <row r="58" spans="2:40" s="244" customFormat="1" ht="27" customHeight="1">
      <c r="C58" s="614">
        <v>1</v>
      </c>
      <c r="D58" s="615"/>
      <c r="E58" s="552" t="s">
        <v>950</v>
      </c>
      <c r="F58" s="552"/>
      <c r="G58" s="552"/>
      <c r="H58" s="552"/>
      <c r="I58" s="552"/>
      <c r="J58" s="552"/>
      <c r="K58" s="552"/>
      <c r="L58" s="552"/>
      <c r="M58" s="552"/>
      <c r="N58" s="552"/>
      <c r="O58" s="552"/>
      <c r="P58" s="552"/>
      <c r="Q58" s="552"/>
      <c r="R58" s="552"/>
      <c r="S58" s="552"/>
      <c r="T58" s="552"/>
      <c r="U58" s="552"/>
      <c r="V58" s="552"/>
      <c r="W58" s="552"/>
      <c r="X58" s="552"/>
      <c r="Y58" s="552"/>
      <c r="Z58" s="552"/>
      <c r="AA58" s="552"/>
      <c r="AB58" s="552"/>
      <c r="AC58" s="552"/>
      <c r="AD58" s="552"/>
      <c r="AE58" s="552"/>
      <c r="AF58" s="552"/>
      <c r="AG58" s="552"/>
      <c r="AH58" s="552"/>
      <c r="AI58" s="551"/>
      <c r="AJ58" s="551"/>
      <c r="AK58" s="551"/>
      <c r="AL58" s="551"/>
      <c r="AM58" s="551"/>
      <c r="AN58" s="551"/>
    </row>
    <row r="59" spans="2:40" s="244" customFormat="1" ht="35.4" customHeight="1">
      <c r="C59" s="614">
        <v>2</v>
      </c>
      <c r="D59" s="615"/>
      <c r="E59" s="806" t="s">
        <v>966</v>
      </c>
      <c r="F59" s="806"/>
      <c r="G59" s="806"/>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563"/>
      <c r="AJ59" s="578"/>
      <c r="AK59" s="578"/>
      <c r="AL59" s="578"/>
      <c r="AM59" s="578"/>
      <c r="AN59" s="578"/>
    </row>
    <row r="60" spans="2:40" s="244" customFormat="1" ht="22.95" customHeight="1">
      <c r="C60" s="616"/>
      <c r="D60" s="617"/>
      <c r="E60" s="582" t="s">
        <v>701</v>
      </c>
      <c r="F60" s="583"/>
      <c r="G60" s="583"/>
      <c r="H60" s="583"/>
      <c r="I60" s="583"/>
      <c r="J60" s="583"/>
      <c r="K60" s="583"/>
      <c r="L60" s="583"/>
      <c r="M60" s="583"/>
      <c r="N60" s="583"/>
      <c r="O60" s="583"/>
      <c r="P60" s="583"/>
      <c r="Q60" s="583"/>
      <c r="R60" s="583"/>
      <c r="S60" s="583"/>
      <c r="T60" s="583"/>
      <c r="U60" s="583"/>
      <c r="V60" s="583"/>
      <c r="W60" s="583"/>
      <c r="X60" s="583"/>
      <c r="Y60" s="583"/>
      <c r="Z60" s="583"/>
      <c r="AA60" s="583"/>
      <c r="AB60" s="583"/>
      <c r="AC60" s="583"/>
      <c r="AD60" s="583"/>
      <c r="AE60" s="583"/>
      <c r="AF60" s="583"/>
      <c r="AG60" s="583"/>
      <c r="AH60" s="584"/>
      <c r="AI60" s="588"/>
      <c r="AJ60" s="589"/>
      <c r="AK60" s="589"/>
      <c r="AL60" s="589"/>
      <c r="AM60" s="589"/>
      <c r="AN60" s="590"/>
    </row>
    <row r="61" spans="2:40" s="244" customFormat="1" ht="24.45" customHeight="1">
      <c r="C61" s="618"/>
      <c r="D61" s="619"/>
      <c r="E61" s="829" t="s">
        <v>750</v>
      </c>
      <c r="F61" s="830"/>
      <c r="G61" s="830"/>
      <c r="H61" s="830"/>
      <c r="I61" s="830"/>
      <c r="J61" s="830"/>
      <c r="K61" s="830"/>
      <c r="L61" s="830"/>
      <c r="M61" s="830"/>
      <c r="N61" s="830"/>
      <c r="O61" s="830"/>
      <c r="P61" s="830"/>
      <c r="Q61" s="830"/>
      <c r="R61" s="830"/>
      <c r="S61" s="830"/>
      <c r="T61" s="830"/>
      <c r="U61" s="830"/>
      <c r="V61" s="830"/>
      <c r="W61" s="830"/>
      <c r="X61" s="830"/>
      <c r="Y61" s="830"/>
      <c r="Z61" s="830"/>
      <c r="AA61" s="830"/>
      <c r="AB61" s="830"/>
      <c r="AC61" s="830"/>
      <c r="AD61" s="830"/>
      <c r="AE61" s="830"/>
      <c r="AF61" s="830"/>
      <c r="AG61" s="830"/>
      <c r="AH61" s="831"/>
      <c r="AI61" s="574"/>
      <c r="AJ61" s="575"/>
      <c r="AK61" s="575"/>
      <c r="AL61" s="575"/>
      <c r="AM61" s="575"/>
      <c r="AN61" s="576"/>
    </row>
    <row r="62" spans="2:40" s="244" customFormat="1" ht="27.45" customHeight="1">
      <c r="B62" s="316"/>
      <c r="C62" s="624">
        <v>3</v>
      </c>
      <c r="D62" s="624"/>
      <c r="E62" s="552" t="s">
        <v>549</v>
      </c>
      <c r="F62" s="552"/>
      <c r="G62" s="552"/>
      <c r="H62" s="552"/>
      <c r="I62" s="552"/>
      <c r="J62" s="552"/>
      <c r="K62" s="552"/>
      <c r="L62" s="552"/>
      <c r="M62" s="552"/>
      <c r="N62" s="552"/>
      <c r="O62" s="552"/>
      <c r="P62" s="552"/>
      <c r="Q62" s="552"/>
      <c r="R62" s="552"/>
      <c r="S62" s="552"/>
      <c r="T62" s="552"/>
      <c r="U62" s="552"/>
      <c r="V62" s="552"/>
      <c r="W62" s="552"/>
      <c r="X62" s="552"/>
      <c r="Y62" s="552"/>
      <c r="Z62" s="552"/>
      <c r="AA62" s="552"/>
      <c r="AB62" s="552"/>
      <c r="AC62" s="552"/>
      <c r="AD62" s="552"/>
      <c r="AE62" s="552"/>
      <c r="AF62" s="552"/>
      <c r="AG62" s="552"/>
      <c r="AH62" s="552"/>
      <c r="AI62" s="551"/>
      <c r="AJ62" s="551"/>
      <c r="AK62" s="551"/>
      <c r="AL62" s="551"/>
      <c r="AM62" s="551"/>
      <c r="AN62" s="551"/>
    </row>
    <row r="63" spans="2:40" s="244" customFormat="1" ht="17.25" customHeight="1">
      <c r="B63" s="316"/>
      <c r="C63" s="317"/>
      <c r="D63" s="317"/>
      <c r="E63" s="214"/>
      <c r="F63" s="214"/>
      <c r="G63" s="214"/>
      <c r="H63" s="214"/>
      <c r="I63" s="214"/>
      <c r="J63" s="214"/>
      <c r="K63" s="214"/>
      <c r="L63" s="214"/>
      <c r="M63" s="214"/>
      <c r="N63" s="214"/>
      <c r="O63" s="214"/>
      <c r="P63" s="214"/>
      <c r="Q63" s="214"/>
      <c r="R63" s="214"/>
      <c r="S63" s="214"/>
      <c r="T63" s="214"/>
      <c r="U63" s="214"/>
      <c r="V63" s="214"/>
      <c r="W63" s="214"/>
      <c r="X63" s="214"/>
      <c r="Y63" s="214"/>
      <c r="Z63" s="214"/>
      <c r="AA63" s="214"/>
      <c r="AB63" s="214"/>
      <c r="AC63" s="214"/>
      <c r="AD63" s="214"/>
      <c r="AE63" s="214"/>
      <c r="AF63" s="214"/>
      <c r="AG63" s="214"/>
      <c r="AH63" s="214"/>
      <c r="AI63" s="318"/>
      <c r="AJ63" s="318"/>
      <c r="AK63" s="318"/>
      <c r="AL63" s="318"/>
      <c r="AM63" s="318"/>
      <c r="AN63" s="318"/>
    </row>
    <row r="64" spans="2:40" s="244" customFormat="1" ht="30" customHeight="1">
      <c r="C64" s="313" t="s">
        <v>552</v>
      </c>
      <c r="D64" s="313"/>
      <c r="E64" s="313"/>
      <c r="F64" s="313"/>
      <c r="G64" s="313"/>
      <c r="H64" s="313"/>
      <c r="I64" s="313"/>
      <c r="J64" s="313"/>
      <c r="K64" s="313"/>
      <c r="L64" s="313"/>
      <c r="M64" s="313"/>
      <c r="N64" s="313"/>
      <c r="O64" s="313"/>
      <c r="P64" s="313"/>
      <c r="Q64" s="313"/>
      <c r="R64" s="313"/>
      <c r="S64" s="313"/>
      <c r="T64" s="313"/>
      <c r="U64" s="313"/>
      <c r="V64" s="313"/>
      <c r="W64" s="313"/>
      <c r="X64" s="313"/>
      <c r="Y64" s="313"/>
      <c r="Z64" s="313"/>
      <c r="AA64" s="313"/>
      <c r="AB64" s="315"/>
      <c r="AC64" s="313"/>
      <c r="AD64" s="313"/>
      <c r="AE64" s="313"/>
      <c r="AF64" s="313"/>
      <c r="AG64" s="313"/>
      <c r="AH64" s="313"/>
      <c r="AI64" s="313"/>
      <c r="AJ64" s="313"/>
      <c r="AK64" s="313"/>
      <c r="AL64" s="313"/>
      <c r="AM64" s="313"/>
      <c r="AN64" s="313"/>
    </row>
    <row r="65" spans="3:40" ht="34.049999999999997" customHeight="1">
      <c r="C65" s="603">
        <v>1</v>
      </c>
      <c r="D65" s="605"/>
      <c r="E65" s="859" t="s">
        <v>950</v>
      </c>
      <c r="F65" s="860"/>
      <c r="G65" s="860"/>
      <c r="H65" s="860"/>
      <c r="I65" s="860"/>
      <c r="J65" s="860"/>
      <c r="K65" s="860"/>
      <c r="L65" s="860"/>
      <c r="M65" s="860"/>
      <c r="N65" s="860"/>
      <c r="O65" s="860"/>
      <c r="P65" s="860"/>
      <c r="Q65" s="860"/>
      <c r="R65" s="860"/>
      <c r="S65" s="860"/>
      <c r="T65" s="860"/>
      <c r="U65" s="860"/>
      <c r="V65" s="860"/>
      <c r="W65" s="860"/>
      <c r="X65" s="860"/>
      <c r="Y65" s="860"/>
      <c r="Z65" s="860"/>
      <c r="AA65" s="860"/>
      <c r="AB65" s="860"/>
      <c r="AC65" s="860"/>
      <c r="AD65" s="860"/>
      <c r="AE65" s="860"/>
      <c r="AF65" s="860"/>
      <c r="AG65" s="860"/>
      <c r="AH65" s="861"/>
      <c r="AI65" s="551"/>
      <c r="AJ65" s="551"/>
      <c r="AK65" s="551"/>
      <c r="AL65" s="551"/>
      <c r="AM65" s="551"/>
      <c r="AN65" s="551"/>
    </row>
    <row r="66" spans="3:40" ht="17.25" customHeight="1">
      <c r="C66" s="317"/>
      <c r="D66" s="317"/>
      <c r="E66" s="214"/>
      <c r="F66" s="214"/>
      <c r="G66" s="214"/>
      <c r="H66" s="214"/>
      <c r="I66" s="214"/>
      <c r="J66" s="214"/>
      <c r="K66" s="214"/>
      <c r="L66" s="214"/>
      <c r="M66" s="311"/>
      <c r="N66" s="214"/>
      <c r="O66" s="214"/>
      <c r="P66" s="214"/>
      <c r="Q66" s="214"/>
      <c r="R66" s="214"/>
      <c r="S66" s="214"/>
      <c r="T66" s="214"/>
      <c r="U66" s="214"/>
      <c r="V66" s="214"/>
      <c r="W66" s="214"/>
      <c r="X66" s="214"/>
      <c r="Y66" s="214"/>
      <c r="Z66" s="214"/>
      <c r="AA66" s="214"/>
      <c r="AB66" s="214"/>
      <c r="AC66" s="214"/>
      <c r="AD66" s="214"/>
      <c r="AE66" s="214"/>
      <c r="AF66" s="214"/>
      <c r="AG66" s="214"/>
      <c r="AH66" s="214"/>
      <c r="AI66" s="318"/>
      <c r="AJ66" s="318"/>
      <c r="AK66" s="318"/>
      <c r="AL66" s="318"/>
      <c r="AM66" s="318"/>
      <c r="AN66" s="318"/>
    </row>
    <row r="67" spans="3:40" ht="30" customHeight="1">
      <c r="C67" s="313" t="s">
        <v>553</v>
      </c>
      <c r="D67" s="313"/>
      <c r="E67" s="314"/>
      <c r="F67" s="313"/>
      <c r="G67" s="313"/>
      <c r="H67" s="313"/>
      <c r="I67" s="313"/>
      <c r="J67" s="313"/>
      <c r="K67" s="313"/>
      <c r="L67" s="313"/>
      <c r="M67" s="313"/>
      <c r="N67" s="313"/>
      <c r="O67" s="313"/>
      <c r="P67" s="313"/>
      <c r="Q67" s="313"/>
      <c r="R67" s="313"/>
      <c r="S67" s="313"/>
      <c r="T67" s="313"/>
      <c r="U67" s="313"/>
      <c r="V67" s="313"/>
      <c r="W67" s="313"/>
      <c r="X67" s="313"/>
      <c r="Y67" s="313"/>
      <c r="Z67" s="313"/>
      <c r="AA67" s="313"/>
      <c r="AB67" s="315"/>
      <c r="AC67" s="313"/>
      <c r="AD67" s="313"/>
      <c r="AE67" s="313"/>
      <c r="AF67" s="313"/>
      <c r="AG67" s="313"/>
      <c r="AH67" s="313"/>
      <c r="AI67" s="313"/>
      <c r="AJ67" s="313"/>
      <c r="AK67" s="313"/>
      <c r="AL67" s="313"/>
      <c r="AM67" s="313"/>
      <c r="AN67" s="313"/>
    </row>
    <row r="68" spans="3:40" ht="31.05" customHeight="1">
      <c r="C68" s="603">
        <v>1</v>
      </c>
      <c r="D68" s="605"/>
      <c r="E68" s="862" t="s">
        <v>951</v>
      </c>
      <c r="F68" s="863"/>
      <c r="G68" s="863"/>
      <c r="H68" s="863"/>
      <c r="I68" s="863"/>
      <c r="J68" s="863"/>
      <c r="K68" s="863"/>
      <c r="L68" s="863"/>
      <c r="M68" s="863"/>
      <c r="N68" s="863"/>
      <c r="O68" s="863"/>
      <c r="P68" s="863"/>
      <c r="Q68" s="863"/>
      <c r="R68" s="863"/>
      <c r="S68" s="863"/>
      <c r="T68" s="863"/>
      <c r="U68" s="863"/>
      <c r="V68" s="863"/>
      <c r="W68" s="863"/>
      <c r="X68" s="863"/>
      <c r="Y68" s="863"/>
      <c r="Z68" s="863"/>
      <c r="AA68" s="863"/>
      <c r="AB68" s="863"/>
      <c r="AC68" s="863"/>
      <c r="AD68" s="863"/>
      <c r="AE68" s="863"/>
      <c r="AF68" s="863"/>
      <c r="AG68" s="863"/>
      <c r="AH68" s="864"/>
      <c r="AI68" s="551"/>
      <c r="AJ68" s="551"/>
      <c r="AK68" s="551"/>
      <c r="AL68" s="551"/>
      <c r="AM68" s="551"/>
      <c r="AN68" s="551"/>
    </row>
    <row r="69" spans="3:40" ht="18" customHeight="1">
      <c r="C69" s="220"/>
      <c r="D69" s="220"/>
      <c r="E69" s="319"/>
      <c r="F69" s="320"/>
      <c r="G69" s="320"/>
      <c r="H69" s="320"/>
      <c r="I69" s="320"/>
      <c r="J69" s="320"/>
      <c r="K69" s="320"/>
      <c r="L69" s="320"/>
      <c r="M69" s="320"/>
      <c r="N69" s="320"/>
      <c r="O69" s="320"/>
      <c r="P69" s="320"/>
      <c r="Q69" s="320"/>
      <c r="R69" s="320"/>
      <c r="S69" s="320"/>
      <c r="T69" s="320"/>
      <c r="U69" s="320"/>
      <c r="V69" s="320"/>
      <c r="W69" s="320"/>
      <c r="X69" s="320"/>
      <c r="Y69" s="320"/>
      <c r="Z69" s="320"/>
      <c r="AA69" s="320"/>
      <c r="AB69" s="320"/>
      <c r="AC69" s="320"/>
      <c r="AD69" s="320"/>
      <c r="AE69" s="320"/>
      <c r="AF69" s="320"/>
      <c r="AG69" s="320"/>
      <c r="AH69" s="320"/>
      <c r="AI69" s="215"/>
      <c r="AJ69" s="215"/>
      <c r="AK69" s="215"/>
      <c r="AL69" s="215"/>
      <c r="AM69" s="215"/>
      <c r="AN69" s="215"/>
    </row>
    <row r="70" spans="3:40" ht="17.25" customHeight="1">
      <c r="C70" s="208" t="s">
        <v>430</v>
      </c>
      <c r="AB70" s="321"/>
    </row>
    <row r="71" spans="3:40" ht="47.4" customHeight="1">
      <c r="C71" s="603">
        <v>1</v>
      </c>
      <c r="D71" s="605"/>
      <c r="E71" s="626" t="s">
        <v>431</v>
      </c>
      <c r="F71" s="627"/>
      <c r="G71" s="627"/>
      <c r="H71" s="627"/>
      <c r="I71" s="627"/>
      <c r="J71" s="627"/>
      <c r="K71" s="627"/>
      <c r="L71" s="627"/>
      <c r="M71" s="627"/>
      <c r="N71" s="627"/>
      <c r="O71" s="627"/>
      <c r="P71" s="627"/>
      <c r="Q71" s="627"/>
      <c r="R71" s="627"/>
      <c r="S71" s="627"/>
      <c r="T71" s="627"/>
      <c r="U71" s="627"/>
      <c r="V71" s="627"/>
      <c r="W71" s="627"/>
      <c r="X71" s="627"/>
      <c r="Y71" s="627"/>
      <c r="Z71" s="627"/>
      <c r="AA71" s="627"/>
      <c r="AB71" s="627"/>
      <c r="AC71" s="627"/>
      <c r="AD71" s="627"/>
      <c r="AE71" s="627"/>
      <c r="AF71" s="627"/>
      <c r="AG71" s="627"/>
      <c r="AH71" s="628"/>
      <c r="AI71" s="639"/>
      <c r="AJ71" s="640"/>
      <c r="AK71" s="640"/>
      <c r="AL71" s="640"/>
      <c r="AM71" s="640"/>
      <c r="AN71" s="664"/>
    </row>
    <row r="72" spans="3:40" ht="30" customHeight="1">
      <c r="C72" s="603">
        <v>2</v>
      </c>
      <c r="D72" s="605"/>
      <c r="E72" s="626" t="s">
        <v>432</v>
      </c>
      <c r="F72" s="627"/>
      <c r="G72" s="627"/>
      <c r="H72" s="627"/>
      <c r="I72" s="627"/>
      <c r="J72" s="627"/>
      <c r="K72" s="627"/>
      <c r="L72" s="627"/>
      <c r="M72" s="627"/>
      <c r="N72" s="627"/>
      <c r="O72" s="627"/>
      <c r="P72" s="627"/>
      <c r="Q72" s="627"/>
      <c r="R72" s="627"/>
      <c r="S72" s="627"/>
      <c r="T72" s="627"/>
      <c r="U72" s="627"/>
      <c r="V72" s="627"/>
      <c r="W72" s="627"/>
      <c r="X72" s="627"/>
      <c r="Y72" s="627"/>
      <c r="Z72" s="627"/>
      <c r="AA72" s="627"/>
      <c r="AB72" s="627"/>
      <c r="AC72" s="627"/>
      <c r="AD72" s="627"/>
      <c r="AE72" s="627"/>
      <c r="AF72" s="627"/>
      <c r="AG72" s="627"/>
      <c r="AH72" s="628"/>
      <c r="AI72" s="639"/>
      <c r="AJ72" s="640"/>
      <c r="AK72" s="640"/>
      <c r="AL72" s="640"/>
      <c r="AM72" s="640"/>
      <c r="AN72" s="664"/>
    </row>
    <row r="73" spans="3:40" ht="30" customHeight="1">
      <c r="C73" s="603">
        <v>3</v>
      </c>
      <c r="D73" s="605"/>
      <c r="E73" s="626" t="s">
        <v>433</v>
      </c>
      <c r="F73" s="627"/>
      <c r="G73" s="627"/>
      <c r="H73" s="627"/>
      <c r="I73" s="627"/>
      <c r="J73" s="627"/>
      <c r="K73" s="627"/>
      <c r="L73" s="627"/>
      <c r="M73" s="627"/>
      <c r="N73" s="627"/>
      <c r="O73" s="627"/>
      <c r="P73" s="627"/>
      <c r="Q73" s="627"/>
      <c r="R73" s="627"/>
      <c r="S73" s="627"/>
      <c r="T73" s="627"/>
      <c r="U73" s="627"/>
      <c r="V73" s="627"/>
      <c r="W73" s="627"/>
      <c r="X73" s="627"/>
      <c r="Y73" s="627"/>
      <c r="Z73" s="627"/>
      <c r="AA73" s="627"/>
      <c r="AB73" s="627"/>
      <c r="AC73" s="627"/>
      <c r="AD73" s="627"/>
      <c r="AE73" s="627"/>
      <c r="AF73" s="627"/>
      <c r="AG73" s="627"/>
      <c r="AH73" s="628"/>
      <c r="AI73" s="639"/>
      <c r="AJ73" s="640"/>
      <c r="AK73" s="640"/>
      <c r="AL73" s="640"/>
      <c r="AM73" s="640"/>
      <c r="AN73" s="664"/>
    </row>
    <row r="74" spans="3:40" ht="130.80000000000001" customHeight="1">
      <c r="C74" s="603">
        <v>4</v>
      </c>
      <c r="D74" s="605"/>
      <c r="E74" s="620" t="s">
        <v>434</v>
      </c>
      <c r="F74" s="621"/>
      <c r="G74" s="621"/>
      <c r="H74" s="621"/>
      <c r="I74" s="621"/>
      <c r="J74" s="621"/>
      <c r="K74" s="621"/>
      <c r="L74" s="621"/>
      <c r="M74" s="621"/>
      <c r="N74" s="621"/>
      <c r="O74" s="621"/>
      <c r="P74" s="621"/>
      <c r="Q74" s="621"/>
      <c r="R74" s="621"/>
      <c r="S74" s="621"/>
      <c r="T74" s="621"/>
      <c r="U74" s="621"/>
      <c r="V74" s="621"/>
      <c r="W74" s="621"/>
      <c r="X74" s="621"/>
      <c r="Y74" s="621"/>
      <c r="Z74" s="621"/>
      <c r="AA74" s="621"/>
      <c r="AB74" s="621"/>
      <c r="AC74" s="621"/>
      <c r="AD74" s="621"/>
      <c r="AE74" s="621"/>
      <c r="AF74" s="621"/>
      <c r="AG74" s="621"/>
      <c r="AH74" s="622"/>
      <c r="AI74" s="639"/>
      <c r="AJ74" s="640"/>
      <c r="AK74" s="640"/>
      <c r="AL74" s="640"/>
      <c r="AM74" s="640"/>
      <c r="AN74" s="664"/>
    </row>
    <row r="75" spans="3:40" ht="43.2" customHeight="1">
      <c r="C75" s="603">
        <v>5</v>
      </c>
      <c r="D75" s="605"/>
      <c r="E75" s="626" t="s">
        <v>435</v>
      </c>
      <c r="F75" s="627"/>
      <c r="G75" s="627"/>
      <c r="H75" s="627"/>
      <c r="I75" s="627"/>
      <c r="J75" s="627"/>
      <c r="K75" s="627"/>
      <c r="L75" s="627"/>
      <c r="M75" s="627"/>
      <c r="N75" s="627"/>
      <c r="O75" s="627"/>
      <c r="P75" s="627"/>
      <c r="Q75" s="627"/>
      <c r="R75" s="627"/>
      <c r="S75" s="627"/>
      <c r="T75" s="627"/>
      <c r="U75" s="627"/>
      <c r="V75" s="627"/>
      <c r="W75" s="627"/>
      <c r="X75" s="627"/>
      <c r="Y75" s="627"/>
      <c r="Z75" s="627"/>
      <c r="AA75" s="627"/>
      <c r="AB75" s="627"/>
      <c r="AC75" s="627"/>
      <c r="AD75" s="627"/>
      <c r="AE75" s="627"/>
      <c r="AF75" s="627"/>
      <c r="AG75" s="627"/>
      <c r="AH75" s="628"/>
      <c r="AI75" s="639"/>
      <c r="AJ75" s="640"/>
      <c r="AK75" s="640"/>
      <c r="AL75" s="640"/>
      <c r="AM75" s="640"/>
      <c r="AN75" s="664"/>
    </row>
    <row r="76" spans="3:40" ht="30" customHeight="1"/>
    <row r="77" spans="3:40" ht="17.25" customHeight="1">
      <c r="C77" s="208" t="s">
        <v>379</v>
      </c>
      <c r="AB77" s="321"/>
    </row>
    <row r="78" spans="3:40" ht="23.25" customHeight="1">
      <c r="C78" s="603">
        <v>1</v>
      </c>
      <c r="D78" s="605"/>
      <c r="E78" s="626" t="s">
        <v>380</v>
      </c>
      <c r="F78" s="627"/>
      <c r="G78" s="627"/>
      <c r="H78" s="627"/>
      <c r="I78" s="627"/>
      <c r="J78" s="627"/>
      <c r="K78" s="627"/>
      <c r="L78" s="627"/>
      <c r="M78" s="627"/>
      <c r="N78" s="627"/>
      <c r="O78" s="627"/>
      <c r="P78" s="627"/>
      <c r="Q78" s="627"/>
      <c r="R78" s="627"/>
      <c r="S78" s="627"/>
      <c r="T78" s="627"/>
      <c r="U78" s="627"/>
      <c r="V78" s="627"/>
      <c r="W78" s="627"/>
      <c r="X78" s="627"/>
      <c r="Y78" s="627"/>
      <c r="Z78" s="627"/>
      <c r="AA78" s="627"/>
      <c r="AB78" s="627"/>
      <c r="AC78" s="627"/>
      <c r="AD78" s="627"/>
      <c r="AE78" s="627"/>
      <c r="AF78" s="627"/>
      <c r="AG78" s="627"/>
      <c r="AH78" s="628"/>
      <c r="AI78" s="639"/>
      <c r="AJ78" s="640"/>
      <c r="AK78" s="640"/>
      <c r="AL78" s="640"/>
      <c r="AM78" s="640"/>
      <c r="AN78" s="664"/>
    </row>
    <row r="79" spans="3:40" ht="22.5" customHeight="1">
      <c r="C79" s="603">
        <v>2</v>
      </c>
      <c r="D79" s="605"/>
      <c r="E79" s="626" t="s">
        <v>381</v>
      </c>
      <c r="F79" s="627"/>
      <c r="G79" s="627"/>
      <c r="H79" s="627"/>
      <c r="I79" s="627"/>
      <c r="J79" s="627"/>
      <c r="K79" s="627"/>
      <c r="L79" s="627"/>
      <c r="M79" s="627"/>
      <c r="N79" s="627"/>
      <c r="O79" s="627"/>
      <c r="P79" s="627"/>
      <c r="Q79" s="627"/>
      <c r="R79" s="627"/>
      <c r="S79" s="627"/>
      <c r="T79" s="627"/>
      <c r="U79" s="627"/>
      <c r="V79" s="627"/>
      <c r="W79" s="627"/>
      <c r="X79" s="627"/>
      <c r="Y79" s="627"/>
      <c r="Z79" s="627"/>
      <c r="AA79" s="627"/>
      <c r="AB79" s="627"/>
      <c r="AC79" s="627"/>
      <c r="AD79" s="627"/>
      <c r="AE79" s="627"/>
      <c r="AF79" s="627"/>
      <c r="AG79" s="627"/>
      <c r="AH79" s="628"/>
      <c r="AI79" s="639"/>
      <c r="AJ79" s="640"/>
      <c r="AK79" s="640"/>
      <c r="AL79" s="640"/>
      <c r="AM79" s="640"/>
      <c r="AN79" s="664"/>
    </row>
    <row r="80" spans="3:40" ht="21" customHeight="1">
      <c r="C80" s="220"/>
      <c r="D80" s="220"/>
      <c r="E80" s="211"/>
      <c r="F80" s="211"/>
      <c r="G80" s="211"/>
      <c r="H80" s="211"/>
      <c r="I80" s="211"/>
      <c r="J80" s="211"/>
      <c r="K80" s="211"/>
      <c r="L80" s="211"/>
      <c r="M80" s="211"/>
      <c r="N80" s="211"/>
      <c r="O80" s="211"/>
      <c r="P80" s="211"/>
      <c r="Q80" s="211"/>
      <c r="R80" s="211"/>
      <c r="S80" s="211"/>
      <c r="T80" s="211"/>
      <c r="U80" s="211"/>
      <c r="V80" s="211"/>
      <c r="W80" s="211"/>
      <c r="X80" s="211"/>
      <c r="Y80" s="211"/>
      <c r="Z80" s="211"/>
      <c r="AA80" s="211"/>
      <c r="AB80" s="211"/>
      <c r="AC80" s="211"/>
      <c r="AD80" s="211"/>
      <c r="AE80" s="211"/>
      <c r="AF80" s="211"/>
      <c r="AG80" s="211"/>
      <c r="AH80" s="211"/>
      <c r="AI80" s="215"/>
      <c r="AJ80" s="215"/>
      <c r="AK80" s="215"/>
      <c r="AL80" s="215"/>
      <c r="AM80" s="215"/>
      <c r="AN80" s="215"/>
    </row>
    <row r="81" spans="3:40" ht="17.25" customHeight="1">
      <c r="C81" s="208" t="s">
        <v>436</v>
      </c>
    </row>
    <row r="82" spans="3:40" ht="30" customHeight="1">
      <c r="C82" s="603">
        <v>1</v>
      </c>
      <c r="D82" s="605"/>
      <c r="E82" s="626" t="s">
        <v>338</v>
      </c>
      <c r="F82" s="627"/>
      <c r="G82" s="627"/>
      <c r="H82" s="627"/>
      <c r="I82" s="627"/>
      <c r="J82" s="627"/>
      <c r="K82" s="627"/>
      <c r="L82" s="627"/>
      <c r="M82" s="627"/>
      <c r="N82" s="627"/>
      <c r="O82" s="627"/>
      <c r="P82" s="627"/>
      <c r="Q82" s="627"/>
      <c r="R82" s="627"/>
      <c r="S82" s="627"/>
      <c r="T82" s="627"/>
      <c r="U82" s="627"/>
      <c r="V82" s="627"/>
      <c r="W82" s="627"/>
      <c r="X82" s="627"/>
      <c r="Y82" s="627"/>
      <c r="Z82" s="627"/>
      <c r="AA82" s="627"/>
      <c r="AB82" s="627"/>
      <c r="AC82" s="627"/>
      <c r="AD82" s="627"/>
      <c r="AE82" s="627"/>
      <c r="AF82" s="627"/>
      <c r="AG82" s="627"/>
      <c r="AH82" s="628"/>
      <c r="AI82" s="639"/>
      <c r="AJ82" s="640"/>
      <c r="AK82" s="640"/>
      <c r="AL82" s="640"/>
      <c r="AM82" s="640"/>
      <c r="AN82" s="664"/>
    </row>
    <row r="83" spans="3:40" ht="18" customHeight="1">
      <c r="C83" s="603">
        <v>2</v>
      </c>
      <c r="D83" s="605"/>
      <c r="E83" s="626" t="s">
        <v>437</v>
      </c>
      <c r="F83" s="627"/>
      <c r="G83" s="627"/>
      <c r="H83" s="627"/>
      <c r="I83" s="627"/>
      <c r="J83" s="627"/>
      <c r="K83" s="627"/>
      <c r="L83" s="627"/>
      <c r="M83" s="627"/>
      <c r="N83" s="627"/>
      <c r="O83" s="627"/>
      <c r="P83" s="627"/>
      <c r="Q83" s="627"/>
      <c r="R83" s="627"/>
      <c r="S83" s="627"/>
      <c r="T83" s="627"/>
      <c r="U83" s="627"/>
      <c r="V83" s="627"/>
      <c r="W83" s="627"/>
      <c r="X83" s="627"/>
      <c r="Y83" s="627"/>
      <c r="Z83" s="627"/>
      <c r="AA83" s="627"/>
      <c r="AB83" s="627"/>
      <c r="AC83" s="627"/>
      <c r="AD83" s="627"/>
      <c r="AE83" s="627"/>
      <c r="AF83" s="627"/>
      <c r="AG83" s="627"/>
      <c r="AH83" s="628"/>
      <c r="AI83" s="639"/>
      <c r="AJ83" s="640"/>
      <c r="AK83" s="640"/>
      <c r="AL83" s="640"/>
      <c r="AM83" s="640"/>
      <c r="AN83" s="664"/>
    </row>
    <row r="84" spans="3:40" ht="30" customHeight="1">
      <c r="C84" s="624">
        <v>3</v>
      </c>
      <c r="D84" s="624"/>
      <c r="E84" s="626" t="s">
        <v>438</v>
      </c>
      <c r="F84" s="627"/>
      <c r="G84" s="627"/>
      <c r="H84" s="627"/>
      <c r="I84" s="627"/>
      <c r="J84" s="627"/>
      <c r="K84" s="627"/>
      <c r="L84" s="627"/>
      <c r="M84" s="627"/>
      <c r="N84" s="627"/>
      <c r="O84" s="627"/>
      <c r="P84" s="627"/>
      <c r="Q84" s="627"/>
      <c r="R84" s="627"/>
      <c r="S84" s="627"/>
      <c r="T84" s="627"/>
      <c r="U84" s="627"/>
      <c r="V84" s="627"/>
      <c r="W84" s="627"/>
      <c r="X84" s="627"/>
      <c r="Y84" s="627"/>
      <c r="Z84" s="627"/>
      <c r="AA84" s="627"/>
      <c r="AB84" s="627"/>
      <c r="AC84" s="627"/>
      <c r="AD84" s="627"/>
      <c r="AE84" s="627"/>
      <c r="AF84" s="627"/>
      <c r="AG84" s="627"/>
      <c r="AH84" s="628"/>
      <c r="AI84" s="639"/>
      <c r="AJ84" s="640"/>
      <c r="AK84" s="640"/>
      <c r="AL84" s="640"/>
      <c r="AM84" s="640"/>
      <c r="AN84" s="664"/>
    </row>
    <row r="85" spans="3:40" ht="61.5" customHeight="1">
      <c r="C85" s="624">
        <v>4</v>
      </c>
      <c r="D85" s="624"/>
      <c r="E85" s="552" t="s">
        <v>439</v>
      </c>
      <c r="F85" s="552"/>
      <c r="G85" s="552"/>
      <c r="H85" s="552"/>
      <c r="I85" s="552"/>
      <c r="J85" s="552"/>
      <c r="K85" s="552"/>
      <c r="L85" s="552"/>
      <c r="M85" s="552"/>
      <c r="N85" s="552"/>
      <c r="O85" s="552"/>
      <c r="P85" s="552"/>
      <c r="Q85" s="552"/>
      <c r="R85" s="552"/>
      <c r="S85" s="552"/>
      <c r="T85" s="552"/>
      <c r="U85" s="552"/>
      <c r="V85" s="552"/>
      <c r="W85" s="552"/>
      <c r="X85" s="552"/>
      <c r="Y85" s="552"/>
      <c r="Z85" s="552"/>
      <c r="AA85" s="552"/>
      <c r="AB85" s="552"/>
      <c r="AC85" s="552"/>
      <c r="AD85" s="552"/>
      <c r="AE85" s="552"/>
      <c r="AF85" s="552"/>
      <c r="AG85" s="552"/>
      <c r="AH85" s="552"/>
      <c r="AI85" s="551"/>
      <c r="AJ85" s="551"/>
      <c r="AK85" s="551"/>
      <c r="AL85" s="551"/>
      <c r="AM85" s="551"/>
      <c r="AN85" s="551"/>
    </row>
    <row r="86" spans="3:40" ht="43.5" customHeight="1">
      <c r="C86" s="624">
        <v>5</v>
      </c>
      <c r="D86" s="624"/>
      <c r="E86" s="552" t="s">
        <v>440</v>
      </c>
      <c r="F86" s="552"/>
      <c r="G86" s="552"/>
      <c r="H86" s="552"/>
      <c r="I86" s="552"/>
      <c r="J86" s="552"/>
      <c r="K86" s="552"/>
      <c r="L86" s="552"/>
      <c r="M86" s="552"/>
      <c r="N86" s="552"/>
      <c r="O86" s="552"/>
      <c r="P86" s="552"/>
      <c r="Q86" s="552"/>
      <c r="R86" s="552"/>
      <c r="S86" s="552"/>
      <c r="T86" s="552"/>
      <c r="U86" s="552"/>
      <c r="V86" s="552"/>
      <c r="W86" s="552"/>
      <c r="X86" s="552"/>
      <c r="Y86" s="552"/>
      <c r="Z86" s="552"/>
      <c r="AA86" s="552"/>
      <c r="AB86" s="552"/>
      <c r="AC86" s="552"/>
      <c r="AD86" s="552"/>
      <c r="AE86" s="552"/>
      <c r="AF86" s="552"/>
      <c r="AG86" s="552"/>
      <c r="AH86" s="552"/>
      <c r="AI86" s="551"/>
      <c r="AJ86" s="551"/>
      <c r="AK86" s="551"/>
      <c r="AL86" s="551"/>
      <c r="AM86" s="551"/>
      <c r="AN86" s="551"/>
    </row>
    <row r="87" spans="3:40" ht="23.25" customHeight="1">
      <c r="C87" s="624">
        <v>6</v>
      </c>
      <c r="D87" s="624"/>
      <c r="E87" s="552" t="s">
        <v>441</v>
      </c>
      <c r="F87" s="552"/>
      <c r="G87" s="552"/>
      <c r="H87" s="552"/>
      <c r="I87" s="552"/>
      <c r="J87" s="552"/>
      <c r="K87" s="552"/>
      <c r="L87" s="552"/>
      <c r="M87" s="552"/>
      <c r="N87" s="552"/>
      <c r="O87" s="552"/>
      <c r="P87" s="552"/>
      <c r="Q87" s="552"/>
      <c r="R87" s="552"/>
      <c r="S87" s="552"/>
      <c r="T87" s="552"/>
      <c r="U87" s="552"/>
      <c r="V87" s="552"/>
      <c r="W87" s="552"/>
      <c r="X87" s="552"/>
      <c r="Y87" s="552"/>
      <c r="Z87" s="552"/>
      <c r="AA87" s="552"/>
      <c r="AB87" s="552"/>
      <c r="AC87" s="552"/>
      <c r="AD87" s="552"/>
      <c r="AE87" s="552"/>
      <c r="AF87" s="552"/>
      <c r="AG87" s="552"/>
      <c r="AH87" s="552"/>
      <c r="AI87" s="551"/>
      <c r="AJ87" s="551"/>
      <c r="AK87" s="551"/>
      <c r="AL87" s="551"/>
      <c r="AM87" s="551"/>
      <c r="AN87" s="551"/>
    </row>
    <row r="88" spans="3:40" ht="72.599999999999994" customHeight="1">
      <c r="C88" s="624">
        <v>7</v>
      </c>
      <c r="D88" s="624"/>
      <c r="E88" s="552" t="s">
        <v>442</v>
      </c>
      <c r="F88" s="552"/>
      <c r="G88" s="552"/>
      <c r="H88" s="552"/>
      <c r="I88" s="552"/>
      <c r="J88" s="552"/>
      <c r="K88" s="552"/>
      <c r="L88" s="552"/>
      <c r="M88" s="552"/>
      <c r="N88" s="552"/>
      <c r="O88" s="552"/>
      <c r="P88" s="552"/>
      <c r="Q88" s="552"/>
      <c r="R88" s="552"/>
      <c r="S88" s="552"/>
      <c r="T88" s="552"/>
      <c r="U88" s="552"/>
      <c r="V88" s="552"/>
      <c r="W88" s="552"/>
      <c r="X88" s="552"/>
      <c r="Y88" s="552"/>
      <c r="Z88" s="552"/>
      <c r="AA88" s="552"/>
      <c r="AB88" s="552"/>
      <c r="AC88" s="552"/>
      <c r="AD88" s="552"/>
      <c r="AE88" s="552"/>
      <c r="AF88" s="552"/>
      <c r="AG88" s="552"/>
      <c r="AH88" s="552"/>
      <c r="AI88" s="551"/>
      <c r="AJ88" s="551"/>
      <c r="AK88" s="551"/>
      <c r="AL88" s="551"/>
      <c r="AM88" s="551"/>
      <c r="AN88" s="551"/>
    </row>
    <row r="89" spans="3:40" ht="10.050000000000001" customHeight="1"/>
    <row r="90" spans="3:40" ht="17.25" customHeight="1">
      <c r="C90" s="208" t="s">
        <v>443</v>
      </c>
      <c r="AB90" s="321"/>
    </row>
    <row r="91" spans="3:40" ht="30" customHeight="1">
      <c r="C91" s="680">
        <v>1</v>
      </c>
      <c r="D91" s="681"/>
      <c r="E91" s="653" t="s">
        <v>338</v>
      </c>
      <c r="F91" s="654"/>
      <c r="G91" s="654"/>
      <c r="H91" s="654"/>
      <c r="I91" s="654"/>
      <c r="J91" s="654"/>
      <c r="K91" s="654"/>
      <c r="L91" s="654"/>
      <c r="M91" s="654"/>
      <c r="N91" s="654"/>
      <c r="O91" s="654"/>
      <c r="P91" s="654"/>
      <c r="Q91" s="654"/>
      <c r="R91" s="654"/>
      <c r="S91" s="654"/>
      <c r="T91" s="654"/>
      <c r="U91" s="654"/>
      <c r="V91" s="654"/>
      <c r="W91" s="654"/>
      <c r="X91" s="654"/>
      <c r="Y91" s="654"/>
      <c r="Z91" s="654"/>
      <c r="AA91" s="654"/>
      <c r="AB91" s="654"/>
      <c r="AC91" s="654"/>
      <c r="AD91" s="654"/>
      <c r="AE91" s="654"/>
      <c r="AF91" s="654"/>
      <c r="AG91" s="654"/>
      <c r="AH91" s="655"/>
      <c r="AI91" s="601"/>
      <c r="AJ91" s="601"/>
      <c r="AK91" s="601"/>
      <c r="AL91" s="601"/>
      <c r="AM91" s="601"/>
      <c r="AN91" s="601"/>
    </row>
    <row r="92" spans="3:40" ht="41.25" customHeight="1">
      <c r="C92" s="680">
        <v>2</v>
      </c>
      <c r="D92" s="681"/>
      <c r="E92" s="653" t="s">
        <v>715</v>
      </c>
      <c r="F92" s="654"/>
      <c r="G92" s="654"/>
      <c r="H92" s="654"/>
      <c r="I92" s="654"/>
      <c r="J92" s="654"/>
      <c r="K92" s="654"/>
      <c r="L92" s="654"/>
      <c r="M92" s="654"/>
      <c r="N92" s="654"/>
      <c r="O92" s="654"/>
      <c r="P92" s="654"/>
      <c r="Q92" s="654"/>
      <c r="R92" s="654"/>
      <c r="S92" s="654"/>
      <c r="T92" s="654"/>
      <c r="U92" s="654"/>
      <c r="V92" s="654"/>
      <c r="W92" s="654"/>
      <c r="X92" s="654"/>
      <c r="Y92" s="654"/>
      <c r="Z92" s="654"/>
      <c r="AA92" s="654"/>
      <c r="AB92" s="654"/>
      <c r="AC92" s="654"/>
      <c r="AD92" s="654"/>
      <c r="AE92" s="654"/>
      <c r="AF92" s="654"/>
      <c r="AG92" s="654"/>
      <c r="AH92" s="655"/>
      <c r="AI92" s="601"/>
      <c r="AJ92" s="601"/>
      <c r="AK92" s="601"/>
      <c r="AL92" s="601"/>
      <c r="AM92" s="601"/>
      <c r="AN92" s="601"/>
    </row>
    <row r="93" spans="3:40" ht="30" customHeight="1">
      <c r="C93" s="680">
        <v>3</v>
      </c>
      <c r="D93" s="681"/>
      <c r="E93" s="653" t="s">
        <v>444</v>
      </c>
      <c r="F93" s="654"/>
      <c r="G93" s="654"/>
      <c r="H93" s="654"/>
      <c r="I93" s="654"/>
      <c r="J93" s="654"/>
      <c r="K93" s="654"/>
      <c r="L93" s="654"/>
      <c r="M93" s="654"/>
      <c r="N93" s="654"/>
      <c r="O93" s="654"/>
      <c r="P93" s="654"/>
      <c r="Q93" s="654"/>
      <c r="R93" s="654"/>
      <c r="S93" s="654"/>
      <c r="T93" s="654"/>
      <c r="U93" s="654"/>
      <c r="V93" s="654"/>
      <c r="W93" s="654"/>
      <c r="X93" s="654"/>
      <c r="Y93" s="654"/>
      <c r="Z93" s="654"/>
      <c r="AA93" s="654"/>
      <c r="AB93" s="654"/>
      <c r="AC93" s="654"/>
      <c r="AD93" s="654"/>
      <c r="AE93" s="654"/>
      <c r="AF93" s="654"/>
      <c r="AG93" s="654"/>
      <c r="AH93" s="655"/>
      <c r="AI93" s="601"/>
      <c r="AJ93" s="601"/>
      <c r="AK93" s="601"/>
      <c r="AL93" s="601"/>
      <c r="AM93" s="601"/>
      <c r="AN93" s="601"/>
    </row>
    <row r="94" spans="3:40" ht="20.100000000000001" customHeight="1">
      <c r="C94" s="825"/>
      <c r="D94" s="826"/>
      <c r="E94" s="653" t="s">
        <v>445</v>
      </c>
      <c r="F94" s="654"/>
      <c r="G94" s="654"/>
      <c r="H94" s="654"/>
      <c r="I94" s="654"/>
      <c r="J94" s="654"/>
      <c r="K94" s="654"/>
      <c r="L94" s="654"/>
      <c r="M94" s="654"/>
      <c r="N94" s="654"/>
      <c r="O94" s="654"/>
      <c r="P94" s="654"/>
      <c r="Q94" s="654"/>
      <c r="R94" s="654"/>
      <c r="S94" s="654"/>
      <c r="T94" s="654"/>
      <c r="U94" s="654"/>
      <c r="V94" s="654"/>
      <c r="W94" s="654"/>
      <c r="X94" s="654"/>
      <c r="Y94" s="654"/>
      <c r="Z94" s="654"/>
      <c r="AA94" s="654"/>
      <c r="AB94" s="654"/>
      <c r="AC94" s="654"/>
      <c r="AD94" s="654"/>
      <c r="AE94" s="654"/>
      <c r="AF94" s="654"/>
      <c r="AG94" s="654"/>
      <c r="AH94" s="654"/>
      <c r="AI94" s="654"/>
      <c r="AJ94" s="654"/>
      <c r="AK94" s="654"/>
      <c r="AL94" s="654"/>
      <c r="AM94" s="654"/>
      <c r="AN94" s="655"/>
    </row>
    <row r="95" spans="3:40" ht="63" customHeight="1">
      <c r="C95" s="827"/>
      <c r="D95" s="828"/>
      <c r="E95" s="807" t="s">
        <v>35</v>
      </c>
      <c r="F95" s="808"/>
      <c r="G95" s="808"/>
      <c r="H95" s="808"/>
      <c r="I95" s="808"/>
      <c r="J95" s="808"/>
      <c r="K95" s="808"/>
      <c r="L95" s="808"/>
      <c r="M95" s="808"/>
      <c r="N95" s="808"/>
      <c r="O95" s="808"/>
      <c r="P95" s="808"/>
      <c r="Q95" s="808"/>
      <c r="R95" s="808"/>
      <c r="S95" s="808"/>
      <c r="T95" s="808"/>
      <c r="U95" s="808"/>
      <c r="V95" s="808"/>
      <c r="W95" s="808"/>
      <c r="X95" s="808"/>
      <c r="Y95" s="808"/>
      <c r="Z95" s="808"/>
      <c r="AA95" s="808"/>
      <c r="AB95" s="808"/>
      <c r="AC95" s="808"/>
      <c r="AD95" s="808"/>
      <c r="AE95" s="808"/>
      <c r="AF95" s="808"/>
      <c r="AG95" s="808"/>
      <c r="AH95" s="808"/>
      <c r="AI95" s="808"/>
      <c r="AJ95" s="808"/>
      <c r="AK95" s="808"/>
      <c r="AL95" s="808"/>
      <c r="AM95" s="808"/>
      <c r="AN95" s="809"/>
    </row>
    <row r="96" spans="3:40" ht="45" customHeight="1">
      <c r="C96" s="680">
        <v>4</v>
      </c>
      <c r="D96" s="681"/>
      <c r="E96" s="653" t="s">
        <v>446</v>
      </c>
      <c r="F96" s="654"/>
      <c r="G96" s="654"/>
      <c r="H96" s="654"/>
      <c r="I96" s="654"/>
      <c r="J96" s="654"/>
      <c r="K96" s="654"/>
      <c r="L96" s="654"/>
      <c r="M96" s="654"/>
      <c r="N96" s="654"/>
      <c r="O96" s="654"/>
      <c r="P96" s="654"/>
      <c r="Q96" s="654"/>
      <c r="R96" s="654"/>
      <c r="S96" s="654"/>
      <c r="T96" s="654"/>
      <c r="U96" s="654"/>
      <c r="V96" s="654"/>
      <c r="W96" s="654"/>
      <c r="X96" s="654"/>
      <c r="Y96" s="654"/>
      <c r="Z96" s="654"/>
      <c r="AA96" s="654"/>
      <c r="AB96" s="654"/>
      <c r="AC96" s="654"/>
      <c r="AD96" s="654"/>
      <c r="AE96" s="654"/>
      <c r="AF96" s="654"/>
      <c r="AG96" s="654"/>
      <c r="AH96" s="655"/>
      <c r="AI96" s="601"/>
      <c r="AJ96" s="601"/>
      <c r="AK96" s="601"/>
      <c r="AL96" s="601"/>
      <c r="AM96" s="601"/>
      <c r="AN96" s="601"/>
    </row>
    <row r="97" spans="3:40" ht="33" customHeight="1">
      <c r="C97" s="680">
        <v>5</v>
      </c>
      <c r="D97" s="681"/>
      <c r="E97" s="653" t="s">
        <v>716</v>
      </c>
      <c r="F97" s="654"/>
      <c r="G97" s="654"/>
      <c r="H97" s="654"/>
      <c r="I97" s="654"/>
      <c r="J97" s="654"/>
      <c r="K97" s="654"/>
      <c r="L97" s="654"/>
      <c r="M97" s="654"/>
      <c r="N97" s="654"/>
      <c r="O97" s="654"/>
      <c r="P97" s="654"/>
      <c r="Q97" s="654"/>
      <c r="R97" s="654"/>
      <c r="S97" s="654"/>
      <c r="T97" s="654"/>
      <c r="U97" s="654"/>
      <c r="V97" s="654"/>
      <c r="W97" s="654"/>
      <c r="X97" s="654"/>
      <c r="Y97" s="654"/>
      <c r="Z97" s="654"/>
      <c r="AA97" s="654"/>
      <c r="AB97" s="654"/>
      <c r="AC97" s="654"/>
      <c r="AD97" s="654"/>
      <c r="AE97" s="654"/>
      <c r="AF97" s="654"/>
      <c r="AG97" s="654"/>
      <c r="AH97" s="655"/>
      <c r="AI97" s="601"/>
      <c r="AJ97" s="601"/>
      <c r="AK97" s="601"/>
      <c r="AL97" s="601"/>
      <c r="AM97" s="601"/>
      <c r="AN97" s="601"/>
    </row>
    <row r="98" spans="3:40" ht="30" customHeight="1">
      <c r="C98" s="680">
        <v>6</v>
      </c>
      <c r="D98" s="681"/>
      <c r="E98" s="653" t="s">
        <v>447</v>
      </c>
      <c r="F98" s="654"/>
      <c r="G98" s="654"/>
      <c r="H98" s="654"/>
      <c r="I98" s="654"/>
      <c r="J98" s="654"/>
      <c r="K98" s="654"/>
      <c r="L98" s="654"/>
      <c r="M98" s="654"/>
      <c r="N98" s="654"/>
      <c r="O98" s="654"/>
      <c r="P98" s="654"/>
      <c r="Q98" s="654"/>
      <c r="R98" s="654"/>
      <c r="S98" s="654"/>
      <c r="T98" s="654"/>
      <c r="U98" s="654"/>
      <c r="V98" s="654"/>
      <c r="W98" s="654"/>
      <c r="X98" s="654"/>
      <c r="Y98" s="654"/>
      <c r="Z98" s="654"/>
      <c r="AA98" s="654"/>
      <c r="AB98" s="654"/>
      <c r="AC98" s="654"/>
      <c r="AD98" s="654"/>
      <c r="AE98" s="654"/>
      <c r="AF98" s="654"/>
      <c r="AG98" s="654"/>
      <c r="AH98" s="655"/>
      <c r="AI98" s="601"/>
      <c r="AJ98" s="601"/>
      <c r="AK98" s="601"/>
      <c r="AL98" s="601"/>
      <c r="AM98" s="601"/>
      <c r="AN98" s="601"/>
    </row>
    <row r="99" spans="3:40" ht="26.25" customHeight="1">
      <c r="C99" s="680">
        <v>7</v>
      </c>
      <c r="D99" s="681"/>
      <c r="E99" s="653" t="s">
        <v>448</v>
      </c>
      <c r="F99" s="654"/>
      <c r="G99" s="654"/>
      <c r="H99" s="654"/>
      <c r="I99" s="654"/>
      <c r="J99" s="654"/>
      <c r="K99" s="654"/>
      <c r="L99" s="654"/>
      <c r="M99" s="654"/>
      <c r="N99" s="654"/>
      <c r="O99" s="654"/>
      <c r="P99" s="654"/>
      <c r="Q99" s="654"/>
      <c r="R99" s="654"/>
      <c r="S99" s="654"/>
      <c r="T99" s="654"/>
      <c r="U99" s="654"/>
      <c r="V99" s="654"/>
      <c r="W99" s="654"/>
      <c r="X99" s="654"/>
      <c r="Y99" s="654"/>
      <c r="Z99" s="654"/>
      <c r="AA99" s="654"/>
      <c r="AB99" s="654"/>
      <c r="AC99" s="654"/>
      <c r="AD99" s="654"/>
      <c r="AE99" s="654"/>
      <c r="AF99" s="654"/>
      <c r="AG99" s="654"/>
      <c r="AH99" s="655"/>
      <c r="AI99" s="601"/>
      <c r="AJ99" s="601"/>
      <c r="AK99" s="601"/>
      <c r="AL99" s="601"/>
      <c r="AM99" s="601"/>
      <c r="AN99" s="601"/>
    </row>
    <row r="100" spans="3:40" ht="26.25" customHeight="1">
      <c r="C100" s="680">
        <v>8</v>
      </c>
      <c r="D100" s="681"/>
      <c r="E100" s="653" t="s">
        <v>449</v>
      </c>
      <c r="F100" s="654"/>
      <c r="G100" s="654"/>
      <c r="H100" s="654"/>
      <c r="I100" s="654"/>
      <c r="J100" s="654"/>
      <c r="K100" s="654"/>
      <c r="L100" s="654"/>
      <c r="M100" s="654"/>
      <c r="N100" s="654"/>
      <c r="O100" s="654"/>
      <c r="P100" s="654"/>
      <c r="Q100" s="654"/>
      <c r="R100" s="654"/>
      <c r="S100" s="654"/>
      <c r="T100" s="654"/>
      <c r="U100" s="654"/>
      <c r="V100" s="654"/>
      <c r="W100" s="654"/>
      <c r="X100" s="654"/>
      <c r="Y100" s="654"/>
      <c r="Z100" s="654"/>
      <c r="AA100" s="654"/>
      <c r="AB100" s="654"/>
      <c r="AC100" s="654"/>
      <c r="AD100" s="654"/>
      <c r="AE100" s="654"/>
      <c r="AF100" s="654"/>
      <c r="AG100" s="654"/>
      <c r="AH100" s="655"/>
      <c r="AI100" s="601"/>
      <c r="AJ100" s="601"/>
      <c r="AK100" s="601"/>
      <c r="AL100" s="601"/>
      <c r="AM100" s="601"/>
      <c r="AN100" s="601"/>
    </row>
    <row r="101" spans="3:40" ht="30" customHeight="1">
      <c r="C101" s="680">
        <v>9</v>
      </c>
      <c r="D101" s="681"/>
      <c r="E101" s="653" t="s">
        <v>450</v>
      </c>
      <c r="F101" s="654"/>
      <c r="G101" s="654"/>
      <c r="H101" s="654"/>
      <c r="I101" s="654"/>
      <c r="J101" s="654"/>
      <c r="K101" s="654"/>
      <c r="L101" s="654"/>
      <c r="M101" s="654"/>
      <c r="N101" s="654"/>
      <c r="O101" s="654"/>
      <c r="P101" s="654"/>
      <c r="Q101" s="654"/>
      <c r="R101" s="654"/>
      <c r="S101" s="654"/>
      <c r="T101" s="654"/>
      <c r="U101" s="654"/>
      <c r="V101" s="654"/>
      <c r="W101" s="654"/>
      <c r="X101" s="654"/>
      <c r="Y101" s="654"/>
      <c r="Z101" s="654"/>
      <c r="AA101" s="654"/>
      <c r="AB101" s="654"/>
      <c r="AC101" s="654"/>
      <c r="AD101" s="654"/>
      <c r="AE101" s="654"/>
      <c r="AF101" s="654"/>
      <c r="AG101" s="654"/>
      <c r="AH101" s="655"/>
      <c r="AI101" s="601"/>
      <c r="AJ101" s="601"/>
      <c r="AK101" s="601"/>
      <c r="AL101" s="601"/>
      <c r="AM101" s="601"/>
      <c r="AN101" s="601"/>
    </row>
    <row r="102" spans="3:40" ht="45" customHeight="1">
      <c r="C102" s="680">
        <v>10</v>
      </c>
      <c r="D102" s="681"/>
      <c r="E102" s="600" t="s">
        <v>717</v>
      </c>
      <c r="F102" s="600"/>
      <c r="G102" s="600"/>
      <c r="H102" s="600"/>
      <c r="I102" s="600"/>
      <c r="J102" s="600"/>
      <c r="K102" s="600"/>
      <c r="L102" s="600"/>
      <c r="M102" s="600"/>
      <c r="N102" s="600"/>
      <c r="O102" s="600"/>
      <c r="P102" s="600"/>
      <c r="Q102" s="600"/>
      <c r="R102" s="600"/>
      <c r="S102" s="600"/>
      <c r="T102" s="600"/>
      <c r="U102" s="600"/>
      <c r="V102" s="600"/>
      <c r="W102" s="600"/>
      <c r="X102" s="600"/>
      <c r="Y102" s="600"/>
      <c r="Z102" s="600"/>
      <c r="AA102" s="600"/>
      <c r="AB102" s="600"/>
      <c r="AC102" s="600"/>
      <c r="AD102" s="600"/>
      <c r="AE102" s="600"/>
      <c r="AF102" s="600"/>
      <c r="AG102" s="600"/>
      <c r="AH102" s="600"/>
      <c r="AI102" s="601"/>
      <c r="AJ102" s="601"/>
      <c r="AK102" s="601"/>
      <c r="AL102" s="601"/>
      <c r="AM102" s="601"/>
      <c r="AN102" s="601"/>
    </row>
    <row r="103" spans="3:40" ht="57.75" customHeight="1">
      <c r="C103" s="756">
        <v>11</v>
      </c>
      <c r="D103" s="756"/>
      <c r="E103" s="798" t="s">
        <v>451</v>
      </c>
      <c r="F103" s="798"/>
      <c r="G103" s="798"/>
      <c r="H103" s="798"/>
      <c r="I103" s="798"/>
      <c r="J103" s="798"/>
      <c r="K103" s="798"/>
      <c r="L103" s="798"/>
      <c r="M103" s="798"/>
      <c r="N103" s="798"/>
      <c r="O103" s="798"/>
      <c r="P103" s="798"/>
      <c r="Q103" s="798"/>
      <c r="R103" s="798"/>
      <c r="S103" s="798"/>
      <c r="T103" s="798"/>
      <c r="U103" s="798"/>
      <c r="V103" s="798"/>
      <c r="W103" s="798"/>
      <c r="X103" s="798"/>
      <c r="Y103" s="798"/>
      <c r="Z103" s="798"/>
      <c r="AA103" s="798"/>
      <c r="AB103" s="798"/>
      <c r="AC103" s="798"/>
      <c r="AD103" s="798"/>
      <c r="AE103" s="798"/>
      <c r="AF103" s="798"/>
      <c r="AG103" s="798"/>
      <c r="AH103" s="798"/>
      <c r="AI103" s="601"/>
      <c r="AJ103" s="601"/>
      <c r="AK103" s="601"/>
      <c r="AL103" s="601"/>
      <c r="AM103" s="601"/>
      <c r="AN103" s="601"/>
    </row>
    <row r="104" spans="3:40" ht="10.5" customHeight="1"/>
    <row r="105" spans="3:40" ht="17.25" customHeight="1">
      <c r="C105" s="208" t="s">
        <v>526</v>
      </c>
      <c r="AB105" s="321"/>
    </row>
    <row r="106" spans="3:40" ht="30" customHeight="1">
      <c r="C106" s="614">
        <v>1</v>
      </c>
      <c r="D106" s="615"/>
      <c r="E106" s="579" t="s">
        <v>338</v>
      </c>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1"/>
      <c r="AI106" s="551"/>
      <c r="AJ106" s="551"/>
      <c r="AK106" s="551"/>
      <c r="AL106" s="551"/>
      <c r="AM106" s="551"/>
      <c r="AN106" s="551"/>
    </row>
    <row r="107" spans="3:40" ht="10.5" customHeight="1">
      <c r="C107" s="614">
        <v>2</v>
      </c>
      <c r="D107" s="615"/>
      <c r="E107" s="579" t="s">
        <v>452</v>
      </c>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1"/>
      <c r="AI107" s="614"/>
      <c r="AJ107" s="650"/>
      <c r="AK107" s="650"/>
      <c r="AL107" s="650"/>
      <c r="AM107" s="650"/>
      <c r="AN107" s="615"/>
    </row>
    <row r="108" spans="3:40" ht="10.5" customHeight="1">
      <c r="C108" s="616"/>
      <c r="D108" s="617"/>
      <c r="E108" s="637"/>
      <c r="F108" s="606"/>
      <c r="G108" s="606"/>
      <c r="H108" s="606"/>
      <c r="I108" s="606"/>
      <c r="J108" s="606"/>
      <c r="K108" s="606"/>
      <c r="L108" s="606"/>
      <c r="M108" s="606"/>
      <c r="N108" s="606"/>
      <c r="O108" s="606"/>
      <c r="P108" s="606"/>
      <c r="Q108" s="606"/>
      <c r="R108" s="606"/>
      <c r="S108" s="606"/>
      <c r="T108" s="606"/>
      <c r="U108" s="606"/>
      <c r="V108" s="606"/>
      <c r="W108" s="606"/>
      <c r="X108" s="606"/>
      <c r="Y108" s="606"/>
      <c r="Z108" s="606"/>
      <c r="AA108" s="606"/>
      <c r="AB108" s="606"/>
      <c r="AC108" s="606"/>
      <c r="AD108" s="606"/>
      <c r="AE108" s="606"/>
      <c r="AF108" s="606"/>
      <c r="AG108" s="606"/>
      <c r="AH108" s="607"/>
      <c r="AI108" s="616"/>
      <c r="AJ108" s="602"/>
      <c r="AK108" s="602"/>
      <c r="AL108" s="602"/>
      <c r="AM108" s="602"/>
      <c r="AN108" s="617"/>
    </row>
    <row r="109" spans="3:40" ht="10.5" customHeight="1">
      <c r="C109" s="616"/>
      <c r="D109" s="617"/>
      <c r="E109" s="637"/>
      <c r="F109" s="606"/>
      <c r="G109" s="606"/>
      <c r="H109" s="606"/>
      <c r="I109" s="606"/>
      <c r="J109" s="606"/>
      <c r="K109" s="606"/>
      <c r="L109" s="606"/>
      <c r="M109" s="606"/>
      <c r="N109" s="606"/>
      <c r="O109" s="606"/>
      <c r="P109" s="606"/>
      <c r="Q109" s="606"/>
      <c r="R109" s="606"/>
      <c r="S109" s="606"/>
      <c r="T109" s="606"/>
      <c r="U109" s="606"/>
      <c r="V109" s="606"/>
      <c r="W109" s="606"/>
      <c r="X109" s="606"/>
      <c r="Y109" s="606"/>
      <c r="Z109" s="606"/>
      <c r="AA109" s="606"/>
      <c r="AB109" s="606"/>
      <c r="AC109" s="606"/>
      <c r="AD109" s="606"/>
      <c r="AE109" s="606"/>
      <c r="AF109" s="606"/>
      <c r="AG109" s="606"/>
      <c r="AH109" s="607"/>
      <c r="AI109" s="616"/>
      <c r="AJ109" s="602"/>
      <c r="AK109" s="602"/>
      <c r="AL109" s="602"/>
      <c r="AM109" s="602"/>
      <c r="AN109" s="617"/>
    </row>
    <row r="110" spans="3:40" ht="10.5" customHeight="1">
      <c r="C110" s="618"/>
      <c r="D110" s="619"/>
      <c r="E110" s="649"/>
      <c r="F110" s="608"/>
      <c r="G110" s="608"/>
      <c r="H110" s="608"/>
      <c r="I110" s="608"/>
      <c r="J110" s="608"/>
      <c r="K110" s="608"/>
      <c r="L110" s="608"/>
      <c r="M110" s="608"/>
      <c r="N110" s="608"/>
      <c r="O110" s="608"/>
      <c r="P110" s="608"/>
      <c r="Q110" s="608"/>
      <c r="R110" s="608"/>
      <c r="S110" s="608"/>
      <c r="T110" s="608"/>
      <c r="U110" s="608"/>
      <c r="V110" s="608"/>
      <c r="W110" s="608"/>
      <c r="X110" s="608"/>
      <c r="Y110" s="608"/>
      <c r="Z110" s="608"/>
      <c r="AA110" s="608"/>
      <c r="AB110" s="608"/>
      <c r="AC110" s="608"/>
      <c r="AD110" s="608"/>
      <c r="AE110" s="608"/>
      <c r="AF110" s="608"/>
      <c r="AG110" s="608"/>
      <c r="AH110" s="609"/>
      <c r="AI110" s="618"/>
      <c r="AJ110" s="707"/>
      <c r="AK110" s="707"/>
      <c r="AL110" s="707"/>
      <c r="AM110" s="707"/>
      <c r="AN110" s="619"/>
    </row>
    <row r="111" spans="3:40" ht="9" customHeight="1">
      <c r="C111" s="614">
        <v>3</v>
      </c>
      <c r="D111" s="615"/>
      <c r="E111" s="579" t="s">
        <v>453</v>
      </c>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1"/>
      <c r="AI111" s="614"/>
      <c r="AJ111" s="650"/>
      <c r="AK111" s="650"/>
      <c r="AL111" s="650"/>
      <c r="AM111" s="650"/>
      <c r="AN111" s="615"/>
    </row>
    <row r="112" spans="3:40" ht="9" customHeight="1">
      <c r="C112" s="616"/>
      <c r="D112" s="617"/>
      <c r="E112" s="637"/>
      <c r="F112" s="606"/>
      <c r="G112" s="606"/>
      <c r="H112" s="606"/>
      <c r="I112" s="606"/>
      <c r="J112" s="606"/>
      <c r="K112" s="606"/>
      <c r="L112" s="606"/>
      <c r="M112" s="606"/>
      <c r="N112" s="606"/>
      <c r="O112" s="606"/>
      <c r="P112" s="606"/>
      <c r="Q112" s="606"/>
      <c r="R112" s="606"/>
      <c r="S112" s="606"/>
      <c r="T112" s="606"/>
      <c r="U112" s="606"/>
      <c r="V112" s="606"/>
      <c r="W112" s="606"/>
      <c r="X112" s="606"/>
      <c r="Y112" s="606"/>
      <c r="Z112" s="606"/>
      <c r="AA112" s="606"/>
      <c r="AB112" s="606"/>
      <c r="AC112" s="606"/>
      <c r="AD112" s="606"/>
      <c r="AE112" s="606"/>
      <c r="AF112" s="606"/>
      <c r="AG112" s="606"/>
      <c r="AH112" s="607"/>
      <c r="AI112" s="616"/>
      <c r="AJ112" s="602"/>
      <c r="AK112" s="602"/>
      <c r="AL112" s="602"/>
      <c r="AM112" s="602"/>
      <c r="AN112" s="617"/>
    </row>
    <row r="113" spans="3:40" ht="9" customHeight="1">
      <c r="C113" s="616"/>
      <c r="D113" s="617"/>
      <c r="E113" s="637"/>
      <c r="F113" s="606"/>
      <c r="G113" s="606"/>
      <c r="H113" s="606"/>
      <c r="I113" s="606"/>
      <c r="J113" s="606"/>
      <c r="K113" s="606"/>
      <c r="L113" s="606"/>
      <c r="M113" s="606"/>
      <c r="N113" s="606"/>
      <c r="O113" s="606"/>
      <c r="P113" s="606"/>
      <c r="Q113" s="606"/>
      <c r="R113" s="606"/>
      <c r="S113" s="606"/>
      <c r="T113" s="606"/>
      <c r="U113" s="606"/>
      <c r="V113" s="606"/>
      <c r="W113" s="606"/>
      <c r="X113" s="606"/>
      <c r="Y113" s="606"/>
      <c r="Z113" s="606"/>
      <c r="AA113" s="606"/>
      <c r="AB113" s="606"/>
      <c r="AC113" s="606"/>
      <c r="AD113" s="606"/>
      <c r="AE113" s="606"/>
      <c r="AF113" s="606"/>
      <c r="AG113" s="606"/>
      <c r="AH113" s="607"/>
      <c r="AI113" s="616"/>
      <c r="AJ113" s="602"/>
      <c r="AK113" s="602"/>
      <c r="AL113" s="602"/>
      <c r="AM113" s="602"/>
      <c r="AN113" s="617"/>
    </row>
    <row r="114" spans="3:40" ht="9" customHeight="1">
      <c r="C114" s="616"/>
      <c r="D114" s="617"/>
      <c r="E114" s="637"/>
      <c r="F114" s="606"/>
      <c r="G114" s="606"/>
      <c r="H114" s="606"/>
      <c r="I114" s="606"/>
      <c r="J114" s="606"/>
      <c r="K114" s="606"/>
      <c r="L114" s="606"/>
      <c r="M114" s="606"/>
      <c r="N114" s="606"/>
      <c r="O114" s="606"/>
      <c r="P114" s="606"/>
      <c r="Q114" s="606"/>
      <c r="R114" s="606"/>
      <c r="S114" s="606"/>
      <c r="T114" s="606"/>
      <c r="U114" s="606"/>
      <c r="V114" s="606"/>
      <c r="W114" s="606"/>
      <c r="X114" s="606"/>
      <c r="Y114" s="606"/>
      <c r="Z114" s="606"/>
      <c r="AA114" s="606"/>
      <c r="AB114" s="606"/>
      <c r="AC114" s="606"/>
      <c r="AD114" s="606"/>
      <c r="AE114" s="606"/>
      <c r="AF114" s="606"/>
      <c r="AG114" s="606"/>
      <c r="AH114" s="607"/>
      <c r="AI114" s="616"/>
      <c r="AJ114" s="602"/>
      <c r="AK114" s="602"/>
      <c r="AL114" s="602"/>
      <c r="AM114" s="602"/>
      <c r="AN114" s="617"/>
    </row>
    <row r="115" spans="3:40" ht="17.25" customHeight="1">
      <c r="C115" s="616"/>
      <c r="D115" s="617"/>
      <c r="E115" s="565" t="s">
        <v>454</v>
      </c>
      <c r="F115" s="611"/>
      <c r="G115" s="606" t="s">
        <v>455</v>
      </c>
      <c r="H115" s="606"/>
      <c r="I115" s="606"/>
      <c r="J115" s="606"/>
      <c r="K115" s="606"/>
      <c r="L115" s="606"/>
      <c r="M115" s="606"/>
      <c r="N115" s="606"/>
      <c r="O115" s="606"/>
      <c r="P115" s="606"/>
      <c r="Q115" s="606"/>
      <c r="R115" s="606"/>
      <c r="S115" s="606"/>
      <c r="T115" s="606"/>
      <c r="U115" s="606"/>
      <c r="V115" s="606"/>
      <c r="W115" s="606"/>
      <c r="X115" s="606"/>
      <c r="Y115" s="606"/>
      <c r="Z115" s="606"/>
      <c r="AA115" s="606"/>
      <c r="AB115" s="606"/>
      <c r="AC115" s="606"/>
      <c r="AD115" s="606"/>
      <c r="AE115" s="606"/>
      <c r="AF115" s="606"/>
      <c r="AG115" s="606"/>
      <c r="AH115" s="607"/>
      <c r="AI115" s="616"/>
      <c r="AJ115" s="602"/>
      <c r="AK115" s="602"/>
      <c r="AL115" s="602"/>
      <c r="AM115" s="602"/>
      <c r="AN115" s="617"/>
    </row>
    <row r="116" spans="3:40" ht="17.25" customHeight="1">
      <c r="C116" s="616"/>
      <c r="D116" s="617"/>
      <c r="E116" s="565" t="s">
        <v>456</v>
      </c>
      <c r="F116" s="611"/>
      <c r="G116" s="606" t="s">
        <v>457</v>
      </c>
      <c r="H116" s="606"/>
      <c r="I116" s="606"/>
      <c r="J116" s="606"/>
      <c r="K116" s="606"/>
      <c r="L116" s="606"/>
      <c r="M116" s="606"/>
      <c r="N116" s="606"/>
      <c r="O116" s="606"/>
      <c r="P116" s="606"/>
      <c r="Q116" s="606"/>
      <c r="R116" s="606"/>
      <c r="S116" s="606"/>
      <c r="T116" s="606"/>
      <c r="U116" s="606"/>
      <c r="V116" s="606"/>
      <c r="W116" s="606"/>
      <c r="X116" s="606"/>
      <c r="Y116" s="606"/>
      <c r="Z116" s="606"/>
      <c r="AA116" s="606"/>
      <c r="AB116" s="606"/>
      <c r="AC116" s="606"/>
      <c r="AD116" s="606"/>
      <c r="AE116" s="606"/>
      <c r="AF116" s="606"/>
      <c r="AG116" s="606"/>
      <c r="AH116" s="607"/>
      <c r="AI116" s="616"/>
      <c r="AJ116" s="602"/>
      <c r="AK116" s="602"/>
      <c r="AL116" s="602"/>
      <c r="AM116" s="602"/>
      <c r="AN116" s="617"/>
    </row>
    <row r="117" spans="3:40" ht="17.25" customHeight="1">
      <c r="C117" s="616"/>
      <c r="D117" s="617"/>
      <c r="E117" s="565" t="s">
        <v>458</v>
      </c>
      <c r="F117" s="611"/>
      <c r="G117" s="606" t="s">
        <v>459</v>
      </c>
      <c r="H117" s="606"/>
      <c r="I117" s="606"/>
      <c r="J117" s="606"/>
      <c r="K117" s="606"/>
      <c r="L117" s="606"/>
      <c r="M117" s="606"/>
      <c r="N117" s="606"/>
      <c r="O117" s="606"/>
      <c r="P117" s="606"/>
      <c r="Q117" s="606"/>
      <c r="R117" s="606"/>
      <c r="S117" s="606"/>
      <c r="T117" s="606"/>
      <c r="U117" s="606"/>
      <c r="V117" s="606"/>
      <c r="W117" s="606"/>
      <c r="X117" s="606"/>
      <c r="Y117" s="606"/>
      <c r="Z117" s="606"/>
      <c r="AA117" s="606"/>
      <c r="AB117" s="606"/>
      <c r="AC117" s="606"/>
      <c r="AD117" s="606"/>
      <c r="AE117" s="606"/>
      <c r="AF117" s="606"/>
      <c r="AG117" s="606"/>
      <c r="AH117" s="607"/>
      <c r="AI117" s="616"/>
      <c r="AJ117" s="602"/>
      <c r="AK117" s="602"/>
      <c r="AL117" s="602"/>
      <c r="AM117" s="602"/>
      <c r="AN117" s="617"/>
    </row>
    <row r="118" spans="3:40" ht="9" customHeight="1">
      <c r="C118" s="614">
        <v>4</v>
      </c>
      <c r="D118" s="615"/>
      <c r="E118" s="579" t="s">
        <v>460</v>
      </c>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1"/>
      <c r="AI118" s="614"/>
      <c r="AJ118" s="650"/>
      <c r="AK118" s="650"/>
      <c r="AL118" s="650"/>
      <c r="AM118" s="650"/>
      <c r="AN118" s="615"/>
    </row>
    <row r="119" spans="3:40" ht="9" customHeight="1">
      <c r="C119" s="616"/>
      <c r="D119" s="617"/>
      <c r="E119" s="637"/>
      <c r="F119" s="606"/>
      <c r="G119" s="606"/>
      <c r="H119" s="606"/>
      <c r="I119" s="606"/>
      <c r="J119" s="606"/>
      <c r="K119" s="606"/>
      <c r="L119" s="606"/>
      <c r="M119" s="606"/>
      <c r="N119" s="606"/>
      <c r="O119" s="606"/>
      <c r="P119" s="606"/>
      <c r="Q119" s="606"/>
      <c r="R119" s="606"/>
      <c r="S119" s="606"/>
      <c r="T119" s="606"/>
      <c r="U119" s="606"/>
      <c r="V119" s="606"/>
      <c r="W119" s="606"/>
      <c r="X119" s="606"/>
      <c r="Y119" s="606"/>
      <c r="Z119" s="606"/>
      <c r="AA119" s="606"/>
      <c r="AB119" s="606"/>
      <c r="AC119" s="606"/>
      <c r="AD119" s="606"/>
      <c r="AE119" s="606"/>
      <c r="AF119" s="606"/>
      <c r="AG119" s="606"/>
      <c r="AH119" s="607"/>
      <c r="AI119" s="616"/>
      <c r="AJ119" s="602"/>
      <c r="AK119" s="602"/>
      <c r="AL119" s="602"/>
      <c r="AM119" s="602"/>
      <c r="AN119" s="617"/>
    </row>
    <row r="120" spans="3:40" ht="9" customHeight="1">
      <c r="C120" s="616"/>
      <c r="D120" s="617"/>
      <c r="E120" s="637"/>
      <c r="F120" s="606"/>
      <c r="G120" s="606"/>
      <c r="H120" s="606"/>
      <c r="I120" s="606"/>
      <c r="J120" s="606"/>
      <c r="K120" s="606"/>
      <c r="L120" s="606"/>
      <c r="M120" s="606"/>
      <c r="N120" s="606"/>
      <c r="O120" s="606"/>
      <c r="P120" s="606"/>
      <c r="Q120" s="606"/>
      <c r="R120" s="606"/>
      <c r="S120" s="606"/>
      <c r="T120" s="606"/>
      <c r="U120" s="606"/>
      <c r="V120" s="606"/>
      <c r="W120" s="606"/>
      <c r="X120" s="606"/>
      <c r="Y120" s="606"/>
      <c r="Z120" s="606"/>
      <c r="AA120" s="606"/>
      <c r="AB120" s="606"/>
      <c r="AC120" s="606"/>
      <c r="AD120" s="606"/>
      <c r="AE120" s="606"/>
      <c r="AF120" s="606"/>
      <c r="AG120" s="606"/>
      <c r="AH120" s="607"/>
      <c r="AI120" s="616"/>
      <c r="AJ120" s="602"/>
      <c r="AK120" s="602"/>
      <c r="AL120" s="602"/>
      <c r="AM120" s="602"/>
      <c r="AN120" s="617"/>
    </row>
    <row r="121" spans="3:40" ht="9" customHeight="1">
      <c r="C121" s="616"/>
      <c r="D121" s="617"/>
      <c r="E121" s="637"/>
      <c r="F121" s="606"/>
      <c r="G121" s="606"/>
      <c r="H121" s="606"/>
      <c r="I121" s="606"/>
      <c r="J121" s="606"/>
      <c r="K121" s="606"/>
      <c r="L121" s="606"/>
      <c r="M121" s="606"/>
      <c r="N121" s="606"/>
      <c r="O121" s="606"/>
      <c r="P121" s="606"/>
      <c r="Q121" s="606"/>
      <c r="R121" s="606"/>
      <c r="S121" s="606"/>
      <c r="T121" s="606"/>
      <c r="U121" s="606"/>
      <c r="V121" s="606"/>
      <c r="W121" s="606"/>
      <c r="X121" s="606"/>
      <c r="Y121" s="606"/>
      <c r="Z121" s="606"/>
      <c r="AA121" s="606"/>
      <c r="AB121" s="606"/>
      <c r="AC121" s="606"/>
      <c r="AD121" s="606"/>
      <c r="AE121" s="606"/>
      <c r="AF121" s="606"/>
      <c r="AG121" s="606"/>
      <c r="AH121" s="607"/>
      <c r="AI121" s="616"/>
      <c r="AJ121" s="602"/>
      <c r="AK121" s="602"/>
      <c r="AL121" s="602"/>
      <c r="AM121" s="602"/>
      <c r="AN121" s="617"/>
    </row>
    <row r="122" spans="3:40" ht="17.25" customHeight="1">
      <c r="C122" s="616"/>
      <c r="D122" s="617"/>
      <c r="E122" s="565" t="s">
        <v>454</v>
      </c>
      <c r="F122" s="611"/>
      <c r="G122" s="606" t="s">
        <v>461</v>
      </c>
      <c r="H122" s="606"/>
      <c r="I122" s="606"/>
      <c r="J122" s="606"/>
      <c r="K122" s="606"/>
      <c r="L122" s="606"/>
      <c r="M122" s="606"/>
      <c r="N122" s="606"/>
      <c r="O122" s="606"/>
      <c r="P122" s="606"/>
      <c r="Q122" s="606"/>
      <c r="R122" s="606"/>
      <c r="S122" s="606"/>
      <c r="T122" s="606"/>
      <c r="U122" s="606"/>
      <c r="V122" s="606"/>
      <c r="W122" s="606"/>
      <c r="X122" s="606"/>
      <c r="Y122" s="606"/>
      <c r="Z122" s="606"/>
      <c r="AA122" s="606"/>
      <c r="AB122" s="606"/>
      <c r="AC122" s="606"/>
      <c r="AD122" s="606"/>
      <c r="AE122" s="606"/>
      <c r="AF122" s="606"/>
      <c r="AG122" s="606"/>
      <c r="AH122" s="607"/>
      <c r="AI122" s="616"/>
      <c r="AJ122" s="602"/>
      <c r="AK122" s="602"/>
      <c r="AL122" s="602"/>
      <c r="AM122" s="602"/>
      <c r="AN122" s="617"/>
    </row>
    <row r="123" spans="3:40" ht="17.25" customHeight="1">
      <c r="C123" s="616"/>
      <c r="D123" s="617"/>
      <c r="E123" s="565" t="s">
        <v>462</v>
      </c>
      <c r="F123" s="611"/>
      <c r="G123" s="606" t="s">
        <v>463</v>
      </c>
      <c r="H123" s="606"/>
      <c r="I123" s="606"/>
      <c r="J123" s="606"/>
      <c r="K123" s="606"/>
      <c r="L123" s="606"/>
      <c r="M123" s="606"/>
      <c r="N123" s="606"/>
      <c r="O123" s="606"/>
      <c r="P123" s="606"/>
      <c r="Q123" s="606"/>
      <c r="R123" s="606"/>
      <c r="S123" s="606"/>
      <c r="T123" s="606"/>
      <c r="U123" s="606"/>
      <c r="V123" s="606"/>
      <c r="W123" s="606"/>
      <c r="X123" s="606"/>
      <c r="Y123" s="606"/>
      <c r="Z123" s="606"/>
      <c r="AA123" s="606"/>
      <c r="AB123" s="606"/>
      <c r="AC123" s="606"/>
      <c r="AD123" s="606"/>
      <c r="AE123" s="606"/>
      <c r="AF123" s="606"/>
      <c r="AG123" s="606"/>
      <c r="AH123" s="607"/>
      <c r="AI123" s="616"/>
      <c r="AJ123" s="602"/>
      <c r="AK123" s="602"/>
      <c r="AL123" s="602"/>
      <c r="AM123" s="602"/>
      <c r="AN123" s="617"/>
    </row>
    <row r="124" spans="3:40" ht="17.25" customHeight="1">
      <c r="C124" s="616"/>
      <c r="D124" s="617"/>
      <c r="E124" s="565"/>
      <c r="F124" s="611"/>
      <c r="G124" s="606"/>
      <c r="H124" s="606"/>
      <c r="I124" s="606"/>
      <c r="J124" s="606"/>
      <c r="K124" s="606"/>
      <c r="L124" s="606"/>
      <c r="M124" s="606"/>
      <c r="N124" s="606"/>
      <c r="O124" s="606"/>
      <c r="P124" s="606"/>
      <c r="Q124" s="606"/>
      <c r="R124" s="606"/>
      <c r="S124" s="606"/>
      <c r="T124" s="606"/>
      <c r="U124" s="606"/>
      <c r="V124" s="606"/>
      <c r="W124" s="606"/>
      <c r="X124" s="606"/>
      <c r="Y124" s="606"/>
      <c r="Z124" s="606"/>
      <c r="AA124" s="606"/>
      <c r="AB124" s="606"/>
      <c r="AC124" s="606"/>
      <c r="AD124" s="606"/>
      <c r="AE124" s="606"/>
      <c r="AF124" s="606"/>
      <c r="AG124" s="606"/>
      <c r="AH124" s="607"/>
      <c r="AI124" s="616"/>
      <c r="AJ124" s="602"/>
      <c r="AK124" s="602"/>
      <c r="AL124" s="602"/>
      <c r="AM124" s="602"/>
      <c r="AN124" s="617"/>
    </row>
    <row r="125" spans="3:40" ht="17.25" customHeight="1">
      <c r="C125" s="616"/>
      <c r="D125" s="617"/>
      <c r="E125" s="565" t="s">
        <v>458</v>
      </c>
      <c r="F125" s="611"/>
      <c r="G125" s="606" t="s">
        <v>464</v>
      </c>
      <c r="H125" s="606"/>
      <c r="I125" s="606"/>
      <c r="J125" s="606"/>
      <c r="K125" s="606"/>
      <c r="L125" s="606"/>
      <c r="M125" s="606"/>
      <c r="N125" s="606"/>
      <c r="O125" s="606"/>
      <c r="P125" s="606"/>
      <c r="Q125" s="606"/>
      <c r="R125" s="606"/>
      <c r="S125" s="606"/>
      <c r="T125" s="606"/>
      <c r="U125" s="606"/>
      <c r="V125" s="606"/>
      <c r="W125" s="606"/>
      <c r="X125" s="606"/>
      <c r="Y125" s="606"/>
      <c r="Z125" s="606"/>
      <c r="AA125" s="606"/>
      <c r="AB125" s="606"/>
      <c r="AC125" s="606"/>
      <c r="AD125" s="606"/>
      <c r="AE125" s="606"/>
      <c r="AF125" s="606"/>
      <c r="AG125" s="606"/>
      <c r="AH125" s="607"/>
      <c r="AI125" s="616"/>
      <c r="AJ125" s="602"/>
      <c r="AK125" s="602"/>
      <c r="AL125" s="602"/>
      <c r="AM125" s="602"/>
      <c r="AN125" s="617"/>
    </row>
    <row r="126" spans="3:40" ht="17.25" customHeight="1">
      <c r="C126" s="618"/>
      <c r="D126" s="619"/>
      <c r="E126" s="567" t="s">
        <v>465</v>
      </c>
      <c r="F126" s="599"/>
      <c r="G126" s="608" t="s">
        <v>466</v>
      </c>
      <c r="H126" s="608"/>
      <c r="I126" s="608"/>
      <c r="J126" s="608"/>
      <c r="K126" s="608"/>
      <c r="L126" s="608"/>
      <c r="M126" s="608"/>
      <c r="N126" s="608"/>
      <c r="O126" s="608"/>
      <c r="P126" s="608"/>
      <c r="Q126" s="608"/>
      <c r="R126" s="608"/>
      <c r="S126" s="608"/>
      <c r="T126" s="608"/>
      <c r="U126" s="608"/>
      <c r="V126" s="608"/>
      <c r="W126" s="608"/>
      <c r="X126" s="608"/>
      <c r="Y126" s="608"/>
      <c r="Z126" s="608"/>
      <c r="AA126" s="608"/>
      <c r="AB126" s="608"/>
      <c r="AC126" s="608"/>
      <c r="AD126" s="608"/>
      <c r="AE126" s="608"/>
      <c r="AF126" s="608"/>
      <c r="AG126" s="608"/>
      <c r="AH126" s="609"/>
      <c r="AI126" s="618"/>
      <c r="AJ126" s="707"/>
      <c r="AK126" s="707"/>
      <c r="AL126" s="707"/>
      <c r="AM126" s="707"/>
      <c r="AN126" s="619"/>
    </row>
    <row r="127" spans="3:40" ht="10.5" customHeight="1"/>
    <row r="128" spans="3:40" ht="17.25" customHeight="1">
      <c r="C128" s="208" t="s">
        <v>467</v>
      </c>
      <c r="AB128" s="321"/>
    </row>
    <row r="129" spans="3:40" ht="10.5" customHeight="1">
      <c r="C129" s="624">
        <v>1</v>
      </c>
      <c r="D129" s="624"/>
      <c r="E129" s="552" t="s">
        <v>468</v>
      </c>
      <c r="F129" s="552"/>
      <c r="G129" s="552"/>
      <c r="H129" s="552"/>
      <c r="I129" s="552"/>
      <c r="J129" s="552"/>
      <c r="K129" s="552"/>
      <c r="L129" s="552"/>
      <c r="M129" s="552"/>
      <c r="N129" s="552"/>
      <c r="O129" s="552"/>
      <c r="P129" s="552"/>
      <c r="Q129" s="552"/>
      <c r="R129" s="552"/>
      <c r="S129" s="552"/>
      <c r="T129" s="552"/>
      <c r="U129" s="552"/>
      <c r="V129" s="552"/>
      <c r="W129" s="552"/>
      <c r="X129" s="552"/>
      <c r="Y129" s="552"/>
      <c r="Z129" s="552"/>
      <c r="AA129" s="552"/>
      <c r="AB129" s="552"/>
      <c r="AC129" s="552"/>
      <c r="AD129" s="552"/>
      <c r="AE129" s="552"/>
      <c r="AF129" s="552"/>
      <c r="AG129" s="552"/>
      <c r="AH129" s="552"/>
      <c r="AI129" s="624"/>
      <c r="AJ129" s="624"/>
      <c r="AK129" s="624"/>
      <c r="AL129" s="624"/>
      <c r="AM129" s="624"/>
      <c r="AN129" s="624"/>
    </row>
    <row r="130" spans="3:40" ht="10.5" customHeight="1">
      <c r="C130" s="624"/>
      <c r="D130" s="624"/>
      <c r="E130" s="552"/>
      <c r="F130" s="552"/>
      <c r="G130" s="552"/>
      <c r="H130" s="552"/>
      <c r="I130" s="552"/>
      <c r="J130" s="552"/>
      <c r="K130" s="552"/>
      <c r="L130" s="552"/>
      <c r="M130" s="552"/>
      <c r="N130" s="552"/>
      <c r="O130" s="552"/>
      <c r="P130" s="552"/>
      <c r="Q130" s="552"/>
      <c r="R130" s="552"/>
      <c r="S130" s="552"/>
      <c r="T130" s="552"/>
      <c r="U130" s="552"/>
      <c r="V130" s="552"/>
      <c r="W130" s="552"/>
      <c r="X130" s="552"/>
      <c r="Y130" s="552"/>
      <c r="Z130" s="552"/>
      <c r="AA130" s="552"/>
      <c r="AB130" s="552"/>
      <c r="AC130" s="552"/>
      <c r="AD130" s="552"/>
      <c r="AE130" s="552"/>
      <c r="AF130" s="552"/>
      <c r="AG130" s="552"/>
      <c r="AH130" s="552"/>
      <c r="AI130" s="624"/>
      <c r="AJ130" s="624"/>
      <c r="AK130" s="624"/>
      <c r="AL130" s="624"/>
      <c r="AM130" s="624"/>
      <c r="AN130" s="624"/>
    </row>
    <row r="131" spans="3:40" ht="10.5" customHeight="1">
      <c r="C131" s="624"/>
      <c r="D131" s="624"/>
      <c r="E131" s="552"/>
      <c r="F131" s="552"/>
      <c r="G131" s="552"/>
      <c r="H131" s="552"/>
      <c r="I131" s="552"/>
      <c r="J131" s="552"/>
      <c r="K131" s="552"/>
      <c r="L131" s="552"/>
      <c r="M131" s="552"/>
      <c r="N131" s="552"/>
      <c r="O131" s="552"/>
      <c r="P131" s="552"/>
      <c r="Q131" s="552"/>
      <c r="R131" s="552"/>
      <c r="S131" s="552"/>
      <c r="T131" s="552"/>
      <c r="U131" s="552"/>
      <c r="V131" s="552"/>
      <c r="W131" s="552"/>
      <c r="X131" s="552"/>
      <c r="Y131" s="552"/>
      <c r="Z131" s="552"/>
      <c r="AA131" s="552"/>
      <c r="AB131" s="552"/>
      <c r="AC131" s="552"/>
      <c r="AD131" s="552"/>
      <c r="AE131" s="552"/>
      <c r="AF131" s="552"/>
      <c r="AG131" s="552"/>
      <c r="AH131" s="552"/>
      <c r="AI131" s="624"/>
      <c r="AJ131" s="624"/>
      <c r="AK131" s="624"/>
      <c r="AL131" s="624"/>
      <c r="AM131" s="624"/>
      <c r="AN131" s="624"/>
    </row>
    <row r="132" spans="3:40" ht="10.5" customHeight="1">
      <c r="C132" s="624"/>
      <c r="D132" s="624"/>
      <c r="E132" s="552"/>
      <c r="F132" s="552"/>
      <c r="G132" s="552"/>
      <c r="H132" s="552"/>
      <c r="I132" s="552"/>
      <c r="J132" s="552"/>
      <c r="K132" s="552"/>
      <c r="L132" s="552"/>
      <c r="M132" s="552"/>
      <c r="N132" s="552"/>
      <c r="O132" s="552"/>
      <c r="P132" s="552"/>
      <c r="Q132" s="552"/>
      <c r="R132" s="552"/>
      <c r="S132" s="552"/>
      <c r="T132" s="552"/>
      <c r="U132" s="552"/>
      <c r="V132" s="552"/>
      <c r="W132" s="552"/>
      <c r="X132" s="552"/>
      <c r="Y132" s="552"/>
      <c r="Z132" s="552"/>
      <c r="AA132" s="552"/>
      <c r="AB132" s="552"/>
      <c r="AC132" s="552"/>
      <c r="AD132" s="552"/>
      <c r="AE132" s="552"/>
      <c r="AF132" s="552"/>
      <c r="AG132" s="552"/>
      <c r="AH132" s="552"/>
      <c r="AI132" s="624"/>
      <c r="AJ132" s="624"/>
      <c r="AK132" s="624"/>
      <c r="AL132" s="624"/>
      <c r="AM132" s="624"/>
      <c r="AN132" s="624"/>
    </row>
    <row r="133" spans="3:40" ht="10.5" customHeight="1">
      <c r="C133" s="624">
        <v>2</v>
      </c>
      <c r="D133" s="624"/>
      <c r="E133" s="552" t="s">
        <v>469</v>
      </c>
      <c r="F133" s="552"/>
      <c r="G133" s="552"/>
      <c r="H133" s="552"/>
      <c r="I133" s="552"/>
      <c r="J133" s="552"/>
      <c r="K133" s="552"/>
      <c r="L133" s="552"/>
      <c r="M133" s="552"/>
      <c r="N133" s="552"/>
      <c r="O133" s="552"/>
      <c r="P133" s="552"/>
      <c r="Q133" s="552"/>
      <c r="R133" s="552"/>
      <c r="S133" s="552"/>
      <c r="T133" s="552"/>
      <c r="U133" s="552"/>
      <c r="V133" s="552"/>
      <c r="W133" s="552"/>
      <c r="X133" s="552"/>
      <c r="Y133" s="552"/>
      <c r="Z133" s="552"/>
      <c r="AA133" s="552"/>
      <c r="AB133" s="552"/>
      <c r="AC133" s="552"/>
      <c r="AD133" s="552"/>
      <c r="AE133" s="552"/>
      <c r="AF133" s="552"/>
      <c r="AG133" s="552"/>
      <c r="AH133" s="552"/>
      <c r="AI133" s="624"/>
      <c r="AJ133" s="624"/>
      <c r="AK133" s="624"/>
      <c r="AL133" s="624"/>
      <c r="AM133" s="624"/>
      <c r="AN133" s="624"/>
    </row>
    <row r="134" spans="3:40" ht="10.5" customHeight="1">
      <c r="C134" s="624"/>
      <c r="D134" s="624"/>
      <c r="E134" s="552"/>
      <c r="F134" s="552"/>
      <c r="G134" s="552"/>
      <c r="H134" s="552"/>
      <c r="I134" s="552"/>
      <c r="J134" s="552"/>
      <c r="K134" s="552"/>
      <c r="L134" s="552"/>
      <c r="M134" s="552"/>
      <c r="N134" s="552"/>
      <c r="O134" s="552"/>
      <c r="P134" s="552"/>
      <c r="Q134" s="552"/>
      <c r="R134" s="552"/>
      <c r="S134" s="552"/>
      <c r="T134" s="552"/>
      <c r="U134" s="552"/>
      <c r="V134" s="552"/>
      <c r="W134" s="552"/>
      <c r="X134" s="552"/>
      <c r="Y134" s="552"/>
      <c r="Z134" s="552"/>
      <c r="AA134" s="552"/>
      <c r="AB134" s="552"/>
      <c r="AC134" s="552"/>
      <c r="AD134" s="552"/>
      <c r="AE134" s="552"/>
      <c r="AF134" s="552"/>
      <c r="AG134" s="552"/>
      <c r="AH134" s="552"/>
      <c r="AI134" s="624"/>
      <c r="AJ134" s="624"/>
      <c r="AK134" s="624"/>
      <c r="AL134" s="624"/>
      <c r="AM134" s="624"/>
      <c r="AN134" s="624"/>
    </row>
    <row r="135" spans="3:40" ht="10.5" customHeight="1">
      <c r="C135" s="624"/>
      <c r="D135" s="624"/>
      <c r="E135" s="552"/>
      <c r="F135" s="552"/>
      <c r="G135" s="552"/>
      <c r="H135" s="552"/>
      <c r="I135" s="552"/>
      <c r="J135" s="552"/>
      <c r="K135" s="552"/>
      <c r="L135" s="552"/>
      <c r="M135" s="552"/>
      <c r="N135" s="552"/>
      <c r="O135" s="552"/>
      <c r="P135" s="552"/>
      <c r="Q135" s="552"/>
      <c r="R135" s="552"/>
      <c r="S135" s="552"/>
      <c r="T135" s="552"/>
      <c r="U135" s="552"/>
      <c r="V135" s="552"/>
      <c r="W135" s="552"/>
      <c r="X135" s="552"/>
      <c r="Y135" s="552"/>
      <c r="Z135" s="552"/>
      <c r="AA135" s="552"/>
      <c r="AB135" s="552"/>
      <c r="AC135" s="552"/>
      <c r="AD135" s="552"/>
      <c r="AE135" s="552"/>
      <c r="AF135" s="552"/>
      <c r="AG135" s="552"/>
      <c r="AH135" s="552"/>
      <c r="AI135" s="624"/>
      <c r="AJ135" s="624"/>
      <c r="AK135" s="624"/>
      <c r="AL135" s="624"/>
      <c r="AM135" s="624"/>
      <c r="AN135" s="624"/>
    </row>
    <row r="136" spans="3:40" ht="10.5" customHeight="1">
      <c r="C136" s="624"/>
      <c r="D136" s="624"/>
      <c r="E136" s="552"/>
      <c r="F136" s="552"/>
      <c r="G136" s="552"/>
      <c r="H136" s="552"/>
      <c r="I136" s="552"/>
      <c r="J136" s="552"/>
      <c r="K136" s="552"/>
      <c r="L136" s="552"/>
      <c r="M136" s="552"/>
      <c r="N136" s="552"/>
      <c r="O136" s="552"/>
      <c r="P136" s="552"/>
      <c r="Q136" s="552"/>
      <c r="R136" s="552"/>
      <c r="S136" s="552"/>
      <c r="T136" s="552"/>
      <c r="U136" s="552"/>
      <c r="V136" s="552"/>
      <c r="W136" s="552"/>
      <c r="X136" s="552"/>
      <c r="Y136" s="552"/>
      <c r="Z136" s="552"/>
      <c r="AA136" s="552"/>
      <c r="AB136" s="552"/>
      <c r="AC136" s="552"/>
      <c r="AD136" s="552"/>
      <c r="AE136" s="552"/>
      <c r="AF136" s="552"/>
      <c r="AG136" s="552"/>
      <c r="AH136" s="552"/>
      <c r="AI136" s="624"/>
      <c r="AJ136" s="624"/>
      <c r="AK136" s="624"/>
      <c r="AL136" s="624"/>
      <c r="AM136" s="624"/>
      <c r="AN136" s="624"/>
    </row>
    <row r="137" spans="3:40" ht="10.5" customHeight="1">
      <c r="C137" s="624">
        <v>3</v>
      </c>
      <c r="D137" s="624"/>
      <c r="E137" s="552" t="s">
        <v>470</v>
      </c>
      <c r="F137" s="552"/>
      <c r="G137" s="552"/>
      <c r="H137" s="552"/>
      <c r="I137" s="552"/>
      <c r="J137" s="552"/>
      <c r="K137" s="552"/>
      <c r="L137" s="552"/>
      <c r="M137" s="552"/>
      <c r="N137" s="552"/>
      <c r="O137" s="552"/>
      <c r="P137" s="552"/>
      <c r="Q137" s="552"/>
      <c r="R137" s="552"/>
      <c r="S137" s="552"/>
      <c r="T137" s="552"/>
      <c r="U137" s="552"/>
      <c r="V137" s="552"/>
      <c r="W137" s="552"/>
      <c r="X137" s="552"/>
      <c r="Y137" s="552"/>
      <c r="Z137" s="552"/>
      <c r="AA137" s="552"/>
      <c r="AB137" s="552"/>
      <c r="AC137" s="552"/>
      <c r="AD137" s="552"/>
      <c r="AE137" s="552"/>
      <c r="AF137" s="552"/>
      <c r="AG137" s="552"/>
      <c r="AH137" s="552"/>
      <c r="AI137" s="624"/>
      <c r="AJ137" s="624"/>
      <c r="AK137" s="624"/>
      <c r="AL137" s="624"/>
      <c r="AM137" s="624"/>
      <c r="AN137" s="624"/>
    </row>
    <row r="138" spans="3:40" ht="10.5" customHeight="1">
      <c r="C138" s="624"/>
      <c r="D138" s="624"/>
      <c r="E138" s="552"/>
      <c r="F138" s="552"/>
      <c r="G138" s="552"/>
      <c r="H138" s="552"/>
      <c r="I138" s="552"/>
      <c r="J138" s="552"/>
      <c r="K138" s="552"/>
      <c r="L138" s="552"/>
      <c r="M138" s="552"/>
      <c r="N138" s="552"/>
      <c r="O138" s="552"/>
      <c r="P138" s="552"/>
      <c r="Q138" s="552"/>
      <c r="R138" s="552"/>
      <c r="S138" s="552"/>
      <c r="T138" s="552"/>
      <c r="U138" s="552"/>
      <c r="V138" s="552"/>
      <c r="W138" s="552"/>
      <c r="X138" s="552"/>
      <c r="Y138" s="552"/>
      <c r="Z138" s="552"/>
      <c r="AA138" s="552"/>
      <c r="AB138" s="552"/>
      <c r="AC138" s="552"/>
      <c r="AD138" s="552"/>
      <c r="AE138" s="552"/>
      <c r="AF138" s="552"/>
      <c r="AG138" s="552"/>
      <c r="AH138" s="552"/>
      <c r="AI138" s="624"/>
      <c r="AJ138" s="624"/>
      <c r="AK138" s="624"/>
      <c r="AL138" s="624"/>
      <c r="AM138" s="624"/>
      <c r="AN138" s="624"/>
    </row>
    <row r="139" spans="3:40" ht="10.5" customHeight="1">
      <c r="C139" s="624"/>
      <c r="D139" s="624"/>
      <c r="E139" s="552"/>
      <c r="F139" s="552"/>
      <c r="G139" s="552"/>
      <c r="H139" s="552"/>
      <c r="I139" s="552"/>
      <c r="J139" s="552"/>
      <c r="K139" s="552"/>
      <c r="L139" s="552"/>
      <c r="M139" s="552"/>
      <c r="N139" s="552"/>
      <c r="O139" s="552"/>
      <c r="P139" s="552"/>
      <c r="Q139" s="552"/>
      <c r="R139" s="552"/>
      <c r="S139" s="552"/>
      <c r="T139" s="552"/>
      <c r="U139" s="552"/>
      <c r="V139" s="552"/>
      <c r="W139" s="552"/>
      <c r="X139" s="552"/>
      <c r="Y139" s="552"/>
      <c r="Z139" s="552"/>
      <c r="AA139" s="552"/>
      <c r="AB139" s="552"/>
      <c r="AC139" s="552"/>
      <c r="AD139" s="552"/>
      <c r="AE139" s="552"/>
      <c r="AF139" s="552"/>
      <c r="AG139" s="552"/>
      <c r="AH139" s="552"/>
      <c r="AI139" s="624"/>
      <c r="AJ139" s="624"/>
      <c r="AK139" s="624"/>
      <c r="AL139" s="624"/>
      <c r="AM139" s="624"/>
      <c r="AN139" s="624"/>
    </row>
    <row r="140" spans="3:40" ht="10.5" customHeight="1">
      <c r="C140" s="624"/>
      <c r="D140" s="624"/>
      <c r="E140" s="552"/>
      <c r="F140" s="552"/>
      <c r="G140" s="552"/>
      <c r="H140" s="552"/>
      <c r="I140" s="552"/>
      <c r="J140" s="552"/>
      <c r="K140" s="552"/>
      <c r="L140" s="552"/>
      <c r="M140" s="552"/>
      <c r="N140" s="552"/>
      <c r="O140" s="552"/>
      <c r="P140" s="552"/>
      <c r="Q140" s="552"/>
      <c r="R140" s="552"/>
      <c r="S140" s="552"/>
      <c r="T140" s="552"/>
      <c r="U140" s="552"/>
      <c r="V140" s="552"/>
      <c r="W140" s="552"/>
      <c r="X140" s="552"/>
      <c r="Y140" s="552"/>
      <c r="Z140" s="552"/>
      <c r="AA140" s="552"/>
      <c r="AB140" s="552"/>
      <c r="AC140" s="552"/>
      <c r="AD140" s="552"/>
      <c r="AE140" s="552"/>
      <c r="AF140" s="552"/>
      <c r="AG140" s="552"/>
      <c r="AH140" s="552"/>
      <c r="AI140" s="624"/>
      <c r="AJ140" s="624"/>
      <c r="AK140" s="624"/>
      <c r="AL140" s="624"/>
      <c r="AM140" s="624"/>
      <c r="AN140" s="624"/>
    </row>
    <row r="141" spans="3:40" ht="10.5" customHeight="1">
      <c r="C141" s="624">
        <v>4</v>
      </c>
      <c r="D141" s="624"/>
      <c r="E141" s="552" t="s">
        <v>471</v>
      </c>
      <c r="F141" s="552"/>
      <c r="G141" s="552"/>
      <c r="H141" s="552"/>
      <c r="I141" s="552"/>
      <c r="J141" s="552"/>
      <c r="K141" s="552"/>
      <c r="L141" s="552"/>
      <c r="M141" s="552"/>
      <c r="N141" s="552"/>
      <c r="O141" s="552"/>
      <c r="P141" s="552"/>
      <c r="Q141" s="552"/>
      <c r="R141" s="552"/>
      <c r="S141" s="552"/>
      <c r="T141" s="552"/>
      <c r="U141" s="552"/>
      <c r="V141" s="552"/>
      <c r="W141" s="552"/>
      <c r="X141" s="552"/>
      <c r="Y141" s="552"/>
      <c r="Z141" s="552"/>
      <c r="AA141" s="552"/>
      <c r="AB141" s="552"/>
      <c r="AC141" s="552"/>
      <c r="AD141" s="552"/>
      <c r="AE141" s="552"/>
      <c r="AF141" s="552"/>
      <c r="AG141" s="552"/>
      <c r="AH141" s="552"/>
      <c r="AI141" s="624"/>
      <c r="AJ141" s="624"/>
      <c r="AK141" s="624"/>
      <c r="AL141" s="624"/>
      <c r="AM141" s="624"/>
      <c r="AN141" s="624"/>
    </row>
    <row r="142" spans="3:40" ht="10.5" customHeight="1">
      <c r="C142" s="624"/>
      <c r="D142" s="624"/>
      <c r="E142" s="552"/>
      <c r="F142" s="552"/>
      <c r="G142" s="552"/>
      <c r="H142" s="552"/>
      <c r="I142" s="552"/>
      <c r="J142" s="552"/>
      <c r="K142" s="552"/>
      <c r="L142" s="552"/>
      <c r="M142" s="552"/>
      <c r="N142" s="552"/>
      <c r="O142" s="552"/>
      <c r="P142" s="552"/>
      <c r="Q142" s="552"/>
      <c r="R142" s="552"/>
      <c r="S142" s="552"/>
      <c r="T142" s="552"/>
      <c r="U142" s="552"/>
      <c r="V142" s="552"/>
      <c r="W142" s="552"/>
      <c r="X142" s="552"/>
      <c r="Y142" s="552"/>
      <c r="Z142" s="552"/>
      <c r="AA142" s="552"/>
      <c r="AB142" s="552"/>
      <c r="AC142" s="552"/>
      <c r="AD142" s="552"/>
      <c r="AE142" s="552"/>
      <c r="AF142" s="552"/>
      <c r="AG142" s="552"/>
      <c r="AH142" s="552"/>
      <c r="AI142" s="624"/>
      <c r="AJ142" s="624"/>
      <c r="AK142" s="624"/>
      <c r="AL142" s="624"/>
      <c r="AM142" s="624"/>
      <c r="AN142" s="624"/>
    </row>
    <row r="143" spans="3:40" ht="10.5" customHeight="1">
      <c r="C143" s="624"/>
      <c r="D143" s="624"/>
      <c r="E143" s="552"/>
      <c r="F143" s="552"/>
      <c r="G143" s="552"/>
      <c r="H143" s="552"/>
      <c r="I143" s="552"/>
      <c r="J143" s="552"/>
      <c r="K143" s="552"/>
      <c r="L143" s="552"/>
      <c r="M143" s="552"/>
      <c r="N143" s="552"/>
      <c r="O143" s="552"/>
      <c r="P143" s="552"/>
      <c r="Q143" s="552"/>
      <c r="R143" s="552"/>
      <c r="S143" s="552"/>
      <c r="T143" s="552"/>
      <c r="U143" s="552"/>
      <c r="V143" s="552"/>
      <c r="W143" s="552"/>
      <c r="X143" s="552"/>
      <c r="Y143" s="552"/>
      <c r="Z143" s="552"/>
      <c r="AA143" s="552"/>
      <c r="AB143" s="552"/>
      <c r="AC143" s="552"/>
      <c r="AD143" s="552"/>
      <c r="AE143" s="552"/>
      <c r="AF143" s="552"/>
      <c r="AG143" s="552"/>
      <c r="AH143" s="552"/>
      <c r="AI143" s="624"/>
      <c r="AJ143" s="624"/>
      <c r="AK143" s="624"/>
      <c r="AL143" s="624"/>
      <c r="AM143" s="624"/>
      <c r="AN143" s="624"/>
    </row>
    <row r="144" spans="3:40" ht="10.5" customHeight="1">
      <c r="C144" s="624"/>
      <c r="D144" s="624"/>
      <c r="E144" s="552"/>
      <c r="F144" s="552"/>
      <c r="G144" s="552"/>
      <c r="H144" s="552"/>
      <c r="I144" s="552"/>
      <c r="J144" s="552"/>
      <c r="K144" s="552"/>
      <c r="L144" s="552"/>
      <c r="M144" s="552"/>
      <c r="N144" s="552"/>
      <c r="O144" s="552"/>
      <c r="P144" s="552"/>
      <c r="Q144" s="552"/>
      <c r="R144" s="552"/>
      <c r="S144" s="552"/>
      <c r="T144" s="552"/>
      <c r="U144" s="552"/>
      <c r="V144" s="552"/>
      <c r="W144" s="552"/>
      <c r="X144" s="552"/>
      <c r="Y144" s="552"/>
      <c r="Z144" s="552"/>
      <c r="AA144" s="552"/>
      <c r="AB144" s="552"/>
      <c r="AC144" s="552"/>
      <c r="AD144" s="552"/>
      <c r="AE144" s="552"/>
      <c r="AF144" s="552"/>
      <c r="AG144" s="552"/>
      <c r="AH144" s="552"/>
      <c r="AI144" s="624"/>
      <c r="AJ144" s="624"/>
      <c r="AK144" s="624"/>
      <c r="AL144" s="624"/>
      <c r="AM144" s="624"/>
      <c r="AN144" s="624"/>
    </row>
    <row r="145" spans="3:40" ht="10.5" customHeight="1">
      <c r="C145" s="624">
        <v>5</v>
      </c>
      <c r="D145" s="624"/>
      <c r="E145" s="552" t="s">
        <v>472</v>
      </c>
      <c r="F145" s="552"/>
      <c r="G145" s="552"/>
      <c r="H145" s="552"/>
      <c r="I145" s="552"/>
      <c r="J145" s="552"/>
      <c r="K145" s="552"/>
      <c r="L145" s="552"/>
      <c r="M145" s="552"/>
      <c r="N145" s="552"/>
      <c r="O145" s="552"/>
      <c r="P145" s="552"/>
      <c r="Q145" s="552"/>
      <c r="R145" s="552"/>
      <c r="S145" s="552"/>
      <c r="T145" s="552"/>
      <c r="U145" s="552"/>
      <c r="V145" s="552"/>
      <c r="W145" s="552"/>
      <c r="X145" s="552"/>
      <c r="Y145" s="552"/>
      <c r="Z145" s="552"/>
      <c r="AA145" s="552"/>
      <c r="AB145" s="552"/>
      <c r="AC145" s="552"/>
      <c r="AD145" s="552"/>
      <c r="AE145" s="552"/>
      <c r="AF145" s="552"/>
      <c r="AG145" s="552"/>
      <c r="AH145" s="552"/>
      <c r="AI145" s="624"/>
      <c r="AJ145" s="624"/>
      <c r="AK145" s="624"/>
      <c r="AL145" s="624"/>
      <c r="AM145" s="624"/>
      <c r="AN145" s="624"/>
    </row>
    <row r="146" spans="3:40" ht="10.5" customHeight="1">
      <c r="C146" s="624"/>
      <c r="D146" s="624"/>
      <c r="E146" s="552"/>
      <c r="F146" s="552"/>
      <c r="G146" s="552"/>
      <c r="H146" s="552"/>
      <c r="I146" s="552"/>
      <c r="J146" s="552"/>
      <c r="K146" s="552"/>
      <c r="L146" s="552"/>
      <c r="M146" s="552"/>
      <c r="N146" s="552"/>
      <c r="O146" s="552"/>
      <c r="P146" s="552"/>
      <c r="Q146" s="552"/>
      <c r="R146" s="552"/>
      <c r="S146" s="552"/>
      <c r="T146" s="552"/>
      <c r="U146" s="552"/>
      <c r="V146" s="552"/>
      <c r="W146" s="552"/>
      <c r="X146" s="552"/>
      <c r="Y146" s="552"/>
      <c r="Z146" s="552"/>
      <c r="AA146" s="552"/>
      <c r="AB146" s="552"/>
      <c r="AC146" s="552"/>
      <c r="AD146" s="552"/>
      <c r="AE146" s="552"/>
      <c r="AF146" s="552"/>
      <c r="AG146" s="552"/>
      <c r="AH146" s="552"/>
      <c r="AI146" s="624"/>
      <c r="AJ146" s="624"/>
      <c r="AK146" s="624"/>
      <c r="AL146" s="624"/>
      <c r="AM146" s="624"/>
      <c r="AN146" s="624"/>
    </row>
    <row r="147" spans="3:40" ht="10.5" customHeight="1">
      <c r="C147" s="624"/>
      <c r="D147" s="624"/>
      <c r="E147" s="552"/>
      <c r="F147" s="552"/>
      <c r="G147" s="552"/>
      <c r="H147" s="552"/>
      <c r="I147" s="552"/>
      <c r="J147" s="552"/>
      <c r="K147" s="552"/>
      <c r="L147" s="552"/>
      <c r="M147" s="552"/>
      <c r="N147" s="552"/>
      <c r="O147" s="552"/>
      <c r="P147" s="552"/>
      <c r="Q147" s="552"/>
      <c r="R147" s="552"/>
      <c r="S147" s="552"/>
      <c r="T147" s="552"/>
      <c r="U147" s="552"/>
      <c r="V147" s="552"/>
      <c r="W147" s="552"/>
      <c r="X147" s="552"/>
      <c r="Y147" s="552"/>
      <c r="Z147" s="552"/>
      <c r="AA147" s="552"/>
      <c r="AB147" s="552"/>
      <c r="AC147" s="552"/>
      <c r="AD147" s="552"/>
      <c r="AE147" s="552"/>
      <c r="AF147" s="552"/>
      <c r="AG147" s="552"/>
      <c r="AH147" s="552"/>
      <c r="AI147" s="624"/>
      <c r="AJ147" s="624"/>
      <c r="AK147" s="624"/>
      <c r="AL147" s="624"/>
      <c r="AM147" s="624"/>
      <c r="AN147" s="624"/>
    </row>
    <row r="148" spans="3:40" ht="10.5" customHeight="1">
      <c r="C148" s="624"/>
      <c r="D148" s="624"/>
      <c r="E148" s="552"/>
      <c r="F148" s="552"/>
      <c r="G148" s="552"/>
      <c r="H148" s="552"/>
      <c r="I148" s="552"/>
      <c r="J148" s="552"/>
      <c r="K148" s="552"/>
      <c r="L148" s="552"/>
      <c r="M148" s="552"/>
      <c r="N148" s="552"/>
      <c r="O148" s="552"/>
      <c r="P148" s="552"/>
      <c r="Q148" s="552"/>
      <c r="R148" s="552"/>
      <c r="S148" s="552"/>
      <c r="T148" s="552"/>
      <c r="U148" s="552"/>
      <c r="V148" s="552"/>
      <c r="W148" s="552"/>
      <c r="X148" s="552"/>
      <c r="Y148" s="552"/>
      <c r="Z148" s="552"/>
      <c r="AA148" s="552"/>
      <c r="AB148" s="552"/>
      <c r="AC148" s="552"/>
      <c r="AD148" s="552"/>
      <c r="AE148" s="552"/>
      <c r="AF148" s="552"/>
      <c r="AG148" s="552"/>
      <c r="AH148" s="552"/>
      <c r="AI148" s="624"/>
      <c r="AJ148" s="624"/>
      <c r="AK148" s="624"/>
      <c r="AL148" s="624"/>
      <c r="AM148" s="624"/>
      <c r="AN148" s="624"/>
    </row>
    <row r="149" spans="3:40" ht="10.5" customHeight="1"/>
    <row r="150" spans="3:40" ht="17.25" customHeight="1">
      <c r="C150" s="208" t="s">
        <v>473</v>
      </c>
      <c r="AB150" s="321"/>
    </row>
    <row r="151" spans="3:40" ht="10.5" customHeight="1">
      <c r="C151" s="624">
        <v>1</v>
      </c>
      <c r="D151" s="624"/>
      <c r="E151" s="552" t="s">
        <v>967</v>
      </c>
      <c r="F151" s="552"/>
      <c r="G151" s="552"/>
      <c r="H151" s="552"/>
      <c r="I151" s="552"/>
      <c r="J151" s="552"/>
      <c r="K151" s="552"/>
      <c r="L151" s="552"/>
      <c r="M151" s="552"/>
      <c r="N151" s="552"/>
      <c r="O151" s="552"/>
      <c r="P151" s="552"/>
      <c r="Q151" s="552"/>
      <c r="R151" s="552"/>
      <c r="S151" s="552"/>
      <c r="T151" s="552"/>
      <c r="U151" s="552"/>
      <c r="V151" s="552"/>
      <c r="W151" s="552"/>
      <c r="X151" s="552"/>
      <c r="Y151" s="552"/>
      <c r="Z151" s="552"/>
      <c r="AA151" s="552"/>
      <c r="AB151" s="552"/>
      <c r="AC151" s="552"/>
      <c r="AD151" s="552"/>
      <c r="AE151" s="552"/>
      <c r="AF151" s="552"/>
      <c r="AG151" s="552"/>
      <c r="AH151" s="552"/>
      <c r="AI151" s="624"/>
      <c r="AJ151" s="624"/>
      <c r="AK151" s="624"/>
      <c r="AL151" s="624"/>
      <c r="AM151" s="624"/>
      <c r="AN151" s="624"/>
    </row>
    <row r="152" spans="3:40" ht="10.5" customHeight="1">
      <c r="C152" s="624"/>
      <c r="D152" s="624"/>
      <c r="E152" s="552"/>
      <c r="F152" s="552"/>
      <c r="G152" s="552"/>
      <c r="H152" s="552"/>
      <c r="I152" s="552"/>
      <c r="J152" s="552"/>
      <c r="K152" s="552"/>
      <c r="L152" s="552"/>
      <c r="M152" s="552"/>
      <c r="N152" s="552"/>
      <c r="O152" s="552"/>
      <c r="P152" s="552"/>
      <c r="Q152" s="552"/>
      <c r="R152" s="552"/>
      <c r="S152" s="552"/>
      <c r="T152" s="552"/>
      <c r="U152" s="552"/>
      <c r="V152" s="552"/>
      <c r="W152" s="552"/>
      <c r="X152" s="552"/>
      <c r="Y152" s="552"/>
      <c r="Z152" s="552"/>
      <c r="AA152" s="552"/>
      <c r="AB152" s="552"/>
      <c r="AC152" s="552"/>
      <c r="AD152" s="552"/>
      <c r="AE152" s="552"/>
      <c r="AF152" s="552"/>
      <c r="AG152" s="552"/>
      <c r="AH152" s="552"/>
      <c r="AI152" s="624"/>
      <c r="AJ152" s="624"/>
      <c r="AK152" s="624"/>
      <c r="AL152" s="624"/>
      <c r="AM152" s="624"/>
      <c r="AN152" s="624"/>
    </row>
    <row r="153" spans="3:40" ht="10.5" customHeight="1">
      <c r="C153" s="624"/>
      <c r="D153" s="624"/>
      <c r="E153" s="552"/>
      <c r="F153" s="552"/>
      <c r="G153" s="552"/>
      <c r="H153" s="552"/>
      <c r="I153" s="552"/>
      <c r="J153" s="552"/>
      <c r="K153" s="552"/>
      <c r="L153" s="552"/>
      <c r="M153" s="552"/>
      <c r="N153" s="552"/>
      <c r="O153" s="552"/>
      <c r="P153" s="552"/>
      <c r="Q153" s="552"/>
      <c r="R153" s="552"/>
      <c r="S153" s="552"/>
      <c r="T153" s="552"/>
      <c r="U153" s="552"/>
      <c r="V153" s="552"/>
      <c r="W153" s="552"/>
      <c r="X153" s="552"/>
      <c r="Y153" s="552"/>
      <c r="Z153" s="552"/>
      <c r="AA153" s="552"/>
      <c r="AB153" s="552"/>
      <c r="AC153" s="552"/>
      <c r="AD153" s="552"/>
      <c r="AE153" s="552"/>
      <c r="AF153" s="552"/>
      <c r="AG153" s="552"/>
      <c r="AH153" s="552"/>
      <c r="AI153" s="624"/>
      <c r="AJ153" s="624"/>
      <c r="AK153" s="624"/>
      <c r="AL153" s="624"/>
      <c r="AM153" s="624"/>
      <c r="AN153" s="624"/>
    </row>
    <row r="154" spans="3:40" ht="10.5" customHeight="1">
      <c r="C154" s="624"/>
      <c r="D154" s="624"/>
      <c r="E154" s="552"/>
      <c r="F154" s="552"/>
      <c r="G154" s="552"/>
      <c r="H154" s="552"/>
      <c r="I154" s="552"/>
      <c r="J154" s="552"/>
      <c r="K154" s="552"/>
      <c r="L154" s="552"/>
      <c r="M154" s="552"/>
      <c r="N154" s="552"/>
      <c r="O154" s="552"/>
      <c r="P154" s="552"/>
      <c r="Q154" s="552"/>
      <c r="R154" s="552"/>
      <c r="S154" s="552"/>
      <c r="T154" s="552"/>
      <c r="U154" s="552"/>
      <c r="V154" s="552"/>
      <c r="W154" s="552"/>
      <c r="X154" s="552"/>
      <c r="Y154" s="552"/>
      <c r="Z154" s="552"/>
      <c r="AA154" s="552"/>
      <c r="AB154" s="552"/>
      <c r="AC154" s="552"/>
      <c r="AD154" s="552"/>
      <c r="AE154" s="552"/>
      <c r="AF154" s="552"/>
      <c r="AG154" s="552"/>
      <c r="AH154" s="552"/>
      <c r="AI154" s="624"/>
      <c r="AJ154" s="624"/>
      <c r="AK154" s="624"/>
      <c r="AL154" s="624"/>
      <c r="AM154" s="624"/>
      <c r="AN154" s="624"/>
    </row>
    <row r="155" spans="3:40" ht="10.5" customHeight="1">
      <c r="C155" s="614">
        <v>2</v>
      </c>
      <c r="D155" s="615"/>
      <c r="E155" s="579" t="s">
        <v>968</v>
      </c>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1"/>
      <c r="AI155" s="614"/>
      <c r="AJ155" s="650"/>
      <c r="AK155" s="650"/>
      <c r="AL155" s="650"/>
      <c r="AM155" s="650"/>
      <c r="AN155" s="615"/>
    </row>
    <row r="156" spans="3:40" ht="10.5" customHeight="1">
      <c r="C156" s="616"/>
      <c r="D156" s="617"/>
      <c r="E156" s="637"/>
      <c r="F156" s="606"/>
      <c r="G156" s="606"/>
      <c r="H156" s="606"/>
      <c r="I156" s="606"/>
      <c r="J156" s="606"/>
      <c r="K156" s="606"/>
      <c r="L156" s="606"/>
      <c r="M156" s="606"/>
      <c r="N156" s="606"/>
      <c r="O156" s="606"/>
      <c r="P156" s="606"/>
      <c r="Q156" s="606"/>
      <c r="R156" s="606"/>
      <c r="S156" s="606"/>
      <c r="T156" s="606"/>
      <c r="U156" s="606"/>
      <c r="V156" s="606"/>
      <c r="W156" s="606"/>
      <c r="X156" s="606"/>
      <c r="Y156" s="606"/>
      <c r="Z156" s="606"/>
      <c r="AA156" s="606"/>
      <c r="AB156" s="606"/>
      <c r="AC156" s="606"/>
      <c r="AD156" s="606"/>
      <c r="AE156" s="606"/>
      <c r="AF156" s="606"/>
      <c r="AG156" s="606"/>
      <c r="AH156" s="607"/>
      <c r="AI156" s="616"/>
      <c r="AJ156" s="602"/>
      <c r="AK156" s="602"/>
      <c r="AL156" s="602"/>
      <c r="AM156" s="602"/>
      <c r="AN156" s="617"/>
    </row>
    <row r="157" spans="3:40" ht="10.5" customHeight="1">
      <c r="C157" s="616"/>
      <c r="D157" s="617"/>
      <c r="E157" s="637"/>
      <c r="F157" s="606"/>
      <c r="G157" s="606"/>
      <c r="H157" s="606"/>
      <c r="I157" s="606"/>
      <c r="J157" s="606"/>
      <c r="K157" s="606"/>
      <c r="L157" s="606"/>
      <c r="M157" s="606"/>
      <c r="N157" s="606"/>
      <c r="O157" s="606"/>
      <c r="P157" s="606"/>
      <c r="Q157" s="606"/>
      <c r="R157" s="606"/>
      <c r="S157" s="606"/>
      <c r="T157" s="606"/>
      <c r="U157" s="606"/>
      <c r="V157" s="606"/>
      <c r="W157" s="606"/>
      <c r="X157" s="606"/>
      <c r="Y157" s="606"/>
      <c r="Z157" s="606"/>
      <c r="AA157" s="606"/>
      <c r="AB157" s="606"/>
      <c r="AC157" s="606"/>
      <c r="AD157" s="606"/>
      <c r="AE157" s="606"/>
      <c r="AF157" s="606"/>
      <c r="AG157" s="606"/>
      <c r="AH157" s="607"/>
      <c r="AI157" s="616"/>
      <c r="AJ157" s="602"/>
      <c r="AK157" s="602"/>
      <c r="AL157" s="602"/>
      <c r="AM157" s="602"/>
      <c r="AN157" s="617"/>
    </row>
    <row r="158" spans="3:40" ht="10.5" customHeight="1">
      <c r="C158" s="618"/>
      <c r="D158" s="619"/>
      <c r="E158" s="649"/>
      <c r="F158" s="608"/>
      <c r="G158" s="608"/>
      <c r="H158" s="608"/>
      <c r="I158" s="608"/>
      <c r="J158" s="608"/>
      <c r="K158" s="608"/>
      <c r="L158" s="608"/>
      <c r="M158" s="608"/>
      <c r="N158" s="608"/>
      <c r="O158" s="608"/>
      <c r="P158" s="608"/>
      <c r="Q158" s="608"/>
      <c r="R158" s="608"/>
      <c r="S158" s="608"/>
      <c r="T158" s="608"/>
      <c r="U158" s="608"/>
      <c r="V158" s="608"/>
      <c r="W158" s="608"/>
      <c r="X158" s="608"/>
      <c r="Y158" s="608"/>
      <c r="Z158" s="608"/>
      <c r="AA158" s="608"/>
      <c r="AB158" s="608"/>
      <c r="AC158" s="608"/>
      <c r="AD158" s="608"/>
      <c r="AE158" s="608"/>
      <c r="AF158" s="608"/>
      <c r="AG158" s="608"/>
      <c r="AH158" s="609"/>
      <c r="AI158" s="618"/>
      <c r="AJ158" s="707"/>
      <c r="AK158" s="707"/>
      <c r="AL158" s="707"/>
      <c r="AM158" s="707"/>
      <c r="AN158" s="619"/>
    </row>
    <row r="159" spans="3:40" ht="10.5" customHeight="1">
      <c r="C159" s="624">
        <v>3</v>
      </c>
      <c r="D159" s="624"/>
      <c r="E159" s="552" t="s">
        <v>470</v>
      </c>
      <c r="F159" s="552"/>
      <c r="G159" s="552"/>
      <c r="H159" s="552"/>
      <c r="I159" s="552"/>
      <c r="J159" s="552"/>
      <c r="K159" s="552"/>
      <c r="L159" s="552"/>
      <c r="M159" s="552"/>
      <c r="N159" s="552"/>
      <c r="O159" s="552"/>
      <c r="P159" s="552"/>
      <c r="Q159" s="552"/>
      <c r="R159" s="552"/>
      <c r="S159" s="552"/>
      <c r="T159" s="552"/>
      <c r="U159" s="552"/>
      <c r="V159" s="552"/>
      <c r="W159" s="552"/>
      <c r="X159" s="552"/>
      <c r="Y159" s="552"/>
      <c r="Z159" s="552"/>
      <c r="AA159" s="552"/>
      <c r="AB159" s="552"/>
      <c r="AC159" s="552"/>
      <c r="AD159" s="552"/>
      <c r="AE159" s="552"/>
      <c r="AF159" s="552"/>
      <c r="AG159" s="552"/>
      <c r="AH159" s="552"/>
      <c r="AI159" s="624"/>
      <c r="AJ159" s="624"/>
      <c r="AK159" s="624"/>
      <c r="AL159" s="624"/>
      <c r="AM159" s="624"/>
      <c r="AN159" s="624"/>
    </row>
    <row r="160" spans="3:40" ht="10.5" customHeight="1">
      <c r="C160" s="624"/>
      <c r="D160" s="624"/>
      <c r="E160" s="552"/>
      <c r="F160" s="552"/>
      <c r="G160" s="552"/>
      <c r="H160" s="552"/>
      <c r="I160" s="552"/>
      <c r="J160" s="552"/>
      <c r="K160" s="552"/>
      <c r="L160" s="552"/>
      <c r="M160" s="552"/>
      <c r="N160" s="552"/>
      <c r="O160" s="552"/>
      <c r="P160" s="552"/>
      <c r="Q160" s="552"/>
      <c r="R160" s="552"/>
      <c r="S160" s="552"/>
      <c r="T160" s="552"/>
      <c r="U160" s="552"/>
      <c r="V160" s="552"/>
      <c r="W160" s="552"/>
      <c r="X160" s="552"/>
      <c r="Y160" s="552"/>
      <c r="Z160" s="552"/>
      <c r="AA160" s="552"/>
      <c r="AB160" s="552"/>
      <c r="AC160" s="552"/>
      <c r="AD160" s="552"/>
      <c r="AE160" s="552"/>
      <c r="AF160" s="552"/>
      <c r="AG160" s="552"/>
      <c r="AH160" s="552"/>
      <c r="AI160" s="624"/>
      <c r="AJ160" s="624"/>
      <c r="AK160" s="624"/>
      <c r="AL160" s="624"/>
      <c r="AM160" s="624"/>
      <c r="AN160" s="624"/>
    </row>
    <row r="161" spans="3:40" ht="10.5" customHeight="1">
      <c r="C161" s="624"/>
      <c r="D161" s="624"/>
      <c r="E161" s="552"/>
      <c r="F161" s="552"/>
      <c r="G161" s="552"/>
      <c r="H161" s="552"/>
      <c r="I161" s="552"/>
      <c r="J161" s="552"/>
      <c r="K161" s="552"/>
      <c r="L161" s="552"/>
      <c r="M161" s="552"/>
      <c r="N161" s="552"/>
      <c r="O161" s="552"/>
      <c r="P161" s="552"/>
      <c r="Q161" s="552"/>
      <c r="R161" s="552"/>
      <c r="S161" s="552"/>
      <c r="T161" s="552"/>
      <c r="U161" s="552"/>
      <c r="V161" s="552"/>
      <c r="W161" s="552"/>
      <c r="X161" s="552"/>
      <c r="Y161" s="552"/>
      <c r="Z161" s="552"/>
      <c r="AA161" s="552"/>
      <c r="AB161" s="552"/>
      <c r="AC161" s="552"/>
      <c r="AD161" s="552"/>
      <c r="AE161" s="552"/>
      <c r="AF161" s="552"/>
      <c r="AG161" s="552"/>
      <c r="AH161" s="552"/>
      <c r="AI161" s="624"/>
      <c r="AJ161" s="624"/>
      <c r="AK161" s="624"/>
      <c r="AL161" s="624"/>
      <c r="AM161" s="624"/>
      <c r="AN161" s="624"/>
    </row>
    <row r="162" spans="3:40" ht="10.5" customHeight="1">
      <c r="C162" s="624"/>
      <c r="D162" s="624"/>
      <c r="E162" s="552"/>
      <c r="F162" s="552"/>
      <c r="G162" s="552"/>
      <c r="H162" s="552"/>
      <c r="I162" s="552"/>
      <c r="J162" s="552"/>
      <c r="K162" s="552"/>
      <c r="L162" s="552"/>
      <c r="M162" s="552"/>
      <c r="N162" s="552"/>
      <c r="O162" s="552"/>
      <c r="P162" s="552"/>
      <c r="Q162" s="552"/>
      <c r="R162" s="552"/>
      <c r="S162" s="552"/>
      <c r="T162" s="552"/>
      <c r="U162" s="552"/>
      <c r="V162" s="552"/>
      <c r="W162" s="552"/>
      <c r="X162" s="552"/>
      <c r="Y162" s="552"/>
      <c r="Z162" s="552"/>
      <c r="AA162" s="552"/>
      <c r="AB162" s="552"/>
      <c r="AC162" s="552"/>
      <c r="AD162" s="552"/>
      <c r="AE162" s="552"/>
      <c r="AF162" s="552"/>
      <c r="AG162" s="552"/>
      <c r="AH162" s="552"/>
      <c r="AI162" s="624"/>
      <c r="AJ162" s="624"/>
      <c r="AK162" s="624"/>
      <c r="AL162" s="624"/>
      <c r="AM162" s="624"/>
      <c r="AN162" s="624"/>
    </row>
    <row r="163" spans="3:40" ht="10.5" customHeight="1">
      <c r="C163" s="624">
        <v>4</v>
      </c>
      <c r="D163" s="624"/>
      <c r="E163" s="552" t="s">
        <v>474</v>
      </c>
      <c r="F163" s="552"/>
      <c r="G163" s="552"/>
      <c r="H163" s="552"/>
      <c r="I163" s="552"/>
      <c r="J163" s="552"/>
      <c r="K163" s="552"/>
      <c r="L163" s="552"/>
      <c r="M163" s="552"/>
      <c r="N163" s="552"/>
      <c r="O163" s="552"/>
      <c r="P163" s="552"/>
      <c r="Q163" s="552"/>
      <c r="R163" s="552"/>
      <c r="S163" s="552"/>
      <c r="T163" s="552"/>
      <c r="U163" s="552"/>
      <c r="V163" s="552"/>
      <c r="W163" s="552"/>
      <c r="X163" s="552"/>
      <c r="Y163" s="552"/>
      <c r="Z163" s="552"/>
      <c r="AA163" s="552"/>
      <c r="AB163" s="552"/>
      <c r="AC163" s="552"/>
      <c r="AD163" s="552"/>
      <c r="AE163" s="552"/>
      <c r="AF163" s="552"/>
      <c r="AG163" s="552"/>
      <c r="AH163" s="552"/>
      <c r="AI163" s="624"/>
      <c r="AJ163" s="624"/>
      <c r="AK163" s="624"/>
      <c r="AL163" s="624"/>
      <c r="AM163" s="624"/>
      <c r="AN163" s="624"/>
    </row>
    <row r="164" spans="3:40" ht="10.5" customHeight="1">
      <c r="C164" s="624"/>
      <c r="D164" s="624"/>
      <c r="E164" s="552"/>
      <c r="F164" s="552"/>
      <c r="G164" s="552"/>
      <c r="H164" s="552"/>
      <c r="I164" s="552"/>
      <c r="J164" s="552"/>
      <c r="K164" s="552"/>
      <c r="L164" s="552"/>
      <c r="M164" s="552"/>
      <c r="N164" s="552"/>
      <c r="O164" s="552"/>
      <c r="P164" s="552"/>
      <c r="Q164" s="552"/>
      <c r="R164" s="552"/>
      <c r="S164" s="552"/>
      <c r="T164" s="552"/>
      <c r="U164" s="552"/>
      <c r="V164" s="552"/>
      <c r="W164" s="552"/>
      <c r="X164" s="552"/>
      <c r="Y164" s="552"/>
      <c r="Z164" s="552"/>
      <c r="AA164" s="552"/>
      <c r="AB164" s="552"/>
      <c r="AC164" s="552"/>
      <c r="AD164" s="552"/>
      <c r="AE164" s="552"/>
      <c r="AF164" s="552"/>
      <c r="AG164" s="552"/>
      <c r="AH164" s="552"/>
      <c r="AI164" s="624"/>
      <c r="AJ164" s="624"/>
      <c r="AK164" s="624"/>
      <c r="AL164" s="624"/>
      <c r="AM164" s="624"/>
      <c r="AN164" s="624"/>
    </row>
    <row r="165" spans="3:40" ht="10.5" customHeight="1">
      <c r="C165" s="624"/>
      <c r="D165" s="624"/>
      <c r="E165" s="552"/>
      <c r="F165" s="552"/>
      <c r="G165" s="552"/>
      <c r="H165" s="552"/>
      <c r="I165" s="552"/>
      <c r="J165" s="552"/>
      <c r="K165" s="552"/>
      <c r="L165" s="552"/>
      <c r="M165" s="552"/>
      <c r="N165" s="552"/>
      <c r="O165" s="552"/>
      <c r="P165" s="552"/>
      <c r="Q165" s="552"/>
      <c r="R165" s="552"/>
      <c r="S165" s="552"/>
      <c r="T165" s="552"/>
      <c r="U165" s="552"/>
      <c r="V165" s="552"/>
      <c r="W165" s="552"/>
      <c r="X165" s="552"/>
      <c r="Y165" s="552"/>
      <c r="Z165" s="552"/>
      <c r="AA165" s="552"/>
      <c r="AB165" s="552"/>
      <c r="AC165" s="552"/>
      <c r="AD165" s="552"/>
      <c r="AE165" s="552"/>
      <c r="AF165" s="552"/>
      <c r="AG165" s="552"/>
      <c r="AH165" s="552"/>
      <c r="AI165" s="624"/>
      <c r="AJ165" s="624"/>
      <c r="AK165" s="624"/>
      <c r="AL165" s="624"/>
      <c r="AM165" s="624"/>
      <c r="AN165" s="624"/>
    </row>
    <row r="166" spans="3:40" ht="10.5" customHeight="1">
      <c r="C166" s="624"/>
      <c r="D166" s="624"/>
      <c r="E166" s="552"/>
      <c r="F166" s="552"/>
      <c r="G166" s="552"/>
      <c r="H166" s="552"/>
      <c r="I166" s="552"/>
      <c r="J166" s="552"/>
      <c r="K166" s="552"/>
      <c r="L166" s="552"/>
      <c r="M166" s="552"/>
      <c r="N166" s="552"/>
      <c r="O166" s="552"/>
      <c r="P166" s="552"/>
      <c r="Q166" s="552"/>
      <c r="R166" s="552"/>
      <c r="S166" s="552"/>
      <c r="T166" s="552"/>
      <c r="U166" s="552"/>
      <c r="V166" s="552"/>
      <c r="W166" s="552"/>
      <c r="X166" s="552"/>
      <c r="Y166" s="552"/>
      <c r="Z166" s="552"/>
      <c r="AA166" s="552"/>
      <c r="AB166" s="552"/>
      <c r="AC166" s="552"/>
      <c r="AD166" s="552"/>
      <c r="AE166" s="552"/>
      <c r="AF166" s="552"/>
      <c r="AG166" s="552"/>
      <c r="AH166" s="552"/>
      <c r="AI166" s="624"/>
      <c r="AJ166" s="624"/>
      <c r="AK166" s="624"/>
      <c r="AL166" s="624"/>
      <c r="AM166" s="624"/>
      <c r="AN166" s="624"/>
    </row>
    <row r="167" spans="3:40" ht="10.5" customHeight="1">
      <c r="C167" s="624">
        <v>5</v>
      </c>
      <c r="D167" s="624"/>
      <c r="E167" s="552" t="s">
        <v>475</v>
      </c>
      <c r="F167" s="552"/>
      <c r="G167" s="552"/>
      <c r="H167" s="552"/>
      <c r="I167" s="552"/>
      <c r="J167" s="552"/>
      <c r="K167" s="552"/>
      <c r="L167" s="552"/>
      <c r="M167" s="552"/>
      <c r="N167" s="552"/>
      <c r="O167" s="552"/>
      <c r="P167" s="552"/>
      <c r="Q167" s="552"/>
      <c r="R167" s="552"/>
      <c r="S167" s="552"/>
      <c r="T167" s="552"/>
      <c r="U167" s="552"/>
      <c r="V167" s="552"/>
      <c r="W167" s="552"/>
      <c r="X167" s="552"/>
      <c r="Y167" s="552"/>
      <c r="Z167" s="552"/>
      <c r="AA167" s="552"/>
      <c r="AB167" s="552"/>
      <c r="AC167" s="552"/>
      <c r="AD167" s="552"/>
      <c r="AE167" s="552"/>
      <c r="AF167" s="552"/>
      <c r="AG167" s="552"/>
      <c r="AH167" s="552"/>
      <c r="AI167" s="624"/>
      <c r="AJ167" s="624"/>
      <c r="AK167" s="624"/>
      <c r="AL167" s="624"/>
      <c r="AM167" s="624"/>
      <c r="AN167" s="624"/>
    </row>
    <row r="168" spans="3:40" ht="10.5" customHeight="1">
      <c r="C168" s="624"/>
      <c r="D168" s="624"/>
      <c r="E168" s="552"/>
      <c r="F168" s="552"/>
      <c r="G168" s="552"/>
      <c r="H168" s="552"/>
      <c r="I168" s="552"/>
      <c r="J168" s="552"/>
      <c r="K168" s="552"/>
      <c r="L168" s="552"/>
      <c r="M168" s="552"/>
      <c r="N168" s="552"/>
      <c r="O168" s="552"/>
      <c r="P168" s="552"/>
      <c r="Q168" s="552"/>
      <c r="R168" s="552"/>
      <c r="S168" s="552"/>
      <c r="T168" s="552"/>
      <c r="U168" s="552"/>
      <c r="V168" s="552"/>
      <c r="W168" s="552"/>
      <c r="X168" s="552"/>
      <c r="Y168" s="552"/>
      <c r="Z168" s="552"/>
      <c r="AA168" s="552"/>
      <c r="AB168" s="552"/>
      <c r="AC168" s="552"/>
      <c r="AD168" s="552"/>
      <c r="AE168" s="552"/>
      <c r="AF168" s="552"/>
      <c r="AG168" s="552"/>
      <c r="AH168" s="552"/>
      <c r="AI168" s="624"/>
      <c r="AJ168" s="624"/>
      <c r="AK168" s="624"/>
      <c r="AL168" s="624"/>
      <c r="AM168" s="624"/>
      <c r="AN168" s="624"/>
    </row>
    <row r="169" spans="3:40" ht="10.5" customHeight="1">
      <c r="C169" s="624"/>
      <c r="D169" s="624"/>
      <c r="E169" s="552"/>
      <c r="F169" s="552"/>
      <c r="G169" s="552"/>
      <c r="H169" s="552"/>
      <c r="I169" s="552"/>
      <c r="J169" s="552"/>
      <c r="K169" s="552"/>
      <c r="L169" s="552"/>
      <c r="M169" s="552"/>
      <c r="N169" s="552"/>
      <c r="O169" s="552"/>
      <c r="P169" s="552"/>
      <c r="Q169" s="552"/>
      <c r="R169" s="552"/>
      <c r="S169" s="552"/>
      <c r="T169" s="552"/>
      <c r="U169" s="552"/>
      <c r="V169" s="552"/>
      <c r="W169" s="552"/>
      <c r="X169" s="552"/>
      <c r="Y169" s="552"/>
      <c r="Z169" s="552"/>
      <c r="AA169" s="552"/>
      <c r="AB169" s="552"/>
      <c r="AC169" s="552"/>
      <c r="AD169" s="552"/>
      <c r="AE169" s="552"/>
      <c r="AF169" s="552"/>
      <c r="AG169" s="552"/>
      <c r="AH169" s="552"/>
      <c r="AI169" s="624"/>
      <c r="AJ169" s="624"/>
      <c r="AK169" s="624"/>
      <c r="AL169" s="624"/>
      <c r="AM169" s="624"/>
      <c r="AN169" s="624"/>
    </row>
    <row r="170" spans="3:40" ht="10.5" customHeight="1">
      <c r="C170" s="624"/>
      <c r="D170" s="624"/>
      <c r="E170" s="552"/>
      <c r="F170" s="552"/>
      <c r="G170" s="552"/>
      <c r="H170" s="552"/>
      <c r="I170" s="552"/>
      <c r="J170" s="552"/>
      <c r="K170" s="552"/>
      <c r="L170" s="552"/>
      <c r="M170" s="552"/>
      <c r="N170" s="552"/>
      <c r="O170" s="552"/>
      <c r="P170" s="552"/>
      <c r="Q170" s="552"/>
      <c r="R170" s="552"/>
      <c r="S170" s="552"/>
      <c r="T170" s="552"/>
      <c r="U170" s="552"/>
      <c r="V170" s="552"/>
      <c r="W170" s="552"/>
      <c r="X170" s="552"/>
      <c r="Y170" s="552"/>
      <c r="Z170" s="552"/>
      <c r="AA170" s="552"/>
      <c r="AB170" s="552"/>
      <c r="AC170" s="552"/>
      <c r="AD170" s="552"/>
      <c r="AE170" s="552"/>
      <c r="AF170" s="552"/>
      <c r="AG170" s="552"/>
      <c r="AH170" s="552"/>
      <c r="AI170" s="624"/>
      <c r="AJ170" s="624"/>
      <c r="AK170" s="624"/>
      <c r="AL170" s="624"/>
      <c r="AM170" s="624"/>
      <c r="AN170" s="624"/>
    </row>
    <row r="171" spans="3:40" ht="10.5" customHeight="1"/>
    <row r="172" spans="3:40" ht="30" customHeight="1">
      <c r="C172" s="244" t="s">
        <v>476</v>
      </c>
    </row>
    <row r="173" spans="3:40" ht="30" customHeight="1">
      <c r="C173" s="614">
        <v>1</v>
      </c>
      <c r="D173" s="615"/>
      <c r="E173" s="579" t="s">
        <v>338</v>
      </c>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1"/>
      <c r="AI173" s="551"/>
      <c r="AJ173" s="551"/>
      <c r="AK173" s="551"/>
      <c r="AL173" s="551"/>
      <c r="AM173" s="551"/>
      <c r="AN173" s="551"/>
    </row>
    <row r="174" spans="3:40" s="259" customFormat="1" ht="30" customHeight="1">
      <c r="C174" s="671">
        <v>2</v>
      </c>
      <c r="D174" s="672"/>
      <c r="E174" s="666" t="s">
        <v>450</v>
      </c>
      <c r="F174" s="667"/>
      <c r="G174" s="667"/>
      <c r="H174" s="667"/>
      <c r="I174" s="667"/>
      <c r="J174" s="667"/>
      <c r="K174" s="667"/>
      <c r="L174" s="667"/>
      <c r="M174" s="667"/>
      <c r="N174" s="667"/>
      <c r="O174" s="667"/>
      <c r="P174" s="667"/>
      <c r="Q174" s="667"/>
      <c r="R174" s="667"/>
      <c r="S174" s="667"/>
      <c r="T174" s="667"/>
      <c r="U174" s="667"/>
      <c r="V174" s="667"/>
      <c r="W174" s="667"/>
      <c r="X174" s="667"/>
      <c r="Y174" s="667"/>
      <c r="Z174" s="667"/>
      <c r="AA174" s="667"/>
      <c r="AB174" s="667"/>
      <c r="AC174" s="667"/>
      <c r="AD174" s="667"/>
      <c r="AE174" s="667"/>
      <c r="AF174" s="667"/>
      <c r="AG174" s="667"/>
      <c r="AH174" s="668"/>
      <c r="AI174" s="791"/>
      <c r="AJ174" s="791"/>
      <c r="AK174" s="791"/>
      <c r="AL174" s="791"/>
      <c r="AM174" s="791"/>
      <c r="AN174" s="791"/>
    </row>
    <row r="175" spans="3:40" s="259" customFormat="1" ht="45.75" customHeight="1">
      <c r="C175" s="671">
        <v>3</v>
      </c>
      <c r="D175" s="672"/>
      <c r="E175" s="685" t="s">
        <v>718</v>
      </c>
      <c r="F175" s="685"/>
      <c r="G175" s="685"/>
      <c r="H175" s="685"/>
      <c r="I175" s="685"/>
      <c r="J175" s="685"/>
      <c r="K175" s="685"/>
      <c r="L175" s="685"/>
      <c r="M175" s="685"/>
      <c r="N175" s="685"/>
      <c r="O175" s="685"/>
      <c r="P175" s="685"/>
      <c r="Q175" s="685"/>
      <c r="R175" s="685"/>
      <c r="S175" s="685"/>
      <c r="T175" s="685"/>
      <c r="U175" s="685"/>
      <c r="V175" s="685"/>
      <c r="W175" s="685"/>
      <c r="X175" s="685"/>
      <c r="Y175" s="685"/>
      <c r="Z175" s="685"/>
      <c r="AA175" s="685"/>
      <c r="AB175" s="685"/>
      <c r="AC175" s="685"/>
      <c r="AD175" s="685"/>
      <c r="AE175" s="685"/>
      <c r="AF175" s="685"/>
      <c r="AG175" s="685"/>
      <c r="AH175" s="685"/>
      <c r="AI175" s="791"/>
      <c r="AJ175" s="791"/>
      <c r="AK175" s="791"/>
      <c r="AL175" s="791"/>
      <c r="AM175" s="791"/>
      <c r="AN175" s="791"/>
    </row>
    <row r="176" spans="3:40" s="259" customFormat="1" ht="30" customHeight="1">
      <c r="C176" s="671">
        <v>4</v>
      </c>
      <c r="D176" s="672"/>
      <c r="E176" s="666" t="s">
        <v>477</v>
      </c>
      <c r="F176" s="667"/>
      <c r="G176" s="667"/>
      <c r="H176" s="667"/>
      <c r="I176" s="667"/>
      <c r="J176" s="667"/>
      <c r="K176" s="667"/>
      <c r="L176" s="667"/>
      <c r="M176" s="667"/>
      <c r="N176" s="667"/>
      <c r="O176" s="667"/>
      <c r="P176" s="667"/>
      <c r="Q176" s="667"/>
      <c r="R176" s="667"/>
      <c r="S176" s="667"/>
      <c r="T176" s="667"/>
      <c r="U176" s="667"/>
      <c r="V176" s="667"/>
      <c r="W176" s="667"/>
      <c r="X176" s="667"/>
      <c r="Y176" s="667"/>
      <c r="Z176" s="667"/>
      <c r="AA176" s="667"/>
      <c r="AB176" s="667"/>
      <c r="AC176" s="667"/>
      <c r="AD176" s="667"/>
      <c r="AE176" s="667"/>
      <c r="AF176" s="667"/>
      <c r="AG176" s="667"/>
      <c r="AH176" s="668"/>
      <c r="AI176" s="791"/>
      <c r="AJ176" s="791"/>
      <c r="AK176" s="791"/>
      <c r="AL176" s="791"/>
      <c r="AM176" s="791"/>
      <c r="AN176" s="791"/>
    </row>
    <row r="177" spans="3:40" s="259" customFormat="1" ht="30" customHeight="1">
      <c r="C177" s="673"/>
      <c r="D177" s="674"/>
      <c r="E177" s="666" t="s">
        <v>478</v>
      </c>
      <c r="F177" s="667"/>
      <c r="G177" s="667"/>
      <c r="H177" s="667"/>
      <c r="I177" s="667"/>
      <c r="J177" s="667"/>
      <c r="K177" s="667"/>
      <c r="L177" s="667"/>
      <c r="M177" s="667"/>
      <c r="N177" s="667"/>
      <c r="O177" s="667"/>
      <c r="P177" s="667"/>
      <c r="Q177" s="667"/>
      <c r="R177" s="667"/>
      <c r="S177" s="667"/>
      <c r="T177" s="667"/>
      <c r="U177" s="667"/>
      <c r="V177" s="667"/>
      <c r="W177" s="667"/>
      <c r="X177" s="667"/>
      <c r="Y177" s="667"/>
      <c r="Z177" s="667"/>
      <c r="AA177" s="667"/>
      <c r="AB177" s="667"/>
      <c r="AC177" s="667"/>
      <c r="AD177" s="667"/>
      <c r="AE177" s="667"/>
      <c r="AF177" s="667"/>
      <c r="AG177" s="667"/>
      <c r="AH177" s="667"/>
      <c r="AI177" s="667"/>
      <c r="AJ177" s="667"/>
      <c r="AK177" s="667"/>
      <c r="AL177" s="667"/>
      <c r="AM177" s="667"/>
      <c r="AN177" s="668"/>
    </row>
    <row r="178" spans="3:40" s="259" customFormat="1" ht="30" customHeight="1">
      <c r="C178" s="673"/>
      <c r="D178" s="674"/>
      <c r="E178" s="792" t="s">
        <v>35</v>
      </c>
      <c r="F178" s="793"/>
      <c r="G178" s="793"/>
      <c r="H178" s="793"/>
      <c r="I178" s="793"/>
      <c r="J178" s="793"/>
      <c r="K178" s="793"/>
      <c r="L178" s="793"/>
      <c r="M178" s="793"/>
      <c r="N178" s="793"/>
      <c r="O178" s="793"/>
      <c r="P178" s="793"/>
      <c r="Q178" s="793"/>
      <c r="R178" s="793"/>
      <c r="S178" s="793"/>
      <c r="T178" s="793"/>
      <c r="U178" s="793"/>
      <c r="V178" s="793"/>
      <c r="W178" s="793"/>
      <c r="X178" s="793"/>
      <c r="Y178" s="793"/>
      <c r="Z178" s="793"/>
      <c r="AA178" s="793"/>
      <c r="AB178" s="793"/>
      <c r="AC178" s="793"/>
      <c r="AD178" s="793"/>
      <c r="AE178" s="793"/>
      <c r="AF178" s="793"/>
      <c r="AG178" s="793"/>
      <c r="AH178" s="793"/>
      <c r="AI178" s="793"/>
      <c r="AJ178" s="793"/>
      <c r="AK178" s="793"/>
      <c r="AL178" s="793"/>
      <c r="AM178" s="793"/>
      <c r="AN178" s="794"/>
    </row>
    <row r="179" spans="3:40" s="259" customFormat="1" ht="63" customHeight="1">
      <c r="C179" s="675"/>
      <c r="D179" s="676"/>
      <c r="E179" s="795" t="s">
        <v>479</v>
      </c>
      <c r="F179" s="796"/>
      <c r="G179" s="796"/>
      <c r="H179" s="796"/>
      <c r="I179" s="796"/>
      <c r="J179" s="796"/>
      <c r="K179" s="796"/>
      <c r="L179" s="796"/>
      <c r="M179" s="796"/>
      <c r="N179" s="796"/>
      <c r="O179" s="796"/>
      <c r="P179" s="796"/>
      <c r="Q179" s="796"/>
      <c r="R179" s="796"/>
      <c r="S179" s="796"/>
      <c r="T179" s="796"/>
      <c r="U179" s="796"/>
      <c r="V179" s="796"/>
      <c r="W179" s="796"/>
      <c r="X179" s="796"/>
      <c r="Y179" s="796"/>
      <c r="Z179" s="796"/>
      <c r="AA179" s="796"/>
      <c r="AB179" s="796"/>
      <c r="AC179" s="796"/>
      <c r="AD179" s="796"/>
      <c r="AE179" s="796"/>
      <c r="AF179" s="796"/>
      <c r="AG179" s="796"/>
      <c r="AH179" s="796"/>
      <c r="AI179" s="796"/>
      <c r="AJ179" s="796"/>
      <c r="AK179" s="796"/>
      <c r="AL179" s="796"/>
      <c r="AM179" s="796"/>
      <c r="AN179" s="797"/>
    </row>
    <row r="180" spans="3:40" ht="45.75" customHeight="1">
      <c r="C180" s="614">
        <v>5</v>
      </c>
      <c r="D180" s="615"/>
      <c r="E180" s="635" t="s">
        <v>480</v>
      </c>
      <c r="F180" s="635"/>
      <c r="G180" s="635"/>
      <c r="H180" s="635"/>
      <c r="I180" s="635"/>
      <c r="J180" s="635"/>
      <c r="K180" s="635"/>
      <c r="L180" s="635"/>
      <c r="M180" s="635"/>
      <c r="N180" s="635"/>
      <c r="O180" s="635"/>
      <c r="P180" s="635"/>
      <c r="Q180" s="635"/>
      <c r="R180" s="635"/>
      <c r="S180" s="635"/>
      <c r="T180" s="635"/>
      <c r="U180" s="635"/>
      <c r="V180" s="635"/>
      <c r="W180" s="635"/>
      <c r="X180" s="635"/>
      <c r="Y180" s="635"/>
      <c r="Z180" s="635"/>
      <c r="AA180" s="635"/>
      <c r="AB180" s="635"/>
      <c r="AC180" s="635"/>
      <c r="AD180" s="635"/>
      <c r="AE180" s="635"/>
      <c r="AF180" s="635"/>
      <c r="AG180" s="635"/>
      <c r="AH180" s="635"/>
      <c r="AI180" s="551"/>
      <c r="AJ180" s="551"/>
      <c r="AK180" s="551"/>
      <c r="AL180" s="551"/>
      <c r="AM180" s="551"/>
      <c r="AN180" s="551"/>
    </row>
    <row r="181" spans="3:40" s="259" customFormat="1" ht="45" customHeight="1">
      <c r="C181" s="697">
        <v>6</v>
      </c>
      <c r="D181" s="698"/>
      <c r="E181" s="682" t="s">
        <v>719</v>
      </c>
      <c r="F181" s="683"/>
      <c r="G181" s="683"/>
      <c r="H181" s="683"/>
      <c r="I181" s="683"/>
      <c r="J181" s="683"/>
      <c r="K181" s="683"/>
      <c r="L181" s="683"/>
      <c r="M181" s="683"/>
      <c r="N181" s="683"/>
      <c r="O181" s="683"/>
      <c r="P181" s="683"/>
      <c r="Q181" s="683"/>
      <c r="R181" s="683"/>
      <c r="S181" s="683"/>
      <c r="T181" s="683"/>
      <c r="U181" s="683"/>
      <c r="V181" s="683"/>
      <c r="W181" s="683"/>
      <c r="X181" s="683"/>
      <c r="Y181" s="683"/>
      <c r="Z181" s="683"/>
      <c r="AA181" s="683"/>
      <c r="AB181" s="683"/>
      <c r="AC181" s="683"/>
      <c r="AD181" s="683"/>
      <c r="AE181" s="683"/>
      <c r="AF181" s="683"/>
      <c r="AG181" s="683"/>
      <c r="AH181" s="684"/>
      <c r="AI181" s="791"/>
      <c r="AJ181" s="791"/>
      <c r="AK181" s="791"/>
      <c r="AL181" s="791"/>
      <c r="AM181" s="791"/>
      <c r="AN181" s="791"/>
    </row>
    <row r="182" spans="3:40" s="259" customFormat="1" ht="45.75" customHeight="1">
      <c r="C182" s="671">
        <v>7</v>
      </c>
      <c r="D182" s="672"/>
      <c r="E182" s="790" t="s">
        <v>481</v>
      </c>
      <c r="F182" s="790"/>
      <c r="G182" s="790"/>
      <c r="H182" s="790"/>
      <c r="I182" s="790"/>
      <c r="J182" s="790"/>
      <c r="K182" s="790"/>
      <c r="L182" s="790"/>
      <c r="M182" s="790"/>
      <c r="N182" s="790"/>
      <c r="O182" s="790"/>
      <c r="P182" s="790"/>
      <c r="Q182" s="790"/>
      <c r="R182" s="790"/>
      <c r="S182" s="790"/>
      <c r="T182" s="790"/>
      <c r="U182" s="790"/>
      <c r="V182" s="790"/>
      <c r="W182" s="790"/>
      <c r="X182" s="790"/>
      <c r="Y182" s="790"/>
      <c r="Z182" s="790"/>
      <c r="AA182" s="790"/>
      <c r="AB182" s="790"/>
      <c r="AC182" s="790"/>
      <c r="AD182" s="790"/>
      <c r="AE182" s="790"/>
      <c r="AF182" s="790"/>
      <c r="AG182" s="790"/>
      <c r="AH182" s="790"/>
      <c r="AI182" s="791"/>
      <c r="AJ182" s="791"/>
      <c r="AK182" s="791"/>
      <c r="AL182" s="791"/>
      <c r="AM182" s="791"/>
      <c r="AN182" s="791"/>
    </row>
    <row r="183" spans="3:40" s="259" customFormat="1" ht="20.25" customHeight="1">
      <c r="C183" s="670">
        <v>8</v>
      </c>
      <c r="D183" s="670"/>
      <c r="E183" s="790" t="s">
        <v>482</v>
      </c>
      <c r="F183" s="790"/>
      <c r="G183" s="790"/>
      <c r="H183" s="790"/>
      <c r="I183" s="790"/>
      <c r="J183" s="790"/>
      <c r="K183" s="790"/>
      <c r="L183" s="790"/>
      <c r="M183" s="790"/>
      <c r="N183" s="790"/>
      <c r="O183" s="790"/>
      <c r="P183" s="790"/>
      <c r="Q183" s="790"/>
      <c r="R183" s="790"/>
      <c r="S183" s="790"/>
      <c r="T183" s="790"/>
      <c r="U183" s="790"/>
      <c r="V183" s="790"/>
      <c r="W183" s="790"/>
      <c r="X183" s="790"/>
      <c r="Y183" s="790"/>
      <c r="Z183" s="790"/>
      <c r="AA183" s="790"/>
      <c r="AB183" s="790"/>
      <c r="AC183" s="790"/>
      <c r="AD183" s="790"/>
      <c r="AE183" s="790"/>
      <c r="AF183" s="790"/>
      <c r="AG183" s="790"/>
      <c r="AH183" s="790"/>
      <c r="AI183" s="791"/>
      <c r="AJ183" s="791"/>
      <c r="AK183" s="791"/>
      <c r="AL183" s="791"/>
      <c r="AM183" s="791"/>
      <c r="AN183" s="791"/>
    </row>
    <row r="184" spans="3:40" s="259" customFormat="1" ht="30" customHeight="1">
      <c r="C184" s="670"/>
      <c r="D184" s="670"/>
      <c r="E184" s="322" t="s">
        <v>126</v>
      </c>
      <c r="F184" s="678" t="s">
        <v>483</v>
      </c>
      <c r="G184" s="678"/>
      <c r="H184" s="678"/>
      <c r="I184" s="678"/>
      <c r="J184" s="678"/>
      <c r="K184" s="678"/>
      <c r="L184" s="678"/>
      <c r="M184" s="678"/>
      <c r="N184" s="678"/>
      <c r="O184" s="678"/>
      <c r="P184" s="678"/>
      <c r="Q184" s="678"/>
      <c r="R184" s="678"/>
      <c r="S184" s="678"/>
      <c r="T184" s="678"/>
      <c r="U184" s="678"/>
      <c r="V184" s="678"/>
      <c r="W184" s="678"/>
      <c r="X184" s="678"/>
      <c r="Y184" s="678"/>
      <c r="Z184" s="678"/>
      <c r="AA184" s="678"/>
      <c r="AB184" s="678"/>
      <c r="AC184" s="678"/>
      <c r="AD184" s="678"/>
      <c r="AE184" s="678"/>
      <c r="AF184" s="678"/>
      <c r="AG184" s="678"/>
      <c r="AH184" s="678"/>
      <c r="AI184" s="678"/>
      <c r="AJ184" s="678"/>
      <c r="AK184" s="678"/>
      <c r="AL184" s="678"/>
      <c r="AM184" s="678"/>
      <c r="AN184" s="679"/>
    </row>
    <row r="185" spans="3:40" s="259" customFormat="1" ht="30" customHeight="1">
      <c r="C185" s="670"/>
      <c r="D185" s="670"/>
      <c r="E185" s="323" t="s">
        <v>484</v>
      </c>
      <c r="F185" s="693" t="s">
        <v>485</v>
      </c>
      <c r="G185" s="693"/>
      <c r="H185" s="693"/>
      <c r="I185" s="693"/>
      <c r="J185" s="693"/>
      <c r="K185" s="693"/>
      <c r="L185" s="693"/>
      <c r="M185" s="693"/>
      <c r="N185" s="693"/>
      <c r="O185" s="693"/>
      <c r="P185" s="693"/>
      <c r="Q185" s="693"/>
      <c r="R185" s="693"/>
      <c r="S185" s="693"/>
      <c r="T185" s="693"/>
      <c r="U185" s="693"/>
      <c r="V185" s="693"/>
      <c r="W185" s="693"/>
      <c r="X185" s="693"/>
      <c r="Y185" s="693"/>
      <c r="Z185" s="693"/>
      <c r="AA185" s="693"/>
      <c r="AB185" s="693"/>
      <c r="AC185" s="693"/>
      <c r="AD185" s="693"/>
      <c r="AE185" s="693"/>
      <c r="AF185" s="693"/>
      <c r="AG185" s="693"/>
      <c r="AH185" s="693"/>
      <c r="AI185" s="693"/>
      <c r="AJ185" s="693"/>
      <c r="AK185" s="693"/>
      <c r="AL185" s="693"/>
      <c r="AM185" s="693"/>
      <c r="AN185" s="694"/>
    </row>
    <row r="186" spans="3:40" ht="30" customHeight="1">
      <c r="C186" s="208" t="s">
        <v>486</v>
      </c>
    </row>
    <row r="187" spans="3:40" ht="30" customHeight="1">
      <c r="C187" s="614">
        <v>1</v>
      </c>
      <c r="D187" s="615"/>
      <c r="E187" s="653" t="s">
        <v>487</v>
      </c>
      <c r="F187" s="654"/>
      <c r="G187" s="654"/>
      <c r="H187" s="654"/>
      <c r="I187" s="654"/>
      <c r="J187" s="654"/>
      <c r="K187" s="654"/>
      <c r="L187" s="654"/>
      <c r="M187" s="654"/>
      <c r="N187" s="654"/>
      <c r="O187" s="654"/>
      <c r="P187" s="654"/>
      <c r="Q187" s="654"/>
      <c r="R187" s="654"/>
      <c r="S187" s="654"/>
      <c r="T187" s="654"/>
      <c r="U187" s="654"/>
      <c r="V187" s="654"/>
      <c r="W187" s="654"/>
      <c r="X187" s="654"/>
      <c r="Y187" s="654"/>
      <c r="Z187" s="654"/>
      <c r="AA187" s="654"/>
      <c r="AB187" s="654"/>
      <c r="AC187" s="654"/>
      <c r="AD187" s="654"/>
      <c r="AE187" s="654"/>
      <c r="AF187" s="654"/>
      <c r="AG187" s="654"/>
      <c r="AH187" s="655"/>
      <c r="AI187" s="551"/>
      <c r="AJ187" s="551"/>
      <c r="AK187" s="551"/>
      <c r="AL187" s="551"/>
      <c r="AM187" s="551"/>
      <c r="AN187" s="551"/>
    </row>
    <row r="188" spans="3:40" ht="45" customHeight="1">
      <c r="C188" s="614">
        <v>2</v>
      </c>
      <c r="D188" s="615"/>
      <c r="E188" s="653" t="s">
        <v>488</v>
      </c>
      <c r="F188" s="654"/>
      <c r="G188" s="654"/>
      <c r="H188" s="654"/>
      <c r="I188" s="654"/>
      <c r="J188" s="654"/>
      <c r="K188" s="654"/>
      <c r="L188" s="654"/>
      <c r="M188" s="654"/>
      <c r="N188" s="654"/>
      <c r="O188" s="654"/>
      <c r="P188" s="654"/>
      <c r="Q188" s="654"/>
      <c r="R188" s="654"/>
      <c r="S188" s="654"/>
      <c r="T188" s="654"/>
      <c r="U188" s="654"/>
      <c r="V188" s="654"/>
      <c r="W188" s="654"/>
      <c r="X188" s="654"/>
      <c r="Y188" s="654"/>
      <c r="Z188" s="654"/>
      <c r="AA188" s="654"/>
      <c r="AB188" s="654"/>
      <c r="AC188" s="654"/>
      <c r="AD188" s="654"/>
      <c r="AE188" s="654"/>
      <c r="AF188" s="654"/>
      <c r="AG188" s="654"/>
      <c r="AH188" s="655"/>
      <c r="AI188" s="551"/>
      <c r="AJ188" s="551"/>
      <c r="AK188" s="551"/>
      <c r="AL188" s="551"/>
      <c r="AM188" s="551"/>
      <c r="AN188" s="551"/>
    </row>
    <row r="189" spans="3:40" ht="30" customHeight="1">
      <c r="C189" s="614">
        <v>3</v>
      </c>
      <c r="D189" s="615"/>
      <c r="E189" s="653" t="s">
        <v>489</v>
      </c>
      <c r="F189" s="654"/>
      <c r="G189" s="654"/>
      <c r="H189" s="654"/>
      <c r="I189" s="654"/>
      <c r="J189" s="654"/>
      <c r="K189" s="654"/>
      <c r="L189" s="654"/>
      <c r="M189" s="654"/>
      <c r="N189" s="654"/>
      <c r="O189" s="654"/>
      <c r="P189" s="654"/>
      <c r="Q189" s="654"/>
      <c r="R189" s="654"/>
      <c r="S189" s="654"/>
      <c r="T189" s="654"/>
      <c r="U189" s="654"/>
      <c r="V189" s="654"/>
      <c r="W189" s="654"/>
      <c r="X189" s="654"/>
      <c r="Y189" s="654"/>
      <c r="Z189" s="654"/>
      <c r="AA189" s="654"/>
      <c r="AB189" s="654"/>
      <c r="AC189" s="654"/>
      <c r="AD189" s="654"/>
      <c r="AE189" s="654"/>
      <c r="AF189" s="654"/>
      <c r="AG189" s="654"/>
      <c r="AH189" s="655"/>
      <c r="AI189" s="551"/>
      <c r="AJ189" s="551"/>
      <c r="AK189" s="551"/>
      <c r="AL189" s="551"/>
      <c r="AM189" s="551"/>
      <c r="AN189" s="551"/>
    </row>
    <row r="190" spans="3:40" ht="30" customHeight="1">
      <c r="C190" s="614">
        <v>4</v>
      </c>
      <c r="D190" s="615"/>
      <c r="E190" s="653" t="s">
        <v>490</v>
      </c>
      <c r="F190" s="654"/>
      <c r="G190" s="654"/>
      <c r="H190" s="654"/>
      <c r="I190" s="654"/>
      <c r="J190" s="654"/>
      <c r="K190" s="654"/>
      <c r="L190" s="654"/>
      <c r="M190" s="654"/>
      <c r="N190" s="654"/>
      <c r="O190" s="654"/>
      <c r="P190" s="654"/>
      <c r="Q190" s="654"/>
      <c r="R190" s="654"/>
      <c r="S190" s="654"/>
      <c r="T190" s="654"/>
      <c r="U190" s="654"/>
      <c r="V190" s="654"/>
      <c r="W190" s="654"/>
      <c r="X190" s="654"/>
      <c r="Y190" s="654"/>
      <c r="Z190" s="654"/>
      <c r="AA190" s="654"/>
      <c r="AB190" s="654"/>
      <c r="AC190" s="654"/>
      <c r="AD190" s="654"/>
      <c r="AE190" s="654"/>
      <c r="AF190" s="654"/>
      <c r="AG190" s="654"/>
      <c r="AH190" s="655"/>
      <c r="AI190" s="551"/>
      <c r="AJ190" s="551"/>
      <c r="AK190" s="551"/>
      <c r="AL190" s="551"/>
      <c r="AM190" s="551"/>
      <c r="AN190" s="551"/>
    </row>
    <row r="191" spans="3:40" ht="30" customHeight="1">
      <c r="C191" s="603">
        <v>5</v>
      </c>
      <c r="D191" s="605"/>
      <c r="E191" s="659" t="s">
        <v>450</v>
      </c>
      <c r="F191" s="660"/>
      <c r="G191" s="660"/>
      <c r="H191" s="660"/>
      <c r="I191" s="660"/>
      <c r="J191" s="660"/>
      <c r="K191" s="660"/>
      <c r="L191" s="660"/>
      <c r="M191" s="660"/>
      <c r="N191" s="660"/>
      <c r="O191" s="660"/>
      <c r="P191" s="660"/>
      <c r="Q191" s="660"/>
      <c r="R191" s="660"/>
      <c r="S191" s="660"/>
      <c r="T191" s="660"/>
      <c r="U191" s="660"/>
      <c r="V191" s="660"/>
      <c r="W191" s="660"/>
      <c r="X191" s="660"/>
      <c r="Y191" s="660"/>
      <c r="Z191" s="660"/>
      <c r="AA191" s="660"/>
      <c r="AB191" s="660"/>
      <c r="AC191" s="660"/>
      <c r="AD191" s="660"/>
      <c r="AE191" s="660"/>
      <c r="AF191" s="660"/>
      <c r="AG191" s="660"/>
      <c r="AH191" s="665"/>
      <c r="AI191" s="551"/>
      <c r="AJ191" s="551"/>
      <c r="AK191" s="551"/>
      <c r="AL191" s="551"/>
      <c r="AM191" s="551"/>
      <c r="AN191" s="551"/>
    </row>
    <row r="192" spans="3:40" ht="30" customHeight="1">
      <c r="C192" s="208" t="s">
        <v>491</v>
      </c>
      <c r="E192" s="306"/>
      <c r="F192" s="306"/>
      <c r="G192" s="306"/>
      <c r="H192" s="306"/>
      <c r="I192" s="306"/>
      <c r="J192" s="306"/>
      <c r="K192" s="306"/>
      <c r="L192" s="306"/>
      <c r="M192" s="306"/>
      <c r="N192" s="306"/>
      <c r="O192" s="306"/>
      <c r="P192" s="306"/>
      <c r="Q192" s="306"/>
      <c r="R192" s="306"/>
      <c r="S192" s="306"/>
      <c r="T192" s="306"/>
      <c r="U192" s="306"/>
      <c r="V192" s="306"/>
      <c r="W192" s="306"/>
      <c r="X192" s="306"/>
      <c r="Y192" s="306"/>
      <c r="Z192" s="306"/>
      <c r="AA192" s="306"/>
      <c r="AB192" s="306"/>
      <c r="AC192" s="306"/>
      <c r="AD192" s="306"/>
      <c r="AE192" s="306"/>
      <c r="AF192" s="306"/>
      <c r="AG192" s="306"/>
      <c r="AH192" s="306"/>
    </row>
    <row r="193" spans="3:40" ht="30" customHeight="1">
      <c r="C193" s="614">
        <v>1</v>
      </c>
      <c r="D193" s="615"/>
      <c r="E193" s="653" t="s">
        <v>969</v>
      </c>
      <c r="F193" s="654"/>
      <c r="G193" s="654"/>
      <c r="H193" s="654"/>
      <c r="I193" s="654"/>
      <c r="J193" s="654"/>
      <c r="K193" s="654"/>
      <c r="L193" s="654"/>
      <c r="M193" s="654"/>
      <c r="N193" s="654"/>
      <c r="O193" s="654"/>
      <c r="P193" s="654"/>
      <c r="Q193" s="654"/>
      <c r="R193" s="654"/>
      <c r="S193" s="654"/>
      <c r="T193" s="654"/>
      <c r="U193" s="654"/>
      <c r="V193" s="654"/>
      <c r="W193" s="654"/>
      <c r="X193" s="654"/>
      <c r="Y193" s="654"/>
      <c r="Z193" s="654"/>
      <c r="AA193" s="654"/>
      <c r="AB193" s="654"/>
      <c r="AC193" s="654"/>
      <c r="AD193" s="654"/>
      <c r="AE193" s="654"/>
      <c r="AF193" s="654"/>
      <c r="AG193" s="654"/>
      <c r="AH193" s="655"/>
      <c r="AI193" s="551"/>
      <c r="AJ193" s="551"/>
      <c r="AK193" s="551"/>
      <c r="AL193" s="551"/>
      <c r="AM193" s="551"/>
      <c r="AN193" s="551"/>
    </row>
    <row r="194" spans="3:40" ht="48" customHeight="1">
      <c r="C194" s="603">
        <v>2</v>
      </c>
      <c r="D194" s="605"/>
      <c r="E194" s="659" t="s">
        <v>492</v>
      </c>
      <c r="F194" s="660"/>
      <c r="G194" s="660"/>
      <c r="H194" s="660"/>
      <c r="I194" s="660"/>
      <c r="J194" s="660"/>
      <c r="K194" s="660"/>
      <c r="L194" s="660"/>
      <c r="M194" s="660"/>
      <c r="N194" s="660"/>
      <c r="O194" s="660"/>
      <c r="P194" s="660"/>
      <c r="Q194" s="660"/>
      <c r="R194" s="660"/>
      <c r="S194" s="660"/>
      <c r="T194" s="660"/>
      <c r="U194" s="660"/>
      <c r="V194" s="660"/>
      <c r="W194" s="660"/>
      <c r="X194" s="660"/>
      <c r="Y194" s="660"/>
      <c r="Z194" s="660"/>
      <c r="AA194" s="660"/>
      <c r="AB194" s="660"/>
      <c r="AC194" s="660"/>
      <c r="AD194" s="660"/>
      <c r="AE194" s="660"/>
      <c r="AF194" s="660"/>
      <c r="AG194" s="660"/>
      <c r="AH194" s="665"/>
      <c r="AI194" s="551"/>
      <c r="AJ194" s="551"/>
      <c r="AK194" s="551"/>
      <c r="AL194" s="551"/>
      <c r="AM194" s="551"/>
      <c r="AN194" s="551"/>
    </row>
    <row r="195" spans="3:40" ht="10.050000000000001" customHeight="1"/>
    <row r="196" spans="3:40" ht="17.25" customHeight="1">
      <c r="C196" s="208" t="s">
        <v>324</v>
      </c>
      <c r="AB196" s="321"/>
    </row>
    <row r="197" spans="3:40" ht="78.75" customHeight="1">
      <c r="C197" s="614">
        <v>1</v>
      </c>
      <c r="D197" s="615"/>
      <c r="E197" s="579" t="s">
        <v>720</v>
      </c>
      <c r="F197" s="580"/>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1"/>
      <c r="AI197" s="551"/>
      <c r="AJ197" s="551"/>
      <c r="AK197" s="551"/>
      <c r="AL197" s="551"/>
      <c r="AM197" s="551"/>
      <c r="AN197" s="551"/>
    </row>
    <row r="198" spans="3:40" ht="30" customHeight="1">
      <c r="C198" s="624">
        <v>2</v>
      </c>
      <c r="D198" s="624"/>
      <c r="E198" s="552" t="s">
        <v>377</v>
      </c>
      <c r="F198" s="552"/>
      <c r="G198" s="552"/>
      <c r="H198" s="552"/>
      <c r="I198" s="552"/>
      <c r="J198" s="552"/>
      <c r="K198" s="552"/>
      <c r="L198" s="552"/>
      <c r="M198" s="552"/>
      <c r="N198" s="552"/>
      <c r="O198" s="552"/>
      <c r="P198" s="552"/>
      <c r="Q198" s="552"/>
      <c r="R198" s="552"/>
      <c r="S198" s="552"/>
      <c r="T198" s="552"/>
      <c r="U198" s="552"/>
      <c r="V198" s="552"/>
      <c r="W198" s="552"/>
      <c r="X198" s="552"/>
      <c r="Y198" s="552"/>
      <c r="Z198" s="552"/>
      <c r="AA198" s="552"/>
      <c r="AB198" s="552"/>
      <c r="AC198" s="552"/>
      <c r="AD198" s="552"/>
      <c r="AE198" s="552"/>
      <c r="AF198" s="552"/>
      <c r="AG198" s="552"/>
      <c r="AH198" s="552"/>
      <c r="AI198" s="551"/>
      <c r="AJ198" s="551"/>
      <c r="AK198" s="551"/>
      <c r="AL198" s="551"/>
      <c r="AM198" s="551"/>
      <c r="AN198" s="551"/>
    </row>
    <row r="199" spans="3:40" ht="10.5" customHeight="1"/>
    <row r="200" spans="3:40" ht="21" customHeight="1">
      <c r="C200" s="208" t="s">
        <v>955</v>
      </c>
    </row>
    <row r="201" spans="3:40" ht="30" customHeight="1">
      <c r="C201" s="624">
        <v>1</v>
      </c>
      <c r="D201" s="624"/>
      <c r="E201" s="758" t="s">
        <v>327</v>
      </c>
      <c r="F201" s="758"/>
      <c r="G201" s="758"/>
      <c r="H201" s="758"/>
      <c r="I201" s="758"/>
      <c r="J201" s="758"/>
      <c r="K201" s="758"/>
      <c r="L201" s="758"/>
      <c r="M201" s="758"/>
      <c r="N201" s="758"/>
      <c r="O201" s="758"/>
      <c r="P201" s="758"/>
      <c r="Q201" s="758"/>
      <c r="R201" s="758"/>
      <c r="S201" s="758"/>
      <c r="T201" s="758"/>
      <c r="U201" s="758"/>
      <c r="V201" s="758"/>
      <c r="W201" s="758"/>
      <c r="X201" s="758"/>
      <c r="Y201" s="758"/>
      <c r="Z201" s="758"/>
      <c r="AA201" s="758"/>
      <c r="AB201" s="758"/>
      <c r="AC201" s="758"/>
      <c r="AD201" s="758"/>
      <c r="AE201" s="758"/>
      <c r="AF201" s="758"/>
      <c r="AG201" s="758"/>
      <c r="AH201" s="758"/>
      <c r="AI201" s="551"/>
      <c r="AJ201" s="551"/>
      <c r="AK201" s="551"/>
      <c r="AL201" s="551"/>
      <c r="AM201" s="551"/>
      <c r="AN201" s="551"/>
    </row>
    <row r="202" spans="3:40" ht="30" customHeight="1">
      <c r="C202" s="624">
        <v>2</v>
      </c>
      <c r="D202" s="624"/>
      <c r="E202" s="552" t="s">
        <v>956</v>
      </c>
      <c r="F202" s="552"/>
      <c r="G202" s="552"/>
      <c r="H202" s="552"/>
      <c r="I202" s="552"/>
      <c r="J202" s="552"/>
      <c r="K202" s="552"/>
      <c r="L202" s="552"/>
      <c r="M202" s="552"/>
      <c r="N202" s="552"/>
      <c r="O202" s="552"/>
      <c r="P202" s="552"/>
      <c r="Q202" s="552"/>
      <c r="R202" s="552"/>
      <c r="S202" s="552"/>
      <c r="T202" s="552"/>
      <c r="U202" s="552"/>
      <c r="V202" s="552"/>
      <c r="W202" s="552"/>
      <c r="X202" s="552"/>
      <c r="Y202" s="552"/>
      <c r="Z202" s="552"/>
      <c r="AA202" s="552"/>
      <c r="AB202" s="552"/>
      <c r="AC202" s="552"/>
      <c r="AD202" s="552"/>
      <c r="AE202" s="552"/>
      <c r="AF202" s="552"/>
      <c r="AG202" s="552"/>
      <c r="AH202" s="552"/>
      <c r="AI202" s="551"/>
      <c r="AJ202" s="551"/>
      <c r="AK202" s="551"/>
      <c r="AL202" s="551"/>
      <c r="AM202" s="551"/>
      <c r="AN202" s="551"/>
    </row>
    <row r="203" spans="3:40" ht="30" customHeight="1">
      <c r="C203" s="624">
        <v>3</v>
      </c>
      <c r="D203" s="624"/>
      <c r="E203" s="552" t="s">
        <v>957</v>
      </c>
      <c r="F203" s="552"/>
      <c r="G203" s="552"/>
      <c r="H203" s="552"/>
      <c r="I203" s="552"/>
      <c r="J203" s="552"/>
      <c r="K203" s="552"/>
      <c r="L203" s="552"/>
      <c r="M203" s="552"/>
      <c r="N203" s="552"/>
      <c r="O203" s="552"/>
      <c r="P203" s="552"/>
      <c r="Q203" s="552"/>
      <c r="R203" s="552"/>
      <c r="S203" s="552"/>
      <c r="T203" s="552"/>
      <c r="U203" s="552"/>
      <c r="V203" s="552"/>
      <c r="W203" s="552"/>
      <c r="X203" s="552"/>
      <c r="Y203" s="552"/>
      <c r="Z203" s="552"/>
      <c r="AA203" s="552"/>
      <c r="AB203" s="552"/>
      <c r="AC203" s="552"/>
      <c r="AD203" s="552"/>
      <c r="AE203" s="552"/>
      <c r="AF203" s="552"/>
      <c r="AG203" s="552"/>
      <c r="AH203" s="552"/>
      <c r="AI203" s="551"/>
      <c r="AJ203" s="551"/>
      <c r="AK203" s="551"/>
      <c r="AL203" s="551"/>
      <c r="AM203" s="551"/>
      <c r="AN203" s="551"/>
    </row>
    <row r="204" spans="3:40" ht="30" customHeight="1">
      <c r="C204" s="624">
        <v>4</v>
      </c>
      <c r="D204" s="624"/>
      <c r="E204" s="552" t="s">
        <v>328</v>
      </c>
      <c r="F204" s="552"/>
      <c r="G204" s="552"/>
      <c r="H204" s="552"/>
      <c r="I204" s="552"/>
      <c r="J204" s="552"/>
      <c r="K204" s="552"/>
      <c r="L204" s="552"/>
      <c r="M204" s="552"/>
      <c r="N204" s="552"/>
      <c r="O204" s="552"/>
      <c r="P204" s="552"/>
      <c r="Q204" s="552"/>
      <c r="R204" s="552"/>
      <c r="S204" s="552"/>
      <c r="T204" s="552"/>
      <c r="U204" s="552"/>
      <c r="V204" s="552"/>
      <c r="W204" s="552"/>
      <c r="X204" s="552"/>
      <c r="Y204" s="552"/>
      <c r="Z204" s="552"/>
      <c r="AA204" s="552"/>
      <c r="AB204" s="552"/>
      <c r="AC204" s="552"/>
      <c r="AD204" s="552"/>
      <c r="AE204" s="552"/>
      <c r="AF204" s="552"/>
      <c r="AG204" s="552"/>
      <c r="AH204" s="552"/>
      <c r="AI204" s="551"/>
      <c r="AJ204" s="551"/>
      <c r="AK204" s="551"/>
      <c r="AL204" s="551"/>
      <c r="AM204" s="551"/>
      <c r="AN204" s="551"/>
    </row>
    <row r="205" spans="3:40" ht="30" customHeight="1">
      <c r="C205" s="624">
        <v>5</v>
      </c>
      <c r="D205" s="624"/>
      <c r="E205" s="552" t="s">
        <v>329</v>
      </c>
      <c r="F205" s="552"/>
      <c r="G205" s="552"/>
      <c r="H205" s="552"/>
      <c r="I205" s="552"/>
      <c r="J205" s="552"/>
      <c r="K205" s="552"/>
      <c r="L205" s="552"/>
      <c r="M205" s="552"/>
      <c r="N205" s="552"/>
      <c r="O205" s="552"/>
      <c r="P205" s="552"/>
      <c r="Q205" s="552"/>
      <c r="R205" s="552"/>
      <c r="S205" s="552"/>
      <c r="T205" s="552"/>
      <c r="U205" s="552"/>
      <c r="V205" s="552"/>
      <c r="W205" s="552"/>
      <c r="X205" s="552"/>
      <c r="Y205" s="552"/>
      <c r="Z205" s="552"/>
      <c r="AA205" s="552"/>
      <c r="AB205" s="552"/>
      <c r="AC205" s="552"/>
      <c r="AD205" s="552"/>
      <c r="AE205" s="552"/>
      <c r="AF205" s="552"/>
      <c r="AG205" s="552"/>
      <c r="AH205" s="552"/>
      <c r="AI205" s="551"/>
      <c r="AJ205" s="551"/>
      <c r="AK205" s="551"/>
      <c r="AL205" s="551"/>
      <c r="AM205" s="551"/>
      <c r="AN205" s="551"/>
    </row>
    <row r="206" spans="3:40" ht="10.5" customHeight="1"/>
    <row r="207" spans="3:40" ht="25.5" customHeight="1">
      <c r="C207" s="208" t="s">
        <v>325</v>
      </c>
    </row>
    <row r="208" spans="3:40" ht="30" customHeight="1">
      <c r="C208" s="614">
        <v>1</v>
      </c>
      <c r="D208" s="615"/>
      <c r="E208" s="579" t="s">
        <v>721</v>
      </c>
      <c r="F208" s="580"/>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1"/>
      <c r="AI208" s="551"/>
      <c r="AJ208" s="551"/>
      <c r="AK208" s="551"/>
      <c r="AL208" s="551"/>
      <c r="AM208" s="551"/>
      <c r="AN208" s="551"/>
    </row>
    <row r="209" spans="3:40" ht="30" customHeight="1">
      <c r="C209" s="614">
        <v>2</v>
      </c>
      <c r="D209" s="615"/>
      <c r="E209" s="579" t="s">
        <v>330</v>
      </c>
      <c r="F209" s="580"/>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1"/>
      <c r="AI209" s="551"/>
      <c r="AJ209" s="551"/>
      <c r="AK209" s="551"/>
      <c r="AL209" s="551"/>
      <c r="AM209" s="551"/>
      <c r="AN209" s="551"/>
    </row>
    <row r="210" spans="3:40" ht="30" customHeight="1">
      <c r="C210" s="614">
        <v>3</v>
      </c>
      <c r="D210" s="615"/>
      <c r="E210" s="579" t="s">
        <v>331</v>
      </c>
      <c r="F210" s="580"/>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1"/>
      <c r="AI210" s="551"/>
      <c r="AJ210" s="551"/>
      <c r="AK210" s="551"/>
      <c r="AL210" s="551"/>
      <c r="AM210" s="551"/>
      <c r="AN210" s="551"/>
    </row>
    <row r="211" spans="3:40" ht="20.100000000000001" customHeight="1">
      <c r="C211" s="614">
        <v>4</v>
      </c>
      <c r="D211" s="615"/>
      <c r="E211" s="552" t="s">
        <v>333</v>
      </c>
      <c r="F211" s="552"/>
      <c r="G211" s="552"/>
      <c r="H211" s="552"/>
      <c r="I211" s="552"/>
      <c r="J211" s="552"/>
      <c r="K211" s="552"/>
      <c r="L211" s="552"/>
      <c r="M211" s="552"/>
      <c r="N211" s="552"/>
      <c r="O211" s="552"/>
      <c r="P211" s="552"/>
      <c r="Q211" s="552"/>
      <c r="R211" s="552"/>
      <c r="S211" s="552"/>
      <c r="T211" s="552"/>
      <c r="U211" s="552"/>
      <c r="V211" s="552"/>
      <c r="W211" s="552"/>
      <c r="X211" s="552"/>
      <c r="Y211" s="552"/>
      <c r="Z211" s="552"/>
      <c r="AA211" s="552"/>
      <c r="AB211" s="552"/>
      <c r="AC211" s="552"/>
      <c r="AD211" s="552"/>
      <c r="AE211" s="552"/>
      <c r="AF211" s="552"/>
      <c r="AG211" s="552"/>
      <c r="AH211" s="552"/>
      <c r="AI211" s="551"/>
      <c r="AJ211" s="551"/>
      <c r="AK211" s="551"/>
      <c r="AL211" s="551"/>
      <c r="AM211" s="551"/>
      <c r="AN211" s="551"/>
    </row>
    <row r="212" spans="3:40" ht="30" customHeight="1">
      <c r="C212" s="618"/>
      <c r="D212" s="619"/>
      <c r="E212" s="620" t="s">
        <v>332</v>
      </c>
      <c r="F212" s="621"/>
      <c r="G212" s="621"/>
      <c r="H212" s="621"/>
      <c r="I212" s="621"/>
      <c r="J212" s="621"/>
      <c r="K212" s="621"/>
      <c r="L212" s="621"/>
      <c r="M212" s="621"/>
      <c r="N212" s="621"/>
      <c r="O212" s="621"/>
      <c r="P212" s="621"/>
      <c r="Q212" s="621"/>
      <c r="R212" s="621"/>
      <c r="S212" s="621"/>
      <c r="T212" s="621"/>
      <c r="U212" s="621"/>
      <c r="V212" s="621"/>
      <c r="W212" s="621"/>
      <c r="X212" s="621"/>
      <c r="Y212" s="621"/>
      <c r="Z212" s="621"/>
      <c r="AA212" s="621"/>
      <c r="AB212" s="621"/>
      <c r="AC212" s="621"/>
      <c r="AD212" s="621"/>
      <c r="AE212" s="621"/>
      <c r="AF212" s="621"/>
      <c r="AG212" s="621"/>
      <c r="AH212" s="621"/>
      <c r="AI212" s="621"/>
      <c r="AJ212" s="621"/>
      <c r="AK212" s="621"/>
      <c r="AL212" s="621"/>
      <c r="AM212" s="621"/>
      <c r="AN212" s="622"/>
    </row>
    <row r="213" spans="3:40" ht="20.100000000000001" customHeight="1">
      <c r="C213" s="614">
        <v>5</v>
      </c>
      <c r="D213" s="615"/>
      <c r="E213" s="552" t="s">
        <v>334</v>
      </c>
      <c r="F213" s="552"/>
      <c r="G213" s="552"/>
      <c r="H213" s="552"/>
      <c r="I213" s="552"/>
      <c r="J213" s="552"/>
      <c r="K213" s="552"/>
      <c r="L213" s="552"/>
      <c r="M213" s="552"/>
      <c r="N213" s="552"/>
      <c r="O213" s="552"/>
      <c r="P213" s="552"/>
      <c r="Q213" s="552"/>
      <c r="R213" s="552"/>
      <c r="S213" s="552"/>
      <c r="T213" s="552"/>
      <c r="U213" s="552"/>
      <c r="V213" s="552"/>
      <c r="W213" s="552"/>
      <c r="X213" s="552"/>
      <c r="Y213" s="552"/>
      <c r="Z213" s="552"/>
      <c r="AA213" s="552"/>
      <c r="AB213" s="552"/>
      <c r="AC213" s="552"/>
      <c r="AD213" s="552"/>
      <c r="AE213" s="552"/>
      <c r="AF213" s="552"/>
      <c r="AG213" s="552"/>
      <c r="AH213" s="552"/>
      <c r="AI213" s="551"/>
      <c r="AJ213" s="551"/>
      <c r="AK213" s="551"/>
      <c r="AL213" s="551"/>
      <c r="AM213" s="551"/>
      <c r="AN213" s="551"/>
    </row>
    <row r="214" spans="3:40" ht="90" customHeight="1">
      <c r="C214" s="618"/>
      <c r="D214" s="619"/>
      <c r="E214" s="620" t="s">
        <v>387</v>
      </c>
      <c r="F214" s="621"/>
      <c r="G214" s="621"/>
      <c r="H214" s="621"/>
      <c r="I214" s="621"/>
      <c r="J214" s="621"/>
      <c r="K214" s="621"/>
      <c r="L214" s="621"/>
      <c r="M214" s="621"/>
      <c r="N214" s="621"/>
      <c r="O214" s="621"/>
      <c r="P214" s="621"/>
      <c r="Q214" s="621"/>
      <c r="R214" s="621"/>
      <c r="S214" s="621"/>
      <c r="T214" s="621"/>
      <c r="U214" s="621"/>
      <c r="V214" s="621"/>
      <c r="W214" s="621"/>
      <c r="X214" s="621"/>
      <c r="Y214" s="621"/>
      <c r="Z214" s="621"/>
      <c r="AA214" s="621"/>
      <c r="AB214" s="621"/>
      <c r="AC214" s="621"/>
      <c r="AD214" s="621"/>
      <c r="AE214" s="621"/>
      <c r="AF214" s="621"/>
      <c r="AG214" s="621"/>
      <c r="AH214" s="621"/>
      <c r="AI214" s="621"/>
      <c r="AJ214" s="621"/>
      <c r="AK214" s="621"/>
      <c r="AL214" s="621"/>
      <c r="AM214" s="621"/>
      <c r="AN214" s="622"/>
    </row>
    <row r="215" spans="3:40" s="244" customFormat="1" ht="10.5" customHeight="1"/>
    <row r="216" spans="3:40" s="244" customFormat="1" ht="24.75" customHeight="1">
      <c r="C216" s="244" t="s">
        <v>747</v>
      </c>
    </row>
    <row r="217" spans="3:40" s="244" customFormat="1" ht="24.75" customHeight="1">
      <c r="C217" s="624">
        <v>1</v>
      </c>
      <c r="D217" s="624"/>
      <c r="E217" s="758" t="s">
        <v>327</v>
      </c>
      <c r="F217" s="758"/>
      <c r="G217" s="758"/>
      <c r="H217" s="758"/>
      <c r="I217" s="758"/>
      <c r="J217" s="758"/>
      <c r="K217" s="758"/>
      <c r="L217" s="758"/>
      <c r="M217" s="758"/>
      <c r="N217" s="758"/>
      <c r="O217" s="758"/>
      <c r="P217" s="758"/>
      <c r="Q217" s="758"/>
      <c r="R217" s="758"/>
      <c r="S217" s="758"/>
      <c r="T217" s="758"/>
      <c r="U217" s="758"/>
      <c r="V217" s="758"/>
      <c r="W217" s="758"/>
      <c r="X217" s="758"/>
      <c r="Y217" s="758"/>
      <c r="Z217" s="758"/>
      <c r="AA217" s="758"/>
      <c r="AB217" s="758"/>
      <c r="AC217" s="758"/>
      <c r="AD217" s="758"/>
      <c r="AE217" s="758"/>
      <c r="AF217" s="758"/>
      <c r="AG217" s="758"/>
      <c r="AH217" s="758"/>
      <c r="AI217" s="551"/>
      <c r="AJ217" s="551"/>
      <c r="AK217" s="551"/>
      <c r="AL217" s="551"/>
      <c r="AM217" s="551"/>
      <c r="AN217" s="551"/>
    </row>
    <row r="218" spans="3:40" s="244" customFormat="1" ht="69.45" customHeight="1">
      <c r="C218" s="624">
        <v>2</v>
      </c>
      <c r="D218" s="624"/>
      <c r="E218" s="635" t="s">
        <v>746</v>
      </c>
      <c r="F218" s="635"/>
      <c r="G218" s="635"/>
      <c r="H218" s="635"/>
      <c r="I218" s="635"/>
      <c r="J218" s="635"/>
      <c r="K218" s="635"/>
      <c r="L218" s="635"/>
      <c r="M218" s="635"/>
      <c r="N218" s="635"/>
      <c r="O218" s="635"/>
      <c r="P218" s="635"/>
      <c r="Q218" s="635"/>
      <c r="R218" s="635"/>
      <c r="S218" s="635"/>
      <c r="T218" s="635"/>
      <c r="U218" s="635"/>
      <c r="V218" s="635"/>
      <c r="W218" s="635"/>
      <c r="X218" s="635"/>
      <c r="Y218" s="635"/>
      <c r="Z218" s="635"/>
      <c r="AA218" s="635"/>
      <c r="AB218" s="635"/>
      <c r="AC218" s="635"/>
      <c r="AD218" s="635"/>
      <c r="AE218" s="635"/>
      <c r="AF218" s="635"/>
      <c r="AG218" s="635"/>
      <c r="AH218" s="635"/>
      <c r="AI218" s="551"/>
      <c r="AJ218" s="551"/>
      <c r="AK218" s="551"/>
      <c r="AL218" s="551"/>
      <c r="AM218" s="551"/>
      <c r="AN218" s="551"/>
    </row>
    <row r="219" spans="3:40" s="244" customFormat="1" ht="114" customHeight="1">
      <c r="C219" s="624">
        <v>3</v>
      </c>
      <c r="D219" s="624"/>
      <c r="E219" s="656" t="s">
        <v>748</v>
      </c>
      <c r="F219" s="656"/>
      <c r="G219" s="656"/>
      <c r="H219" s="656"/>
      <c r="I219" s="656"/>
      <c r="J219" s="656"/>
      <c r="K219" s="656"/>
      <c r="L219" s="656"/>
      <c r="M219" s="656"/>
      <c r="N219" s="656"/>
      <c r="O219" s="656"/>
      <c r="P219" s="656"/>
      <c r="Q219" s="656"/>
      <c r="R219" s="656"/>
      <c r="S219" s="656"/>
      <c r="T219" s="656"/>
      <c r="U219" s="656"/>
      <c r="V219" s="656"/>
      <c r="W219" s="656"/>
      <c r="X219" s="656"/>
      <c r="Y219" s="656"/>
      <c r="Z219" s="656"/>
      <c r="AA219" s="656"/>
      <c r="AB219" s="656"/>
      <c r="AC219" s="656"/>
      <c r="AD219" s="656"/>
      <c r="AE219" s="656"/>
      <c r="AF219" s="656"/>
      <c r="AG219" s="656"/>
      <c r="AH219" s="656"/>
      <c r="AI219" s="551"/>
      <c r="AJ219" s="551"/>
      <c r="AK219" s="551"/>
      <c r="AL219" s="551"/>
      <c r="AM219" s="551"/>
      <c r="AN219" s="551"/>
    </row>
    <row r="220" spans="3:40" s="244" customFormat="1" ht="19.5" customHeight="1">
      <c r="C220" s="354"/>
      <c r="D220" s="354"/>
      <c r="E220" s="355"/>
      <c r="F220" s="355"/>
      <c r="G220" s="355"/>
      <c r="H220" s="355"/>
      <c r="I220" s="355"/>
      <c r="J220" s="355"/>
      <c r="K220" s="355"/>
      <c r="L220" s="355"/>
      <c r="M220" s="355"/>
      <c r="N220" s="355"/>
      <c r="O220" s="355"/>
      <c r="P220" s="355"/>
      <c r="Q220" s="355"/>
      <c r="R220" s="355"/>
      <c r="S220" s="355"/>
      <c r="T220" s="355"/>
      <c r="U220" s="355"/>
      <c r="V220" s="355"/>
      <c r="W220" s="355"/>
      <c r="X220" s="355"/>
      <c r="Y220" s="355"/>
      <c r="Z220" s="355"/>
      <c r="AA220" s="355"/>
      <c r="AB220" s="355"/>
      <c r="AC220" s="355"/>
      <c r="AD220" s="355"/>
      <c r="AE220" s="355"/>
      <c r="AF220" s="355"/>
      <c r="AG220" s="355"/>
      <c r="AH220" s="355"/>
      <c r="AI220" s="356"/>
      <c r="AJ220" s="356"/>
      <c r="AK220" s="356"/>
      <c r="AL220" s="356"/>
      <c r="AM220" s="356"/>
      <c r="AN220" s="356"/>
    </row>
    <row r="221" spans="3:40" ht="24.75" customHeight="1">
      <c r="C221" s="208" t="s">
        <v>326</v>
      </c>
    </row>
    <row r="222" spans="3:40" ht="30" customHeight="1">
      <c r="C222" s="624">
        <v>1</v>
      </c>
      <c r="D222" s="624"/>
      <c r="E222" s="758" t="s">
        <v>327</v>
      </c>
      <c r="F222" s="758"/>
      <c r="G222" s="758"/>
      <c r="H222" s="758"/>
      <c r="I222" s="758"/>
      <c r="J222" s="758"/>
      <c r="K222" s="758"/>
      <c r="L222" s="758"/>
      <c r="M222" s="758"/>
      <c r="N222" s="758"/>
      <c r="O222" s="758"/>
      <c r="P222" s="758"/>
      <c r="Q222" s="758"/>
      <c r="R222" s="758"/>
      <c r="S222" s="758"/>
      <c r="T222" s="758"/>
      <c r="U222" s="758"/>
      <c r="V222" s="758"/>
      <c r="W222" s="758"/>
      <c r="X222" s="758"/>
      <c r="Y222" s="758"/>
      <c r="Z222" s="758"/>
      <c r="AA222" s="758"/>
      <c r="AB222" s="758"/>
      <c r="AC222" s="758"/>
      <c r="AD222" s="758"/>
      <c r="AE222" s="758"/>
      <c r="AF222" s="758"/>
      <c r="AG222" s="758"/>
      <c r="AH222" s="758"/>
      <c r="AI222" s="551"/>
      <c r="AJ222" s="551"/>
      <c r="AK222" s="551"/>
      <c r="AL222" s="551"/>
      <c r="AM222" s="551"/>
      <c r="AN222" s="551"/>
    </row>
    <row r="223" spans="3:40" ht="30" customHeight="1">
      <c r="C223" s="624">
        <v>2</v>
      </c>
      <c r="D223" s="624"/>
      <c r="E223" s="552" t="s">
        <v>335</v>
      </c>
      <c r="F223" s="552"/>
      <c r="G223" s="552"/>
      <c r="H223" s="552"/>
      <c r="I223" s="552"/>
      <c r="J223" s="552"/>
      <c r="K223" s="552"/>
      <c r="L223" s="552"/>
      <c r="M223" s="552"/>
      <c r="N223" s="552"/>
      <c r="O223" s="552"/>
      <c r="P223" s="552"/>
      <c r="Q223" s="552"/>
      <c r="R223" s="552"/>
      <c r="S223" s="552"/>
      <c r="T223" s="552"/>
      <c r="U223" s="552"/>
      <c r="V223" s="552"/>
      <c r="W223" s="552"/>
      <c r="X223" s="552"/>
      <c r="Y223" s="552"/>
      <c r="Z223" s="552"/>
      <c r="AA223" s="552"/>
      <c r="AB223" s="552"/>
      <c r="AC223" s="552"/>
      <c r="AD223" s="552"/>
      <c r="AE223" s="552"/>
      <c r="AF223" s="552"/>
      <c r="AG223" s="552"/>
      <c r="AH223" s="552"/>
      <c r="AI223" s="551"/>
      <c r="AJ223" s="551"/>
      <c r="AK223" s="551"/>
      <c r="AL223" s="551"/>
      <c r="AM223" s="551"/>
      <c r="AN223" s="551"/>
    </row>
    <row r="224" spans="3:40" ht="30" customHeight="1">
      <c r="C224" s="624">
        <v>3</v>
      </c>
      <c r="D224" s="624"/>
      <c r="E224" s="552" t="s">
        <v>337</v>
      </c>
      <c r="F224" s="552"/>
      <c r="G224" s="552"/>
      <c r="H224" s="552"/>
      <c r="I224" s="552"/>
      <c r="J224" s="552"/>
      <c r="K224" s="552"/>
      <c r="L224" s="552"/>
      <c r="M224" s="552"/>
      <c r="N224" s="552"/>
      <c r="O224" s="552"/>
      <c r="P224" s="552"/>
      <c r="Q224" s="552"/>
      <c r="R224" s="552"/>
      <c r="S224" s="552"/>
      <c r="T224" s="552"/>
      <c r="U224" s="552"/>
      <c r="V224" s="552"/>
      <c r="W224" s="552"/>
      <c r="X224" s="552"/>
      <c r="Y224" s="552"/>
      <c r="Z224" s="552"/>
      <c r="AA224" s="552"/>
      <c r="AB224" s="552"/>
      <c r="AC224" s="552"/>
      <c r="AD224" s="552"/>
      <c r="AE224" s="552"/>
      <c r="AF224" s="552"/>
      <c r="AG224" s="552"/>
      <c r="AH224" s="552"/>
      <c r="AI224" s="551"/>
      <c r="AJ224" s="551"/>
      <c r="AK224" s="551"/>
      <c r="AL224" s="551"/>
      <c r="AM224" s="551"/>
      <c r="AN224" s="551"/>
    </row>
    <row r="225" spans="3:40" ht="30" customHeight="1">
      <c r="C225" s="624">
        <v>4</v>
      </c>
      <c r="D225" s="624"/>
      <c r="E225" s="552" t="s">
        <v>336</v>
      </c>
      <c r="F225" s="552"/>
      <c r="G225" s="552"/>
      <c r="H225" s="552"/>
      <c r="I225" s="552"/>
      <c r="J225" s="552"/>
      <c r="K225" s="552"/>
      <c r="L225" s="552"/>
      <c r="M225" s="552"/>
      <c r="N225" s="552"/>
      <c r="O225" s="552"/>
      <c r="P225" s="552"/>
      <c r="Q225" s="552"/>
      <c r="R225" s="552"/>
      <c r="S225" s="552"/>
      <c r="T225" s="552"/>
      <c r="U225" s="552"/>
      <c r="V225" s="552"/>
      <c r="W225" s="552"/>
      <c r="X225" s="552"/>
      <c r="Y225" s="552"/>
      <c r="Z225" s="552"/>
      <c r="AA225" s="552"/>
      <c r="AB225" s="552"/>
      <c r="AC225" s="552"/>
      <c r="AD225" s="552"/>
      <c r="AE225" s="552"/>
      <c r="AF225" s="552"/>
      <c r="AG225" s="552"/>
      <c r="AH225" s="552"/>
      <c r="AI225" s="551"/>
      <c r="AJ225" s="551"/>
      <c r="AK225" s="551"/>
      <c r="AL225" s="551"/>
      <c r="AM225" s="551"/>
      <c r="AN225" s="551"/>
    </row>
    <row r="226" spans="3:40" ht="93" customHeight="1">
      <c r="C226" s="624">
        <v>5</v>
      </c>
      <c r="D226" s="624"/>
      <c r="E226" s="552" t="s">
        <v>398</v>
      </c>
      <c r="F226" s="552"/>
      <c r="G226" s="552"/>
      <c r="H226" s="552"/>
      <c r="I226" s="552"/>
      <c r="J226" s="552"/>
      <c r="K226" s="552"/>
      <c r="L226" s="552"/>
      <c r="M226" s="552"/>
      <c r="N226" s="552"/>
      <c r="O226" s="552"/>
      <c r="P226" s="552"/>
      <c r="Q226" s="552"/>
      <c r="R226" s="552"/>
      <c r="S226" s="552"/>
      <c r="T226" s="552"/>
      <c r="U226" s="552"/>
      <c r="V226" s="552"/>
      <c r="W226" s="552"/>
      <c r="X226" s="552"/>
      <c r="Y226" s="552"/>
      <c r="Z226" s="552"/>
      <c r="AA226" s="552"/>
      <c r="AB226" s="552"/>
      <c r="AC226" s="552"/>
      <c r="AD226" s="552"/>
      <c r="AE226" s="552"/>
      <c r="AF226" s="552"/>
      <c r="AG226" s="552"/>
      <c r="AH226" s="552"/>
      <c r="AI226" s="551"/>
      <c r="AJ226" s="551"/>
      <c r="AK226" s="551"/>
      <c r="AL226" s="551"/>
      <c r="AM226" s="551"/>
      <c r="AN226" s="551"/>
    </row>
    <row r="227" spans="3:40" ht="10.5" customHeight="1"/>
    <row r="228" spans="3:40" ht="10.5" customHeight="1"/>
    <row r="229" spans="3:40" s="244" customFormat="1" ht="24.75" customHeight="1">
      <c r="C229" s="244" t="s">
        <v>743</v>
      </c>
    </row>
    <row r="230" spans="3:40" s="244" customFormat="1" ht="24.75" customHeight="1">
      <c r="C230" s="624">
        <v>1</v>
      </c>
      <c r="D230" s="624"/>
      <c r="E230" s="758" t="s">
        <v>327</v>
      </c>
      <c r="F230" s="758"/>
      <c r="G230" s="758"/>
      <c r="H230" s="758"/>
      <c r="I230" s="758"/>
      <c r="J230" s="758"/>
      <c r="K230" s="758"/>
      <c r="L230" s="758"/>
      <c r="M230" s="758"/>
      <c r="N230" s="758"/>
      <c r="O230" s="758"/>
      <c r="P230" s="758"/>
      <c r="Q230" s="758"/>
      <c r="R230" s="758"/>
      <c r="S230" s="758"/>
      <c r="T230" s="758"/>
      <c r="U230" s="758"/>
      <c r="V230" s="758"/>
      <c r="W230" s="758"/>
      <c r="X230" s="758"/>
      <c r="Y230" s="758"/>
      <c r="Z230" s="758"/>
      <c r="AA230" s="758"/>
      <c r="AB230" s="758"/>
      <c r="AC230" s="758"/>
      <c r="AD230" s="758"/>
      <c r="AE230" s="758"/>
      <c r="AF230" s="758"/>
      <c r="AG230" s="758"/>
      <c r="AH230" s="758"/>
      <c r="AI230" s="551"/>
      <c r="AJ230" s="551"/>
      <c r="AK230" s="551"/>
      <c r="AL230" s="551"/>
      <c r="AM230" s="551"/>
      <c r="AN230" s="551"/>
    </row>
    <row r="231" spans="3:40" s="244" customFormat="1" ht="30" customHeight="1">
      <c r="C231" s="624">
        <v>2</v>
      </c>
      <c r="D231" s="624"/>
      <c r="E231" s="758" t="s">
        <v>744</v>
      </c>
      <c r="F231" s="758"/>
      <c r="G231" s="758"/>
      <c r="H231" s="758"/>
      <c r="I231" s="758"/>
      <c r="J231" s="758"/>
      <c r="K231" s="758"/>
      <c r="L231" s="758"/>
      <c r="M231" s="758"/>
      <c r="N231" s="758"/>
      <c r="O231" s="758"/>
      <c r="P231" s="758"/>
      <c r="Q231" s="758"/>
      <c r="R231" s="758"/>
      <c r="S231" s="758"/>
      <c r="T231" s="758"/>
      <c r="U231" s="758"/>
      <c r="V231" s="758"/>
      <c r="W231" s="758"/>
      <c r="X231" s="758"/>
      <c r="Y231" s="758"/>
      <c r="Z231" s="758"/>
      <c r="AA231" s="758"/>
      <c r="AB231" s="758"/>
      <c r="AC231" s="758"/>
      <c r="AD231" s="758"/>
      <c r="AE231" s="758"/>
      <c r="AF231" s="758"/>
      <c r="AG231" s="758"/>
      <c r="AH231" s="758"/>
      <c r="AI231" s="551"/>
      <c r="AJ231" s="551"/>
      <c r="AK231" s="551"/>
      <c r="AL231" s="551"/>
      <c r="AM231" s="551"/>
      <c r="AN231" s="551"/>
    </row>
    <row r="232" spans="3:40" s="244" customFormat="1" ht="67.95" customHeight="1">
      <c r="C232" s="624">
        <v>3</v>
      </c>
      <c r="D232" s="624"/>
      <c r="E232" s="656" t="s">
        <v>745</v>
      </c>
      <c r="F232" s="656"/>
      <c r="G232" s="656"/>
      <c r="H232" s="656"/>
      <c r="I232" s="656"/>
      <c r="J232" s="656"/>
      <c r="K232" s="656"/>
      <c r="L232" s="656"/>
      <c r="M232" s="656"/>
      <c r="N232" s="656"/>
      <c r="O232" s="656"/>
      <c r="P232" s="656"/>
      <c r="Q232" s="656"/>
      <c r="R232" s="656"/>
      <c r="S232" s="656"/>
      <c r="T232" s="656"/>
      <c r="U232" s="656"/>
      <c r="V232" s="656"/>
      <c r="W232" s="656"/>
      <c r="X232" s="656"/>
      <c r="Y232" s="656"/>
      <c r="Z232" s="656"/>
      <c r="AA232" s="656"/>
      <c r="AB232" s="656"/>
      <c r="AC232" s="656"/>
      <c r="AD232" s="656"/>
      <c r="AE232" s="656"/>
      <c r="AF232" s="656"/>
      <c r="AG232" s="656"/>
      <c r="AH232" s="656"/>
      <c r="AI232" s="551"/>
      <c r="AJ232" s="551"/>
      <c r="AK232" s="551"/>
      <c r="AL232" s="551"/>
      <c r="AM232" s="551"/>
      <c r="AN232" s="551"/>
    </row>
    <row r="233" spans="3:40" s="244" customFormat="1" ht="21.45" customHeight="1">
      <c r="C233" s="354"/>
      <c r="D233" s="354"/>
      <c r="E233" s="366"/>
      <c r="F233" s="366"/>
      <c r="G233" s="366"/>
      <c r="H233" s="366"/>
      <c r="I233" s="366"/>
      <c r="J233" s="366"/>
      <c r="K233" s="366"/>
      <c r="L233" s="366"/>
      <c r="M233" s="366"/>
      <c r="N233" s="366"/>
      <c r="O233" s="366"/>
      <c r="P233" s="366"/>
      <c r="Q233" s="366"/>
      <c r="R233" s="366"/>
      <c r="S233" s="366"/>
      <c r="T233" s="366"/>
      <c r="U233" s="366"/>
      <c r="V233" s="366"/>
      <c r="W233" s="366"/>
      <c r="X233" s="366"/>
      <c r="Y233" s="366"/>
      <c r="Z233" s="366"/>
      <c r="AA233" s="366"/>
      <c r="AB233" s="366"/>
      <c r="AC233" s="366"/>
      <c r="AD233" s="366"/>
      <c r="AE233" s="366"/>
      <c r="AF233" s="366"/>
      <c r="AG233" s="366"/>
      <c r="AH233" s="366"/>
      <c r="AI233" s="356"/>
      <c r="AJ233" s="356"/>
      <c r="AK233" s="356"/>
      <c r="AL233" s="356"/>
      <c r="AM233" s="356"/>
      <c r="AN233" s="356"/>
    </row>
    <row r="234" spans="3:40" ht="17.25" customHeight="1">
      <c r="C234" s="208" t="s">
        <v>388</v>
      </c>
      <c r="AB234" s="321"/>
    </row>
    <row r="235" spans="3:40" ht="30" customHeight="1">
      <c r="C235" s="624">
        <v>1</v>
      </c>
      <c r="D235" s="624"/>
      <c r="E235" s="552" t="s">
        <v>338</v>
      </c>
      <c r="F235" s="552"/>
      <c r="G235" s="552"/>
      <c r="H235" s="552"/>
      <c r="I235" s="552"/>
      <c r="J235" s="552"/>
      <c r="K235" s="552"/>
      <c r="L235" s="552"/>
      <c r="M235" s="552"/>
      <c r="N235" s="552"/>
      <c r="O235" s="552"/>
      <c r="P235" s="552"/>
      <c r="Q235" s="552"/>
      <c r="R235" s="552"/>
      <c r="S235" s="552"/>
      <c r="T235" s="552"/>
      <c r="U235" s="552"/>
      <c r="V235" s="552"/>
      <c r="W235" s="552"/>
      <c r="X235" s="552"/>
      <c r="Y235" s="552"/>
      <c r="Z235" s="552"/>
      <c r="AA235" s="552"/>
      <c r="AB235" s="552"/>
      <c r="AC235" s="552"/>
      <c r="AD235" s="552"/>
      <c r="AE235" s="552"/>
      <c r="AF235" s="552"/>
      <c r="AG235" s="552"/>
      <c r="AH235" s="552"/>
      <c r="AI235" s="551"/>
      <c r="AJ235" s="551"/>
      <c r="AK235" s="551"/>
      <c r="AL235" s="551"/>
      <c r="AM235" s="551"/>
      <c r="AN235" s="551"/>
    </row>
    <row r="236" spans="3:40" ht="30" customHeight="1">
      <c r="C236" s="614">
        <v>2</v>
      </c>
      <c r="D236" s="615"/>
      <c r="E236" s="552" t="s">
        <v>389</v>
      </c>
      <c r="F236" s="552"/>
      <c r="G236" s="552"/>
      <c r="H236" s="552"/>
      <c r="I236" s="552"/>
      <c r="J236" s="552"/>
      <c r="K236" s="552"/>
      <c r="L236" s="552"/>
      <c r="M236" s="552"/>
      <c r="N236" s="552"/>
      <c r="O236" s="552"/>
      <c r="P236" s="552"/>
      <c r="Q236" s="552"/>
      <c r="R236" s="552"/>
      <c r="S236" s="552"/>
      <c r="T236" s="552"/>
      <c r="U236" s="552"/>
      <c r="V236" s="552"/>
      <c r="W236" s="552"/>
      <c r="X236" s="552"/>
      <c r="Y236" s="552"/>
      <c r="Z236" s="552"/>
      <c r="AA236" s="552"/>
      <c r="AB236" s="552"/>
      <c r="AC236" s="552"/>
      <c r="AD236" s="552"/>
      <c r="AE236" s="552"/>
      <c r="AF236" s="552"/>
      <c r="AG236" s="552"/>
      <c r="AH236" s="552"/>
      <c r="AI236" s="563"/>
      <c r="AJ236" s="578"/>
      <c r="AK236" s="578"/>
      <c r="AL236" s="578"/>
      <c r="AM236" s="578"/>
      <c r="AN236" s="564"/>
    </row>
    <row r="237" spans="3:40" ht="125.1" customHeight="1">
      <c r="C237" s="618"/>
      <c r="D237" s="619"/>
      <c r="E237" s="626" t="s">
        <v>390</v>
      </c>
      <c r="F237" s="627"/>
      <c r="G237" s="627"/>
      <c r="H237" s="627"/>
      <c r="I237" s="627"/>
      <c r="J237" s="627"/>
      <c r="K237" s="627"/>
      <c r="L237" s="627"/>
      <c r="M237" s="627"/>
      <c r="N237" s="627"/>
      <c r="O237" s="627"/>
      <c r="P237" s="627"/>
      <c r="Q237" s="627"/>
      <c r="R237" s="627"/>
      <c r="S237" s="627"/>
      <c r="T237" s="627"/>
      <c r="U237" s="627"/>
      <c r="V237" s="627"/>
      <c r="W237" s="627"/>
      <c r="X237" s="627"/>
      <c r="Y237" s="627"/>
      <c r="Z237" s="627"/>
      <c r="AA237" s="627"/>
      <c r="AB237" s="627"/>
      <c r="AC237" s="627"/>
      <c r="AD237" s="627"/>
      <c r="AE237" s="627"/>
      <c r="AF237" s="627"/>
      <c r="AG237" s="627"/>
      <c r="AH237" s="627"/>
      <c r="AI237" s="567"/>
      <c r="AJ237" s="599"/>
      <c r="AK237" s="599"/>
      <c r="AL237" s="599"/>
      <c r="AM237" s="599"/>
      <c r="AN237" s="568"/>
    </row>
    <row r="238" spans="3:40" ht="30" customHeight="1">
      <c r="C238" s="614">
        <v>3</v>
      </c>
      <c r="D238" s="615"/>
      <c r="E238" s="552" t="s">
        <v>391</v>
      </c>
      <c r="F238" s="552"/>
      <c r="G238" s="552"/>
      <c r="H238" s="552"/>
      <c r="I238" s="552"/>
      <c r="J238" s="552"/>
      <c r="K238" s="552"/>
      <c r="L238" s="552"/>
      <c r="M238" s="552"/>
      <c r="N238" s="552"/>
      <c r="O238" s="552"/>
      <c r="P238" s="552"/>
      <c r="Q238" s="552"/>
      <c r="R238" s="552"/>
      <c r="S238" s="552"/>
      <c r="T238" s="552"/>
      <c r="U238" s="552"/>
      <c r="V238" s="552"/>
      <c r="W238" s="552"/>
      <c r="X238" s="552"/>
      <c r="Y238" s="552"/>
      <c r="Z238" s="552"/>
      <c r="AA238" s="552"/>
      <c r="AB238" s="552"/>
      <c r="AC238" s="552"/>
      <c r="AD238" s="552"/>
      <c r="AE238" s="552"/>
      <c r="AF238" s="552"/>
      <c r="AG238" s="552"/>
      <c r="AH238" s="552"/>
      <c r="AI238" s="563"/>
      <c r="AJ238" s="578"/>
      <c r="AK238" s="578"/>
      <c r="AL238" s="578"/>
      <c r="AM238" s="578"/>
      <c r="AN238" s="564"/>
    </row>
    <row r="239" spans="3:40" ht="58.5" customHeight="1">
      <c r="C239" s="618"/>
      <c r="D239" s="619"/>
      <c r="E239" s="552" t="s">
        <v>392</v>
      </c>
      <c r="F239" s="552"/>
      <c r="G239" s="552"/>
      <c r="H239" s="552"/>
      <c r="I239" s="552"/>
      <c r="J239" s="552"/>
      <c r="K239" s="552"/>
      <c r="L239" s="552"/>
      <c r="M239" s="552"/>
      <c r="N239" s="552"/>
      <c r="O239" s="552"/>
      <c r="P239" s="552"/>
      <c r="Q239" s="552"/>
      <c r="R239" s="552"/>
      <c r="S239" s="552"/>
      <c r="T239" s="552"/>
      <c r="U239" s="552"/>
      <c r="V239" s="552"/>
      <c r="W239" s="552"/>
      <c r="X239" s="552"/>
      <c r="Y239" s="552"/>
      <c r="Z239" s="552"/>
      <c r="AA239" s="552"/>
      <c r="AB239" s="552"/>
      <c r="AC239" s="552"/>
      <c r="AD239" s="552"/>
      <c r="AE239" s="552"/>
      <c r="AF239" s="552"/>
      <c r="AG239" s="552"/>
      <c r="AH239" s="552"/>
      <c r="AI239" s="567"/>
      <c r="AJ239" s="599"/>
      <c r="AK239" s="599"/>
      <c r="AL239" s="599"/>
      <c r="AM239" s="599"/>
      <c r="AN239" s="568"/>
    </row>
    <row r="240" spans="3:40" ht="10.5" customHeight="1"/>
    <row r="241" spans="3:40" ht="17.25" customHeight="1">
      <c r="C241" s="208" t="s">
        <v>386</v>
      </c>
      <c r="AB241" s="321"/>
    </row>
    <row r="242" spans="3:40" ht="10.5" customHeight="1">
      <c r="C242" s="624">
        <v>1</v>
      </c>
      <c r="D242" s="624"/>
      <c r="E242" s="625" t="s">
        <v>382</v>
      </c>
      <c r="F242" s="625"/>
      <c r="G242" s="625"/>
      <c r="H242" s="625"/>
      <c r="I242" s="625"/>
      <c r="J242" s="625"/>
      <c r="K242" s="625"/>
      <c r="L242" s="625"/>
      <c r="M242" s="625"/>
      <c r="N242" s="625"/>
      <c r="O242" s="625"/>
      <c r="P242" s="625"/>
      <c r="Q242" s="625"/>
      <c r="R242" s="625"/>
      <c r="S242" s="625"/>
      <c r="T242" s="625"/>
      <c r="U242" s="625"/>
      <c r="V242" s="625"/>
      <c r="W242" s="625"/>
      <c r="X242" s="625"/>
      <c r="Y242" s="625"/>
      <c r="Z242" s="625"/>
      <c r="AA242" s="625"/>
      <c r="AB242" s="625"/>
      <c r="AC242" s="625"/>
      <c r="AD242" s="625"/>
      <c r="AE242" s="625"/>
      <c r="AF242" s="625"/>
      <c r="AG242" s="625"/>
      <c r="AH242" s="625"/>
      <c r="AI242" s="624"/>
      <c r="AJ242" s="624"/>
      <c r="AK242" s="624"/>
      <c r="AL242" s="624"/>
      <c r="AM242" s="624"/>
      <c r="AN242" s="624"/>
    </row>
    <row r="243" spans="3:40" ht="10.5" customHeight="1">
      <c r="C243" s="624"/>
      <c r="D243" s="624"/>
      <c r="E243" s="625"/>
      <c r="F243" s="625"/>
      <c r="G243" s="625"/>
      <c r="H243" s="625"/>
      <c r="I243" s="625"/>
      <c r="J243" s="625"/>
      <c r="K243" s="625"/>
      <c r="L243" s="625"/>
      <c r="M243" s="625"/>
      <c r="N243" s="625"/>
      <c r="O243" s="625"/>
      <c r="P243" s="625"/>
      <c r="Q243" s="625"/>
      <c r="R243" s="625"/>
      <c r="S243" s="625"/>
      <c r="T243" s="625"/>
      <c r="U243" s="625"/>
      <c r="V243" s="625"/>
      <c r="W243" s="625"/>
      <c r="X243" s="625"/>
      <c r="Y243" s="625"/>
      <c r="Z243" s="625"/>
      <c r="AA243" s="625"/>
      <c r="AB243" s="625"/>
      <c r="AC243" s="625"/>
      <c r="AD243" s="625"/>
      <c r="AE243" s="625"/>
      <c r="AF243" s="625"/>
      <c r="AG243" s="625"/>
      <c r="AH243" s="625"/>
      <c r="AI243" s="624"/>
      <c r="AJ243" s="624"/>
      <c r="AK243" s="624"/>
      <c r="AL243" s="624"/>
      <c r="AM243" s="624"/>
      <c r="AN243" s="624"/>
    </row>
    <row r="244" spans="3:40" ht="10.5" customHeight="1">
      <c r="C244" s="624"/>
      <c r="D244" s="624"/>
      <c r="E244" s="625"/>
      <c r="F244" s="625"/>
      <c r="G244" s="625"/>
      <c r="H244" s="625"/>
      <c r="I244" s="625"/>
      <c r="J244" s="625"/>
      <c r="K244" s="625"/>
      <c r="L244" s="625"/>
      <c r="M244" s="625"/>
      <c r="N244" s="625"/>
      <c r="O244" s="625"/>
      <c r="P244" s="625"/>
      <c r="Q244" s="625"/>
      <c r="R244" s="625"/>
      <c r="S244" s="625"/>
      <c r="T244" s="625"/>
      <c r="U244" s="625"/>
      <c r="V244" s="625"/>
      <c r="W244" s="625"/>
      <c r="X244" s="625"/>
      <c r="Y244" s="625"/>
      <c r="Z244" s="625"/>
      <c r="AA244" s="625"/>
      <c r="AB244" s="625"/>
      <c r="AC244" s="625"/>
      <c r="AD244" s="625"/>
      <c r="AE244" s="625"/>
      <c r="AF244" s="625"/>
      <c r="AG244" s="625"/>
      <c r="AH244" s="625"/>
      <c r="AI244" s="624"/>
      <c r="AJ244" s="624"/>
      <c r="AK244" s="624"/>
      <c r="AL244" s="624"/>
      <c r="AM244" s="624"/>
      <c r="AN244" s="624"/>
    </row>
    <row r="245" spans="3:40" ht="10.5" customHeight="1">
      <c r="C245" s="624">
        <v>2</v>
      </c>
      <c r="D245" s="624"/>
      <c r="E245" s="552" t="s">
        <v>383</v>
      </c>
      <c r="F245" s="552"/>
      <c r="G245" s="552"/>
      <c r="H245" s="552"/>
      <c r="I245" s="552"/>
      <c r="J245" s="552"/>
      <c r="K245" s="552"/>
      <c r="L245" s="552"/>
      <c r="M245" s="552"/>
      <c r="N245" s="552"/>
      <c r="O245" s="552"/>
      <c r="P245" s="552"/>
      <c r="Q245" s="552"/>
      <c r="R245" s="552"/>
      <c r="S245" s="552"/>
      <c r="T245" s="552"/>
      <c r="U245" s="552"/>
      <c r="V245" s="552"/>
      <c r="W245" s="552"/>
      <c r="X245" s="552"/>
      <c r="Y245" s="552"/>
      <c r="Z245" s="552"/>
      <c r="AA245" s="552"/>
      <c r="AB245" s="552"/>
      <c r="AC245" s="552"/>
      <c r="AD245" s="552"/>
      <c r="AE245" s="552"/>
      <c r="AF245" s="552"/>
      <c r="AG245" s="552"/>
      <c r="AH245" s="552"/>
      <c r="AI245" s="624"/>
      <c r="AJ245" s="624"/>
      <c r="AK245" s="624"/>
      <c r="AL245" s="624"/>
      <c r="AM245" s="624"/>
      <c r="AN245" s="624"/>
    </row>
    <row r="246" spans="3:40" ht="10.5" customHeight="1">
      <c r="C246" s="624"/>
      <c r="D246" s="624"/>
      <c r="E246" s="552"/>
      <c r="F246" s="552"/>
      <c r="G246" s="552"/>
      <c r="H246" s="552"/>
      <c r="I246" s="552"/>
      <c r="J246" s="552"/>
      <c r="K246" s="552"/>
      <c r="L246" s="552"/>
      <c r="M246" s="552"/>
      <c r="N246" s="552"/>
      <c r="O246" s="552"/>
      <c r="P246" s="552"/>
      <c r="Q246" s="552"/>
      <c r="R246" s="552"/>
      <c r="S246" s="552"/>
      <c r="T246" s="552"/>
      <c r="U246" s="552"/>
      <c r="V246" s="552"/>
      <c r="W246" s="552"/>
      <c r="X246" s="552"/>
      <c r="Y246" s="552"/>
      <c r="Z246" s="552"/>
      <c r="AA246" s="552"/>
      <c r="AB246" s="552"/>
      <c r="AC246" s="552"/>
      <c r="AD246" s="552"/>
      <c r="AE246" s="552"/>
      <c r="AF246" s="552"/>
      <c r="AG246" s="552"/>
      <c r="AH246" s="552"/>
      <c r="AI246" s="624"/>
      <c r="AJ246" s="624"/>
      <c r="AK246" s="624"/>
      <c r="AL246" s="624"/>
      <c r="AM246" s="624"/>
      <c r="AN246" s="624"/>
    </row>
    <row r="247" spans="3:40" ht="10.5" customHeight="1">
      <c r="C247" s="624"/>
      <c r="D247" s="624"/>
      <c r="E247" s="552"/>
      <c r="F247" s="552"/>
      <c r="G247" s="552"/>
      <c r="H247" s="552"/>
      <c r="I247" s="552"/>
      <c r="J247" s="552"/>
      <c r="K247" s="552"/>
      <c r="L247" s="552"/>
      <c r="M247" s="552"/>
      <c r="N247" s="552"/>
      <c r="O247" s="552"/>
      <c r="P247" s="552"/>
      <c r="Q247" s="552"/>
      <c r="R247" s="552"/>
      <c r="S247" s="552"/>
      <c r="T247" s="552"/>
      <c r="U247" s="552"/>
      <c r="V247" s="552"/>
      <c r="W247" s="552"/>
      <c r="X247" s="552"/>
      <c r="Y247" s="552"/>
      <c r="Z247" s="552"/>
      <c r="AA247" s="552"/>
      <c r="AB247" s="552"/>
      <c r="AC247" s="552"/>
      <c r="AD247" s="552"/>
      <c r="AE247" s="552"/>
      <c r="AF247" s="552"/>
      <c r="AG247" s="552"/>
      <c r="AH247" s="552"/>
      <c r="AI247" s="624"/>
      <c r="AJ247" s="624"/>
      <c r="AK247" s="624"/>
      <c r="AL247" s="624"/>
      <c r="AM247" s="624"/>
      <c r="AN247" s="624"/>
    </row>
    <row r="248" spans="3:40" ht="10.5" customHeight="1">
      <c r="C248" s="624"/>
      <c r="D248" s="624"/>
      <c r="E248" s="832"/>
      <c r="F248" s="832"/>
      <c r="G248" s="552"/>
      <c r="H248" s="552"/>
      <c r="I248" s="552"/>
      <c r="J248" s="552"/>
      <c r="K248" s="552"/>
      <c r="L248" s="552"/>
      <c r="M248" s="552"/>
      <c r="N248" s="552"/>
      <c r="O248" s="552"/>
      <c r="P248" s="552"/>
      <c r="Q248" s="552"/>
      <c r="R248" s="552"/>
      <c r="S248" s="552"/>
      <c r="T248" s="552"/>
      <c r="U248" s="552"/>
      <c r="V248" s="552"/>
      <c r="W248" s="552"/>
      <c r="X248" s="552"/>
      <c r="Y248" s="552"/>
      <c r="Z248" s="552"/>
      <c r="AA248" s="552"/>
      <c r="AB248" s="552"/>
      <c r="AC248" s="552"/>
      <c r="AD248" s="552"/>
      <c r="AE248" s="552"/>
      <c r="AF248" s="552"/>
      <c r="AG248" s="552"/>
      <c r="AH248" s="552"/>
      <c r="AI248" s="624"/>
      <c r="AJ248" s="624"/>
      <c r="AK248" s="624"/>
      <c r="AL248" s="624"/>
      <c r="AM248" s="624"/>
      <c r="AN248" s="624"/>
    </row>
    <row r="249" spans="3:40" ht="10.5" customHeight="1">
      <c r="C249" s="624"/>
      <c r="D249" s="624"/>
      <c r="E249" s="799"/>
      <c r="F249" s="799"/>
      <c r="G249" s="552" t="s">
        <v>384</v>
      </c>
      <c r="H249" s="552"/>
      <c r="I249" s="552"/>
      <c r="J249" s="552"/>
      <c r="K249" s="552"/>
      <c r="L249" s="552"/>
      <c r="M249" s="552"/>
      <c r="N249" s="552"/>
      <c r="O249" s="552"/>
      <c r="P249" s="552"/>
      <c r="Q249" s="552"/>
      <c r="R249" s="552"/>
      <c r="S249" s="552"/>
      <c r="T249" s="552"/>
      <c r="U249" s="552"/>
      <c r="V249" s="552"/>
      <c r="W249" s="552"/>
      <c r="X249" s="552"/>
      <c r="Y249" s="552"/>
      <c r="Z249" s="552"/>
      <c r="AA249" s="552"/>
      <c r="AB249" s="552"/>
      <c r="AC249" s="552"/>
      <c r="AD249" s="552"/>
      <c r="AE249" s="552"/>
      <c r="AF249" s="552"/>
      <c r="AG249" s="552"/>
      <c r="AH249" s="552"/>
      <c r="AI249" s="624"/>
      <c r="AJ249" s="624"/>
      <c r="AK249" s="624"/>
      <c r="AL249" s="624"/>
      <c r="AM249" s="624"/>
      <c r="AN249" s="624"/>
    </row>
    <row r="250" spans="3:40" ht="10.5" customHeight="1">
      <c r="C250" s="624"/>
      <c r="D250" s="624"/>
      <c r="E250" s="624"/>
      <c r="F250" s="624"/>
      <c r="G250" s="552"/>
      <c r="H250" s="552"/>
      <c r="I250" s="552"/>
      <c r="J250" s="552"/>
      <c r="K250" s="552"/>
      <c r="L250" s="552"/>
      <c r="M250" s="552"/>
      <c r="N250" s="552"/>
      <c r="O250" s="552"/>
      <c r="P250" s="552"/>
      <c r="Q250" s="552"/>
      <c r="R250" s="552"/>
      <c r="S250" s="552"/>
      <c r="T250" s="552"/>
      <c r="U250" s="552"/>
      <c r="V250" s="552"/>
      <c r="W250" s="552"/>
      <c r="X250" s="552"/>
      <c r="Y250" s="552"/>
      <c r="Z250" s="552"/>
      <c r="AA250" s="552"/>
      <c r="AB250" s="552"/>
      <c r="AC250" s="552"/>
      <c r="AD250" s="552"/>
      <c r="AE250" s="552"/>
      <c r="AF250" s="552"/>
      <c r="AG250" s="552"/>
      <c r="AH250" s="552"/>
      <c r="AI250" s="624"/>
      <c r="AJ250" s="624"/>
      <c r="AK250" s="624"/>
      <c r="AL250" s="624"/>
      <c r="AM250" s="624"/>
      <c r="AN250" s="624"/>
    </row>
    <row r="251" spans="3:40" ht="10.5" customHeight="1">
      <c r="C251" s="624"/>
      <c r="D251" s="624"/>
      <c r="E251" s="624"/>
      <c r="F251" s="624"/>
      <c r="G251" s="552"/>
      <c r="H251" s="552"/>
      <c r="I251" s="552"/>
      <c r="J251" s="552"/>
      <c r="K251" s="552"/>
      <c r="L251" s="552"/>
      <c r="M251" s="552"/>
      <c r="N251" s="552"/>
      <c r="O251" s="552"/>
      <c r="P251" s="552"/>
      <c r="Q251" s="552"/>
      <c r="R251" s="552"/>
      <c r="S251" s="552"/>
      <c r="T251" s="552"/>
      <c r="U251" s="552"/>
      <c r="V251" s="552"/>
      <c r="W251" s="552"/>
      <c r="X251" s="552"/>
      <c r="Y251" s="552"/>
      <c r="Z251" s="552"/>
      <c r="AA251" s="552"/>
      <c r="AB251" s="552"/>
      <c r="AC251" s="552"/>
      <c r="AD251" s="552"/>
      <c r="AE251" s="552"/>
      <c r="AF251" s="552"/>
      <c r="AG251" s="552"/>
      <c r="AH251" s="552"/>
      <c r="AI251" s="624"/>
      <c r="AJ251" s="624"/>
      <c r="AK251" s="624"/>
      <c r="AL251" s="624"/>
      <c r="AM251" s="624"/>
      <c r="AN251" s="624"/>
    </row>
    <row r="252" spans="3:40" ht="10.5" customHeight="1">
      <c r="C252" s="624"/>
      <c r="D252" s="624"/>
      <c r="E252" s="624"/>
      <c r="F252" s="624"/>
      <c r="G252" s="552"/>
      <c r="H252" s="552"/>
      <c r="I252" s="552"/>
      <c r="J252" s="552"/>
      <c r="K252" s="552"/>
      <c r="L252" s="552"/>
      <c r="M252" s="552"/>
      <c r="N252" s="552"/>
      <c r="O252" s="552"/>
      <c r="P252" s="552"/>
      <c r="Q252" s="552"/>
      <c r="R252" s="552"/>
      <c r="S252" s="552"/>
      <c r="T252" s="552"/>
      <c r="U252" s="552"/>
      <c r="V252" s="552"/>
      <c r="W252" s="552"/>
      <c r="X252" s="552"/>
      <c r="Y252" s="552"/>
      <c r="Z252" s="552"/>
      <c r="AA252" s="552"/>
      <c r="AB252" s="552"/>
      <c r="AC252" s="552"/>
      <c r="AD252" s="552"/>
      <c r="AE252" s="552"/>
      <c r="AF252" s="552"/>
      <c r="AG252" s="552"/>
      <c r="AH252" s="552"/>
      <c r="AI252" s="624"/>
      <c r="AJ252" s="624"/>
      <c r="AK252" s="624"/>
      <c r="AL252" s="624"/>
      <c r="AM252" s="624"/>
      <c r="AN252" s="624"/>
    </row>
    <row r="253" spans="3:40" ht="10.5" customHeight="1">
      <c r="C253" s="624"/>
      <c r="D253" s="624"/>
      <c r="E253" s="624"/>
      <c r="F253" s="624"/>
      <c r="G253" s="552"/>
      <c r="H253" s="552"/>
      <c r="I253" s="552"/>
      <c r="J253" s="552"/>
      <c r="K253" s="552"/>
      <c r="L253" s="552"/>
      <c r="M253" s="552"/>
      <c r="N253" s="552"/>
      <c r="O253" s="552"/>
      <c r="P253" s="552"/>
      <c r="Q253" s="552"/>
      <c r="R253" s="552"/>
      <c r="S253" s="552"/>
      <c r="T253" s="552"/>
      <c r="U253" s="552"/>
      <c r="V253" s="552"/>
      <c r="W253" s="552"/>
      <c r="X253" s="552"/>
      <c r="Y253" s="552"/>
      <c r="Z253" s="552"/>
      <c r="AA253" s="552"/>
      <c r="AB253" s="552"/>
      <c r="AC253" s="552"/>
      <c r="AD253" s="552"/>
      <c r="AE253" s="552"/>
      <c r="AF253" s="552"/>
      <c r="AG253" s="552"/>
      <c r="AH253" s="552"/>
      <c r="AI253" s="624"/>
      <c r="AJ253" s="624"/>
      <c r="AK253" s="624"/>
      <c r="AL253" s="624"/>
      <c r="AM253" s="624"/>
      <c r="AN253" s="624"/>
    </row>
    <row r="254" spans="3:40" ht="10.5" customHeight="1">
      <c r="C254" s="624"/>
      <c r="D254" s="624"/>
      <c r="E254" s="624"/>
      <c r="F254" s="624"/>
      <c r="G254" s="552"/>
      <c r="H254" s="552"/>
      <c r="I254" s="552"/>
      <c r="J254" s="552"/>
      <c r="K254" s="552"/>
      <c r="L254" s="552"/>
      <c r="M254" s="552"/>
      <c r="N254" s="552"/>
      <c r="O254" s="552"/>
      <c r="P254" s="552"/>
      <c r="Q254" s="552"/>
      <c r="R254" s="552"/>
      <c r="S254" s="552"/>
      <c r="T254" s="552"/>
      <c r="U254" s="552"/>
      <c r="V254" s="552"/>
      <c r="W254" s="552"/>
      <c r="X254" s="552"/>
      <c r="Y254" s="552"/>
      <c r="Z254" s="552"/>
      <c r="AA254" s="552"/>
      <c r="AB254" s="552"/>
      <c r="AC254" s="552"/>
      <c r="AD254" s="552"/>
      <c r="AE254" s="552"/>
      <c r="AF254" s="552"/>
      <c r="AG254" s="552"/>
      <c r="AH254" s="552"/>
      <c r="AI254" s="624"/>
      <c r="AJ254" s="624"/>
      <c r="AK254" s="624"/>
      <c r="AL254" s="624"/>
      <c r="AM254" s="624"/>
      <c r="AN254" s="624"/>
    </row>
    <row r="255" spans="3:40" ht="10.5" customHeight="1">
      <c r="C255" s="624"/>
      <c r="D255" s="624"/>
      <c r="E255" s="624"/>
      <c r="F255" s="624"/>
      <c r="G255" s="552"/>
      <c r="H255" s="552"/>
      <c r="I255" s="552"/>
      <c r="J255" s="552"/>
      <c r="K255" s="552"/>
      <c r="L255" s="552"/>
      <c r="M255" s="552"/>
      <c r="N255" s="552"/>
      <c r="O255" s="552"/>
      <c r="P255" s="552"/>
      <c r="Q255" s="552"/>
      <c r="R255" s="552"/>
      <c r="S255" s="552"/>
      <c r="T255" s="552"/>
      <c r="U255" s="552"/>
      <c r="V255" s="552"/>
      <c r="W255" s="552"/>
      <c r="X255" s="552"/>
      <c r="Y255" s="552"/>
      <c r="Z255" s="552"/>
      <c r="AA255" s="552"/>
      <c r="AB255" s="552"/>
      <c r="AC255" s="552"/>
      <c r="AD255" s="552"/>
      <c r="AE255" s="552"/>
      <c r="AF255" s="552"/>
      <c r="AG255" s="552"/>
      <c r="AH255" s="552"/>
      <c r="AI255" s="624"/>
      <c r="AJ255" s="624"/>
      <c r="AK255" s="624"/>
      <c r="AL255" s="624"/>
      <c r="AM255" s="624"/>
      <c r="AN255" s="624"/>
    </row>
    <row r="256" spans="3:40" ht="10.5" customHeight="1">
      <c r="C256" s="624"/>
      <c r="D256" s="624"/>
      <c r="E256" s="624"/>
      <c r="F256" s="624"/>
      <c r="G256" s="552"/>
      <c r="H256" s="552"/>
      <c r="I256" s="552"/>
      <c r="J256" s="552"/>
      <c r="K256" s="552"/>
      <c r="L256" s="552"/>
      <c r="M256" s="552"/>
      <c r="N256" s="552"/>
      <c r="O256" s="552"/>
      <c r="P256" s="552"/>
      <c r="Q256" s="552"/>
      <c r="R256" s="552"/>
      <c r="S256" s="552"/>
      <c r="T256" s="552"/>
      <c r="U256" s="552"/>
      <c r="V256" s="552"/>
      <c r="W256" s="552"/>
      <c r="X256" s="552"/>
      <c r="Y256" s="552"/>
      <c r="Z256" s="552"/>
      <c r="AA256" s="552"/>
      <c r="AB256" s="552"/>
      <c r="AC256" s="552"/>
      <c r="AD256" s="552"/>
      <c r="AE256" s="552"/>
      <c r="AF256" s="552"/>
      <c r="AG256" s="552"/>
      <c r="AH256" s="552"/>
      <c r="AI256" s="624"/>
      <c r="AJ256" s="624"/>
      <c r="AK256" s="624"/>
      <c r="AL256" s="624"/>
      <c r="AM256" s="624"/>
      <c r="AN256" s="624"/>
    </row>
    <row r="257" spans="3:40" ht="10.5" customHeight="1">
      <c r="C257" s="624">
        <v>3</v>
      </c>
      <c r="D257" s="624"/>
      <c r="E257" s="625" t="s">
        <v>385</v>
      </c>
      <c r="F257" s="625"/>
      <c r="G257" s="625"/>
      <c r="H257" s="625"/>
      <c r="I257" s="625"/>
      <c r="J257" s="625"/>
      <c r="K257" s="625"/>
      <c r="L257" s="625"/>
      <c r="M257" s="625"/>
      <c r="N257" s="625"/>
      <c r="O257" s="625"/>
      <c r="P257" s="625"/>
      <c r="Q257" s="625"/>
      <c r="R257" s="625"/>
      <c r="S257" s="625"/>
      <c r="T257" s="625"/>
      <c r="U257" s="625"/>
      <c r="V257" s="625"/>
      <c r="W257" s="625"/>
      <c r="X257" s="625"/>
      <c r="Y257" s="625"/>
      <c r="Z257" s="625"/>
      <c r="AA257" s="625"/>
      <c r="AB257" s="625"/>
      <c r="AC257" s="625"/>
      <c r="AD257" s="625"/>
      <c r="AE257" s="625"/>
      <c r="AF257" s="625"/>
      <c r="AG257" s="625"/>
      <c r="AH257" s="625"/>
      <c r="AI257" s="624"/>
      <c r="AJ257" s="624"/>
      <c r="AK257" s="624"/>
      <c r="AL257" s="624"/>
      <c r="AM257" s="624"/>
      <c r="AN257" s="624"/>
    </row>
    <row r="258" spans="3:40" ht="10.5" customHeight="1">
      <c r="C258" s="624"/>
      <c r="D258" s="624"/>
      <c r="E258" s="625"/>
      <c r="F258" s="625"/>
      <c r="G258" s="625"/>
      <c r="H258" s="625"/>
      <c r="I258" s="625"/>
      <c r="J258" s="625"/>
      <c r="K258" s="625"/>
      <c r="L258" s="625"/>
      <c r="M258" s="625"/>
      <c r="N258" s="625"/>
      <c r="O258" s="625"/>
      <c r="P258" s="625"/>
      <c r="Q258" s="625"/>
      <c r="R258" s="625"/>
      <c r="S258" s="625"/>
      <c r="T258" s="625"/>
      <c r="U258" s="625"/>
      <c r="V258" s="625"/>
      <c r="W258" s="625"/>
      <c r="X258" s="625"/>
      <c r="Y258" s="625"/>
      <c r="Z258" s="625"/>
      <c r="AA258" s="625"/>
      <c r="AB258" s="625"/>
      <c r="AC258" s="625"/>
      <c r="AD258" s="625"/>
      <c r="AE258" s="625"/>
      <c r="AF258" s="625"/>
      <c r="AG258" s="625"/>
      <c r="AH258" s="625"/>
      <c r="AI258" s="624"/>
      <c r="AJ258" s="624"/>
      <c r="AK258" s="624"/>
      <c r="AL258" s="624"/>
      <c r="AM258" s="624"/>
      <c r="AN258" s="624"/>
    </row>
    <row r="259" spans="3:40" ht="10.5" customHeight="1">
      <c r="C259" s="624"/>
      <c r="D259" s="624"/>
      <c r="E259" s="625"/>
      <c r="F259" s="625"/>
      <c r="G259" s="625"/>
      <c r="H259" s="625"/>
      <c r="I259" s="625"/>
      <c r="J259" s="625"/>
      <c r="K259" s="625"/>
      <c r="L259" s="625"/>
      <c r="M259" s="625"/>
      <c r="N259" s="625"/>
      <c r="O259" s="625"/>
      <c r="P259" s="625"/>
      <c r="Q259" s="625"/>
      <c r="R259" s="625"/>
      <c r="S259" s="625"/>
      <c r="T259" s="625"/>
      <c r="U259" s="625"/>
      <c r="V259" s="625"/>
      <c r="W259" s="625"/>
      <c r="X259" s="625"/>
      <c r="Y259" s="625"/>
      <c r="Z259" s="625"/>
      <c r="AA259" s="625"/>
      <c r="AB259" s="625"/>
      <c r="AC259" s="625"/>
      <c r="AD259" s="625"/>
      <c r="AE259" s="625"/>
      <c r="AF259" s="625"/>
      <c r="AG259" s="625"/>
      <c r="AH259" s="625"/>
      <c r="AI259" s="624"/>
      <c r="AJ259" s="624"/>
      <c r="AK259" s="624"/>
      <c r="AL259" s="624"/>
      <c r="AM259" s="624"/>
      <c r="AN259" s="624"/>
    </row>
    <row r="260" spans="3:40" ht="7.5" customHeight="1"/>
    <row r="261" spans="3:40" ht="17.25" customHeight="1">
      <c r="C261" s="208" t="s">
        <v>530</v>
      </c>
      <c r="AB261" s="321"/>
    </row>
    <row r="262" spans="3:40" s="244" customFormat="1" ht="30" customHeight="1">
      <c r="C262" s="624">
        <v>1</v>
      </c>
      <c r="D262" s="624"/>
      <c r="E262" s="552" t="s">
        <v>531</v>
      </c>
      <c r="F262" s="552"/>
      <c r="G262" s="552"/>
      <c r="H262" s="552"/>
      <c r="I262" s="552"/>
      <c r="J262" s="552"/>
      <c r="K262" s="552"/>
      <c r="L262" s="552"/>
      <c r="M262" s="552"/>
      <c r="N262" s="552"/>
      <c r="O262" s="552"/>
      <c r="P262" s="552"/>
      <c r="Q262" s="552"/>
      <c r="R262" s="552"/>
      <c r="S262" s="552"/>
      <c r="T262" s="552"/>
      <c r="U262" s="552"/>
      <c r="V262" s="552"/>
      <c r="W262" s="552"/>
      <c r="X262" s="552"/>
      <c r="Y262" s="552"/>
      <c r="Z262" s="552"/>
      <c r="AA262" s="552"/>
      <c r="AB262" s="552"/>
      <c r="AC262" s="552"/>
      <c r="AD262" s="552"/>
      <c r="AE262" s="552"/>
      <c r="AF262" s="552"/>
      <c r="AG262" s="552"/>
      <c r="AH262" s="552"/>
      <c r="AI262" s="551"/>
      <c r="AJ262" s="551"/>
      <c r="AK262" s="551"/>
      <c r="AL262" s="551"/>
      <c r="AM262" s="551"/>
      <c r="AN262" s="551"/>
    </row>
    <row r="263" spans="3:40" s="244" customFormat="1" ht="30" customHeight="1">
      <c r="C263" s="624">
        <v>2</v>
      </c>
      <c r="D263" s="624"/>
      <c r="E263" s="552" t="s">
        <v>532</v>
      </c>
      <c r="F263" s="552"/>
      <c r="G263" s="552"/>
      <c r="H263" s="552"/>
      <c r="I263" s="552"/>
      <c r="J263" s="552"/>
      <c r="K263" s="552"/>
      <c r="L263" s="552"/>
      <c r="M263" s="552"/>
      <c r="N263" s="552"/>
      <c r="O263" s="552"/>
      <c r="P263" s="552"/>
      <c r="Q263" s="552"/>
      <c r="R263" s="552"/>
      <c r="S263" s="552"/>
      <c r="T263" s="552"/>
      <c r="U263" s="552"/>
      <c r="V263" s="552"/>
      <c r="W263" s="552"/>
      <c r="X263" s="552"/>
      <c r="Y263" s="552"/>
      <c r="Z263" s="552"/>
      <c r="AA263" s="552"/>
      <c r="AB263" s="552"/>
      <c r="AC263" s="552"/>
      <c r="AD263" s="552"/>
      <c r="AE263" s="552"/>
      <c r="AF263" s="552"/>
      <c r="AG263" s="552"/>
      <c r="AH263" s="552"/>
      <c r="AI263" s="551"/>
      <c r="AJ263" s="551"/>
      <c r="AK263" s="551"/>
      <c r="AL263" s="551"/>
      <c r="AM263" s="551"/>
      <c r="AN263" s="551"/>
    </row>
    <row r="264" spans="3:40" s="244" customFormat="1" ht="30" customHeight="1">
      <c r="C264" s="624">
        <v>3</v>
      </c>
      <c r="D264" s="624"/>
      <c r="E264" s="552" t="s">
        <v>541</v>
      </c>
      <c r="F264" s="552"/>
      <c r="G264" s="552"/>
      <c r="H264" s="552"/>
      <c r="I264" s="552"/>
      <c r="J264" s="552"/>
      <c r="K264" s="552"/>
      <c r="L264" s="552"/>
      <c r="M264" s="552"/>
      <c r="N264" s="552"/>
      <c r="O264" s="552"/>
      <c r="P264" s="552"/>
      <c r="Q264" s="552"/>
      <c r="R264" s="552"/>
      <c r="S264" s="552"/>
      <c r="T264" s="552"/>
      <c r="U264" s="552"/>
      <c r="V264" s="552"/>
      <c r="W264" s="552"/>
      <c r="X264" s="552"/>
      <c r="Y264" s="552"/>
      <c r="Z264" s="552"/>
      <c r="AA264" s="552"/>
      <c r="AB264" s="552"/>
      <c r="AC264" s="552"/>
      <c r="AD264" s="552"/>
      <c r="AE264" s="552"/>
      <c r="AF264" s="552"/>
      <c r="AG264" s="552"/>
      <c r="AH264" s="552"/>
      <c r="AI264" s="551"/>
      <c r="AJ264" s="551"/>
      <c r="AK264" s="551"/>
      <c r="AL264" s="551"/>
      <c r="AM264" s="551"/>
      <c r="AN264" s="551"/>
    </row>
    <row r="265" spans="3:40" s="244" customFormat="1" ht="30" customHeight="1">
      <c r="C265" s="624">
        <v>4</v>
      </c>
      <c r="D265" s="624"/>
      <c r="E265" s="552" t="s">
        <v>533</v>
      </c>
      <c r="F265" s="552"/>
      <c r="G265" s="552"/>
      <c r="H265" s="552"/>
      <c r="I265" s="552"/>
      <c r="J265" s="552"/>
      <c r="K265" s="552"/>
      <c r="L265" s="552"/>
      <c r="M265" s="552"/>
      <c r="N265" s="552"/>
      <c r="O265" s="552"/>
      <c r="P265" s="552"/>
      <c r="Q265" s="552"/>
      <c r="R265" s="552"/>
      <c r="S265" s="552"/>
      <c r="T265" s="552"/>
      <c r="U265" s="552"/>
      <c r="V265" s="552"/>
      <c r="W265" s="552"/>
      <c r="X265" s="552"/>
      <c r="Y265" s="552"/>
      <c r="Z265" s="552"/>
      <c r="AA265" s="552"/>
      <c r="AB265" s="552"/>
      <c r="AC265" s="552"/>
      <c r="AD265" s="552"/>
      <c r="AE265" s="552"/>
      <c r="AF265" s="552"/>
      <c r="AG265" s="552"/>
      <c r="AH265" s="552"/>
      <c r="AI265" s="551"/>
      <c r="AJ265" s="551"/>
      <c r="AK265" s="551"/>
      <c r="AL265" s="551"/>
      <c r="AM265" s="551"/>
      <c r="AN265" s="551"/>
    </row>
    <row r="266" spans="3:40" s="244" customFormat="1" ht="30" customHeight="1">
      <c r="C266" s="624">
        <v>5</v>
      </c>
      <c r="D266" s="624"/>
      <c r="E266" s="552" t="s">
        <v>540</v>
      </c>
      <c r="F266" s="552"/>
      <c r="G266" s="552"/>
      <c r="H266" s="552"/>
      <c r="I266" s="552"/>
      <c r="J266" s="552"/>
      <c r="K266" s="552"/>
      <c r="L266" s="552"/>
      <c r="M266" s="552"/>
      <c r="N266" s="552"/>
      <c r="O266" s="552"/>
      <c r="P266" s="552"/>
      <c r="Q266" s="552"/>
      <c r="R266" s="552"/>
      <c r="S266" s="552"/>
      <c r="T266" s="552"/>
      <c r="U266" s="552"/>
      <c r="V266" s="552"/>
      <c r="W266" s="552"/>
      <c r="X266" s="552"/>
      <c r="Y266" s="552"/>
      <c r="Z266" s="552"/>
      <c r="AA266" s="552"/>
      <c r="AB266" s="552"/>
      <c r="AC266" s="552"/>
      <c r="AD266" s="552"/>
      <c r="AE266" s="552"/>
      <c r="AF266" s="552"/>
      <c r="AG266" s="552"/>
      <c r="AH266" s="552"/>
      <c r="AI266" s="551"/>
      <c r="AJ266" s="551"/>
      <c r="AK266" s="551"/>
      <c r="AL266" s="551"/>
      <c r="AM266" s="551"/>
      <c r="AN266" s="551"/>
    </row>
    <row r="267" spans="3:40" s="244" customFormat="1" ht="30" customHeight="1">
      <c r="C267" s="614">
        <v>6</v>
      </c>
      <c r="D267" s="615"/>
      <c r="E267" s="581" t="s">
        <v>534</v>
      </c>
      <c r="F267" s="832"/>
      <c r="G267" s="832"/>
      <c r="H267" s="832"/>
      <c r="I267" s="832"/>
      <c r="J267" s="832"/>
      <c r="K267" s="832"/>
      <c r="L267" s="832"/>
      <c r="M267" s="832"/>
      <c r="N267" s="832"/>
      <c r="O267" s="832"/>
      <c r="P267" s="832"/>
      <c r="Q267" s="832"/>
      <c r="R267" s="832"/>
      <c r="S267" s="832"/>
      <c r="T267" s="832"/>
      <c r="U267" s="832"/>
      <c r="V267" s="832"/>
      <c r="W267" s="832"/>
      <c r="X267" s="832"/>
      <c r="Y267" s="832"/>
      <c r="Z267" s="832"/>
      <c r="AA267" s="832"/>
      <c r="AB267" s="832"/>
      <c r="AC267" s="832"/>
      <c r="AD267" s="832"/>
      <c r="AE267" s="832"/>
      <c r="AF267" s="832"/>
      <c r="AG267" s="832"/>
      <c r="AH267" s="579"/>
      <c r="AI267" s="563"/>
      <c r="AJ267" s="578"/>
      <c r="AK267" s="578"/>
      <c r="AL267" s="578"/>
      <c r="AM267" s="578"/>
      <c r="AN267" s="564"/>
    </row>
    <row r="268" spans="3:40" s="244" customFormat="1" ht="30" customHeight="1">
      <c r="C268" s="616"/>
      <c r="D268" s="617"/>
      <c r="E268" s="482" t="s">
        <v>535</v>
      </c>
      <c r="F268" s="848" t="s">
        <v>536</v>
      </c>
      <c r="G268" s="848"/>
      <c r="H268" s="848"/>
      <c r="I268" s="848"/>
      <c r="J268" s="848"/>
      <c r="K268" s="848"/>
      <c r="L268" s="848"/>
      <c r="M268" s="848"/>
      <c r="N268" s="848"/>
      <c r="O268" s="848"/>
      <c r="P268" s="848"/>
      <c r="Q268" s="848"/>
      <c r="R268" s="848"/>
      <c r="S268" s="848"/>
      <c r="T268" s="848"/>
      <c r="U268" s="848"/>
      <c r="V268" s="848"/>
      <c r="W268" s="848"/>
      <c r="X268" s="848"/>
      <c r="Y268" s="848"/>
      <c r="Z268" s="848"/>
      <c r="AA268" s="848"/>
      <c r="AB268" s="848"/>
      <c r="AC268" s="848"/>
      <c r="AD268" s="848"/>
      <c r="AE268" s="848"/>
      <c r="AF268" s="848"/>
      <c r="AG268" s="848"/>
      <c r="AH268" s="849"/>
      <c r="AI268" s="588"/>
      <c r="AJ268" s="589"/>
      <c r="AK268" s="589"/>
      <c r="AL268" s="589"/>
      <c r="AM268" s="589"/>
      <c r="AN268" s="590"/>
    </row>
    <row r="269" spans="3:40" s="244" customFormat="1" ht="30" customHeight="1">
      <c r="C269" s="616"/>
      <c r="D269" s="617"/>
      <c r="E269" s="483" t="s">
        <v>456</v>
      </c>
      <c r="F269" s="850" t="s">
        <v>749</v>
      </c>
      <c r="G269" s="850"/>
      <c r="H269" s="850"/>
      <c r="I269" s="850"/>
      <c r="J269" s="850"/>
      <c r="K269" s="850"/>
      <c r="L269" s="850"/>
      <c r="M269" s="850"/>
      <c r="N269" s="850"/>
      <c r="O269" s="850"/>
      <c r="P269" s="850"/>
      <c r="Q269" s="850"/>
      <c r="R269" s="850"/>
      <c r="S269" s="850"/>
      <c r="T269" s="850"/>
      <c r="U269" s="850"/>
      <c r="V269" s="850"/>
      <c r="W269" s="850"/>
      <c r="X269" s="850"/>
      <c r="Y269" s="850"/>
      <c r="Z269" s="850"/>
      <c r="AA269" s="850"/>
      <c r="AB269" s="850"/>
      <c r="AC269" s="850"/>
      <c r="AD269" s="850"/>
      <c r="AE269" s="850"/>
      <c r="AF269" s="850"/>
      <c r="AG269" s="850"/>
      <c r="AH269" s="851"/>
      <c r="AI269" s="593"/>
      <c r="AJ269" s="594"/>
      <c r="AK269" s="594"/>
      <c r="AL269" s="594"/>
      <c r="AM269" s="594"/>
      <c r="AN269" s="595"/>
    </row>
    <row r="270" spans="3:40" s="244" customFormat="1" ht="30" customHeight="1">
      <c r="C270" s="616"/>
      <c r="D270" s="617"/>
      <c r="E270" s="483" t="s">
        <v>458</v>
      </c>
      <c r="F270" s="850" t="s">
        <v>537</v>
      </c>
      <c r="G270" s="850"/>
      <c r="H270" s="850"/>
      <c r="I270" s="850"/>
      <c r="J270" s="850"/>
      <c r="K270" s="850"/>
      <c r="L270" s="850"/>
      <c r="M270" s="850"/>
      <c r="N270" s="850"/>
      <c r="O270" s="850"/>
      <c r="P270" s="850"/>
      <c r="Q270" s="850"/>
      <c r="R270" s="850"/>
      <c r="S270" s="850"/>
      <c r="T270" s="850"/>
      <c r="U270" s="850"/>
      <c r="V270" s="850"/>
      <c r="W270" s="850"/>
      <c r="X270" s="850"/>
      <c r="Y270" s="850"/>
      <c r="Z270" s="850"/>
      <c r="AA270" s="850"/>
      <c r="AB270" s="850"/>
      <c r="AC270" s="850"/>
      <c r="AD270" s="850"/>
      <c r="AE270" s="850"/>
      <c r="AF270" s="850"/>
      <c r="AG270" s="850"/>
      <c r="AH270" s="851"/>
      <c r="AI270" s="593"/>
      <c r="AJ270" s="594"/>
      <c r="AK270" s="594"/>
      <c r="AL270" s="594"/>
      <c r="AM270" s="594"/>
      <c r="AN270" s="595"/>
    </row>
    <row r="271" spans="3:40" s="244" customFormat="1" ht="30" customHeight="1">
      <c r="C271" s="618"/>
      <c r="D271" s="619"/>
      <c r="E271" s="484" t="s">
        <v>465</v>
      </c>
      <c r="F271" s="852" t="s">
        <v>538</v>
      </c>
      <c r="G271" s="852"/>
      <c r="H271" s="852"/>
      <c r="I271" s="852"/>
      <c r="J271" s="852"/>
      <c r="K271" s="852"/>
      <c r="L271" s="852"/>
      <c r="M271" s="852"/>
      <c r="N271" s="852"/>
      <c r="O271" s="852"/>
      <c r="P271" s="852"/>
      <c r="Q271" s="852"/>
      <c r="R271" s="852"/>
      <c r="S271" s="852"/>
      <c r="T271" s="852"/>
      <c r="U271" s="852"/>
      <c r="V271" s="852"/>
      <c r="W271" s="852"/>
      <c r="X271" s="852"/>
      <c r="Y271" s="852"/>
      <c r="Z271" s="852"/>
      <c r="AA271" s="852"/>
      <c r="AB271" s="852"/>
      <c r="AC271" s="852"/>
      <c r="AD271" s="852"/>
      <c r="AE271" s="852"/>
      <c r="AF271" s="852"/>
      <c r="AG271" s="852"/>
      <c r="AH271" s="853"/>
      <c r="AI271" s="574"/>
      <c r="AJ271" s="575"/>
      <c r="AK271" s="575"/>
      <c r="AL271" s="575"/>
      <c r="AM271" s="575"/>
      <c r="AN271" s="576"/>
    </row>
    <row r="272" spans="3:40" ht="18" customHeight="1">
      <c r="C272" s="220"/>
      <c r="D272" s="220"/>
      <c r="E272" s="211"/>
      <c r="F272" s="211"/>
      <c r="G272" s="211"/>
      <c r="H272" s="211"/>
      <c r="I272" s="211"/>
      <c r="J272" s="211"/>
      <c r="K272" s="211"/>
      <c r="L272" s="211"/>
      <c r="M272" s="211"/>
      <c r="N272" s="211"/>
      <c r="O272" s="211"/>
      <c r="P272" s="211"/>
      <c r="Q272" s="211"/>
      <c r="R272" s="211"/>
      <c r="S272" s="211"/>
      <c r="T272" s="211"/>
      <c r="U272" s="211"/>
      <c r="V272" s="211"/>
      <c r="W272" s="211"/>
      <c r="X272" s="211"/>
      <c r="Y272" s="211"/>
      <c r="Z272" s="211"/>
      <c r="AA272" s="211"/>
      <c r="AB272" s="211"/>
      <c r="AC272" s="211"/>
      <c r="AD272" s="211"/>
      <c r="AE272" s="211"/>
      <c r="AF272" s="211"/>
      <c r="AG272" s="211"/>
      <c r="AH272" s="211"/>
      <c r="AI272" s="215"/>
      <c r="AJ272" s="215"/>
      <c r="AK272" s="215"/>
      <c r="AL272" s="215"/>
      <c r="AM272" s="215"/>
      <c r="AN272" s="215"/>
    </row>
    <row r="273" spans="2:40" ht="17.25" customHeight="1">
      <c r="C273" s="208" t="s">
        <v>539</v>
      </c>
      <c r="AB273" s="321"/>
    </row>
    <row r="274" spans="2:40" ht="30" customHeight="1">
      <c r="C274" s="624">
        <v>1</v>
      </c>
      <c r="D274" s="624"/>
      <c r="E274" s="552" t="s">
        <v>531</v>
      </c>
      <c r="F274" s="552"/>
      <c r="G274" s="552"/>
      <c r="H274" s="552"/>
      <c r="I274" s="552"/>
      <c r="J274" s="552"/>
      <c r="K274" s="552"/>
      <c r="L274" s="552"/>
      <c r="M274" s="552"/>
      <c r="N274" s="552"/>
      <c r="O274" s="552"/>
      <c r="P274" s="552"/>
      <c r="Q274" s="552"/>
      <c r="R274" s="552"/>
      <c r="S274" s="552"/>
      <c r="T274" s="552"/>
      <c r="U274" s="552"/>
      <c r="V274" s="552"/>
      <c r="W274" s="552"/>
      <c r="X274" s="552"/>
      <c r="Y274" s="552"/>
      <c r="Z274" s="552"/>
      <c r="AA274" s="552"/>
      <c r="AB274" s="552"/>
      <c r="AC274" s="552"/>
      <c r="AD274" s="552"/>
      <c r="AE274" s="552"/>
      <c r="AF274" s="552"/>
      <c r="AG274" s="552"/>
      <c r="AH274" s="552"/>
      <c r="AI274" s="551"/>
      <c r="AJ274" s="551"/>
      <c r="AK274" s="551"/>
      <c r="AL274" s="551"/>
      <c r="AM274" s="551"/>
      <c r="AN274" s="551"/>
    </row>
    <row r="275" spans="2:40" ht="30" customHeight="1">
      <c r="C275" s="624">
        <v>2</v>
      </c>
      <c r="D275" s="624"/>
      <c r="E275" s="552" t="s">
        <v>532</v>
      </c>
      <c r="F275" s="552"/>
      <c r="G275" s="552"/>
      <c r="H275" s="552"/>
      <c r="I275" s="552"/>
      <c r="J275" s="552"/>
      <c r="K275" s="552"/>
      <c r="L275" s="552"/>
      <c r="M275" s="552"/>
      <c r="N275" s="552"/>
      <c r="O275" s="552"/>
      <c r="P275" s="552"/>
      <c r="Q275" s="552"/>
      <c r="R275" s="552"/>
      <c r="S275" s="552"/>
      <c r="T275" s="552"/>
      <c r="U275" s="552"/>
      <c r="V275" s="552"/>
      <c r="W275" s="552"/>
      <c r="X275" s="552"/>
      <c r="Y275" s="552"/>
      <c r="Z275" s="552"/>
      <c r="AA275" s="552"/>
      <c r="AB275" s="552"/>
      <c r="AC275" s="552"/>
      <c r="AD275" s="552"/>
      <c r="AE275" s="552"/>
      <c r="AF275" s="552"/>
      <c r="AG275" s="552"/>
      <c r="AH275" s="552"/>
      <c r="AI275" s="551"/>
      <c r="AJ275" s="551"/>
      <c r="AK275" s="551"/>
      <c r="AL275" s="551"/>
      <c r="AM275" s="551"/>
      <c r="AN275" s="551"/>
    </row>
    <row r="276" spans="2:40" s="244" customFormat="1" ht="30" customHeight="1">
      <c r="C276" s="624">
        <v>3</v>
      </c>
      <c r="D276" s="624"/>
      <c r="E276" s="552" t="s">
        <v>541</v>
      </c>
      <c r="F276" s="552"/>
      <c r="G276" s="552"/>
      <c r="H276" s="552"/>
      <c r="I276" s="552"/>
      <c r="J276" s="552"/>
      <c r="K276" s="552"/>
      <c r="L276" s="552"/>
      <c r="M276" s="552"/>
      <c r="N276" s="552"/>
      <c r="O276" s="552"/>
      <c r="P276" s="552"/>
      <c r="Q276" s="552"/>
      <c r="R276" s="552"/>
      <c r="S276" s="552"/>
      <c r="T276" s="552"/>
      <c r="U276" s="552"/>
      <c r="V276" s="552"/>
      <c r="W276" s="552"/>
      <c r="X276" s="552"/>
      <c r="Y276" s="552"/>
      <c r="Z276" s="552"/>
      <c r="AA276" s="552"/>
      <c r="AB276" s="552"/>
      <c r="AC276" s="552"/>
      <c r="AD276" s="552"/>
      <c r="AE276" s="552"/>
      <c r="AF276" s="552"/>
      <c r="AG276" s="552"/>
      <c r="AH276" s="552"/>
      <c r="AI276" s="551"/>
      <c r="AJ276" s="551"/>
      <c r="AK276" s="551"/>
      <c r="AL276" s="551"/>
      <c r="AM276" s="551"/>
      <c r="AN276" s="551"/>
    </row>
    <row r="277" spans="2:40" ht="15.75" customHeight="1">
      <c r="AH277" s="358"/>
      <c r="AI277" s="358"/>
      <c r="AJ277" s="358"/>
      <c r="AK277" s="358"/>
      <c r="AL277" s="358"/>
      <c r="AM277" s="358"/>
      <c r="AN277" s="358"/>
    </row>
    <row r="278" spans="2:40" s="327" customFormat="1" ht="16.05" customHeight="1">
      <c r="B278" s="336"/>
      <c r="C278" s="337"/>
      <c r="D278" s="338"/>
      <c r="E278" s="338"/>
      <c r="F278" s="338"/>
      <c r="G278" s="338"/>
      <c r="H278" s="338"/>
      <c r="I278" s="338"/>
      <c r="J278" s="338"/>
      <c r="K278" s="338"/>
      <c r="L278" s="338"/>
      <c r="M278" s="338"/>
      <c r="N278" s="338"/>
      <c r="O278" s="338"/>
      <c r="P278" s="338"/>
      <c r="Q278" s="338"/>
      <c r="R278" s="338"/>
      <c r="S278" s="338"/>
      <c r="T278" s="338"/>
      <c r="U278" s="338"/>
      <c r="V278" s="338"/>
      <c r="W278" s="338"/>
      <c r="X278" s="338"/>
      <c r="Y278" s="338"/>
      <c r="Z278" s="338"/>
      <c r="AA278" s="338"/>
      <c r="AB278" s="338"/>
      <c r="AC278" s="338"/>
      <c r="AD278" s="338"/>
      <c r="AE278" s="338"/>
      <c r="AF278" s="338"/>
      <c r="AG278" s="338"/>
      <c r="AH278" s="338"/>
      <c r="AI278" s="356"/>
      <c r="AJ278" s="356"/>
      <c r="AK278" s="356"/>
      <c r="AL278" s="356"/>
      <c r="AM278" s="356"/>
      <c r="AN278" s="353"/>
    </row>
    <row r="279" spans="2:40" ht="17.25" customHeight="1">
      <c r="C279" s="208" t="s">
        <v>742</v>
      </c>
      <c r="AB279" s="321"/>
      <c r="AH279" s="292"/>
    </row>
    <row r="280" spans="2:40" ht="30" customHeight="1">
      <c r="C280" s="624">
        <v>1</v>
      </c>
      <c r="D280" s="624"/>
      <c r="E280" s="552" t="s">
        <v>566</v>
      </c>
      <c r="F280" s="552"/>
      <c r="G280" s="552"/>
      <c r="H280" s="552"/>
      <c r="I280" s="552"/>
      <c r="J280" s="552"/>
      <c r="K280" s="552"/>
      <c r="L280" s="552"/>
      <c r="M280" s="552"/>
      <c r="N280" s="552"/>
      <c r="O280" s="552"/>
      <c r="P280" s="552"/>
      <c r="Q280" s="552"/>
      <c r="R280" s="552"/>
      <c r="S280" s="552"/>
      <c r="T280" s="552"/>
      <c r="U280" s="552"/>
      <c r="V280" s="552"/>
      <c r="W280" s="552"/>
      <c r="X280" s="552"/>
      <c r="Y280" s="552"/>
      <c r="Z280" s="552"/>
      <c r="AA280" s="552"/>
      <c r="AB280" s="552"/>
      <c r="AC280" s="552"/>
      <c r="AD280" s="552"/>
      <c r="AE280" s="552"/>
      <c r="AF280" s="552"/>
      <c r="AG280" s="552"/>
      <c r="AH280" s="552"/>
      <c r="AI280" s="551"/>
      <c r="AJ280" s="551"/>
      <c r="AK280" s="551"/>
      <c r="AL280" s="551"/>
      <c r="AM280" s="551"/>
      <c r="AN280" s="551"/>
    </row>
    <row r="281" spans="2:40" ht="30" customHeight="1">
      <c r="C281" s="624">
        <v>2</v>
      </c>
      <c r="D281" s="624"/>
      <c r="E281" s="552" t="s">
        <v>567</v>
      </c>
      <c r="F281" s="552"/>
      <c r="G281" s="552"/>
      <c r="H281" s="552"/>
      <c r="I281" s="552"/>
      <c r="J281" s="552"/>
      <c r="K281" s="552"/>
      <c r="L281" s="552"/>
      <c r="M281" s="552"/>
      <c r="N281" s="552"/>
      <c r="O281" s="552"/>
      <c r="P281" s="552"/>
      <c r="Q281" s="552"/>
      <c r="R281" s="552"/>
      <c r="S281" s="552"/>
      <c r="T281" s="552"/>
      <c r="U281" s="552"/>
      <c r="V281" s="552"/>
      <c r="W281" s="552"/>
      <c r="X281" s="552"/>
      <c r="Y281" s="552"/>
      <c r="Z281" s="552"/>
      <c r="AA281" s="552"/>
      <c r="AB281" s="552"/>
      <c r="AC281" s="552"/>
      <c r="AD281" s="552"/>
      <c r="AE281" s="552"/>
      <c r="AF281" s="552"/>
      <c r="AG281" s="552"/>
      <c r="AH281" s="552"/>
      <c r="AI281" s="551"/>
      <c r="AJ281" s="551"/>
      <c r="AK281" s="551"/>
      <c r="AL281" s="551"/>
      <c r="AM281" s="551"/>
      <c r="AN281" s="551"/>
    </row>
    <row r="282" spans="2:40" s="244" customFormat="1" ht="30" customHeight="1">
      <c r="C282" s="624">
        <v>3</v>
      </c>
      <c r="D282" s="624"/>
      <c r="E282" s="552" t="s">
        <v>666</v>
      </c>
      <c r="F282" s="552"/>
      <c r="G282" s="552"/>
      <c r="H282" s="552"/>
      <c r="I282" s="552"/>
      <c r="J282" s="552"/>
      <c r="K282" s="552"/>
      <c r="L282" s="552"/>
      <c r="M282" s="552"/>
      <c r="N282" s="552"/>
      <c r="O282" s="552"/>
      <c r="P282" s="552"/>
      <c r="Q282" s="552"/>
      <c r="R282" s="552"/>
      <c r="S282" s="552"/>
      <c r="T282" s="552"/>
      <c r="U282" s="552"/>
      <c r="V282" s="552"/>
      <c r="W282" s="552"/>
      <c r="X282" s="552"/>
      <c r="Y282" s="552"/>
      <c r="Z282" s="552"/>
      <c r="AA282" s="552"/>
      <c r="AB282" s="552"/>
      <c r="AC282" s="552"/>
      <c r="AD282" s="552"/>
      <c r="AE282" s="552"/>
      <c r="AF282" s="552"/>
      <c r="AG282" s="552"/>
      <c r="AH282" s="552"/>
      <c r="AI282" s="551"/>
      <c r="AJ282" s="551"/>
      <c r="AK282" s="551"/>
      <c r="AL282" s="551"/>
      <c r="AM282" s="551"/>
      <c r="AN282" s="551"/>
    </row>
    <row r="283" spans="2:40" ht="30" customHeight="1">
      <c r="C283" s="624">
        <v>4</v>
      </c>
      <c r="D283" s="624"/>
      <c r="E283" s="552" t="s">
        <v>568</v>
      </c>
      <c r="F283" s="552"/>
      <c r="G283" s="552"/>
      <c r="H283" s="552"/>
      <c r="I283" s="552"/>
      <c r="J283" s="552"/>
      <c r="K283" s="552"/>
      <c r="L283" s="552"/>
      <c r="M283" s="552"/>
      <c r="N283" s="552"/>
      <c r="O283" s="552"/>
      <c r="P283" s="552"/>
      <c r="Q283" s="552"/>
      <c r="R283" s="552"/>
      <c r="S283" s="552"/>
      <c r="T283" s="552"/>
      <c r="U283" s="552"/>
      <c r="V283" s="552"/>
      <c r="W283" s="552"/>
      <c r="X283" s="552"/>
      <c r="Y283" s="552"/>
      <c r="Z283" s="552"/>
      <c r="AA283" s="552"/>
      <c r="AB283" s="552"/>
      <c r="AC283" s="552"/>
      <c r="AD283" s="552"/>
      <c r="AE283" s="552"/>
      <c r="AF283" s="552"/>
      <c r="AG283" s="552"/>
      <c r="AH283" s="552"/>
      <c r="AI283" s="551"/>
      <c r="AJ283" s="551"/>
      <c r="AK283" s="551"/>
      <c r="AL283" s="551"/>
      <c r="AM283" s="551"/>
      <c r="AN283" s="551"/>
    </row>
    <row r="284" spans="2:40" s="327" customFormat="1" ht="21" customHeight="1">
      <c r="B284" s="326"/>
      <c r="C284" s="340"/>
      <c r="D284" s="339"/>
      <c r="E284" s="339"/>
      <c r="F284" s="339"/>
      <c r="G284" s="339"/>
      <c r="H284" s="339"/>
      <c r="I284" s="339"/>
      <c r="J284" s="339"/>
      <c r="K284" s="339"/>
      <c r="L284" s="339"/>
      <c r="M284" s="339"/>
      <c r="N284" s="339"/>
      <c r="O284" s="339"/>
      <c r="P284" s="339"/>
      <c r="Q284" s="339"/>
      <c r="R284" s="339"/>
      <c r="S284" s="339"/>
      <c r="T284" s="339"/>
      <c r="U284" s="339"/>
      <c r="V284" s="339"/>
      <c r="W284" s="339"/>
      <c r="X284" s="339"/>
      <c r="Y284" s="339"/>
      <c r="Z284" s="339"/>
      <c r="AA284" s="339"/>
      <c r="AB284" s="339"/>
      <c r="AC284" s="339"/>
      <c r="AD284" s="339"/>
      <c r="AE284" s="339"/>
      <c r="AF284" s="339"/>
      <c r="AG284" s="339"/>
      <c r="AH284" s="339"/>
      <c r="AI284" s="324"/>
      <c r="AJ284" s="324"/>
      <c r="AK284" s="324"/>
      <c r="AL284" s="324"/>
      <c r="AM284" s="324"/>
      <c r="AN284" s="325"/>
    </row>
    <row r="285" spans="2:40" ht="30" customHeight="1">
      <c r="C285" s="208" t="s">
        <v>667</v>
      </c>
      <c r="D285" s="308"/>
      <c r="E285" s="309"/>
      <c r="F285" s="309"/>
      <c r="G285" s="309"/>
      <c r="H285" s="309"/>
      <c r="I285" s="309"/>
      <c r="J285" s="309"/>
      <c r="K285" s="309"/>
      <c r="L285" s="309"/>
      <c r="M285" s="309"/>
      <c r="N285" s="309"/>
      <c r="O285" s="309"/>
      <c r="P285" s="309"/>
      <c r="Q285" s="309"/>
      <c r="R285" s="309"/>
      <c r="S285" s="309"/>
      <c r="T285" s="309"/>
      <c r="U285" s="309"/>
      <c r="V285" s="309"/>
      <c r="W285" s="309"/>
      <c r="X285" s="309"/>
      <c r="Y285" s="309"/>
      <c r="Z285" s="309"/>
      <c r="AA285" s="309"/>
      <c r="AB285" s="309"/>
      <c r="AC285" s="309"/>
      <c r="AD285" s="309"/>
      <c r="AE285" s="309"/>
      <c r="AF285" s="309"/>
      <c r="AG285" s="309"/>
      <c r="AH285" s="309"/>
      <c r="AI285" s="341"/>
      <c r="AJ285" s="341"/>
      <c r="AK285" s="341"/>
      <c r="AL285" s="341"/>
      <c r="AM285" s="341"/>
      <c r="AN285" s="341"/>
    </row>
    <row r="286" spans="2:40" ht="30" customHeight="1">
      <c r="C286" s="624">
        <v>1</v>
      </c>
      <c r="D286" s="624"/>
      <c r="E286" s="552" t="s">
        <v>668</v>
      </c>
      <c r="F286" s="552"/>
      <c r="G286" s="552"/>
      <c r="H286" s="552"/>
      <c r="I286" s="552"/>
      <c r="J286" s="552"/>
      <c r="K286" s="552"/>
      <c r="L286" s="552"/>
      <c r="M286" s="552"/>
      <c r="N286" s="552"/>
      <c r="O286" s="552"/>
      <c r="P286" s="552"/>
      <c r="Q286" s="552"/>
      <c r="R286" s="552"/>
      <c r="S286" s="552"/>
      <c r="T286" s="552"/>
      <c r="U286" s="552"/>
      <c r="V286" s="552"/>
      <c r="W286" s="552"/>
      <c r="X286" s="552"/>
      <c r="Y286" s="552"/>
      <c r="Z286" s="552"/>
      <c r="AA286" s="552"/>
      <c r="AB286" s="552"/>
      <c r="AC286" s="552"/>
      <c r="AD286" s="552"/>
      <c r="AE286" s="552"/>
      <c r="AF286" s="552"/>
      <c r="AG286" s="552"/>
      <c r="AH286" s="552"/>
      <c r="AI286" s="551"/>
      <c r="AJ286" s="551"/>
      <c r="AK286" s="551"/>
      <c r="AL286" s="551"/>
      <c r="AM286" s="551"/>
      <c r="AN286" s="551"/>
    </row>
    <row r="287" spans="2:40" ht="33" customHeight="1">
      <c r="C287" s="614">
        <v>2</v>
      </c>
      <c r="D287" s="615"/>
      <c r="E287" s="552" t="s">
        <v>669</v>
      </c>
      <c r="F287" s="552"/>
      <c r="G287" s="552"/>
      <c r="H287" s="552"/>
      <c r="I287" s="552"/>
      <c r="J287" s="552"/>
      <c r="K287" s="552"/>
      <c r="L287" s="552"/>
      <c r="M287" s="552"/>
      <c r="N287" s="552"/>
      <c r="O287" s="552"/>
      <c r="P287" s="552"/>
      <c r="Q287" s="552"/>
      <c r="R287" s="552"/>
      <c r="S287" s="552"/>
      <c r="T287" s="552"/>
      <c r="U287" s="552"/>
      <c r="V287" s="552"/>
      <c r="W287" s="552"/>
      <c r="X287" s="552"/>
      <c r="Y287" s="552"/>
      <c r="Z287" s="552"/>
      <c r="AA287" s="552"/>
      <c r="AB287" s="552"/>
      <c r="AC287" s="552"/>
      <c r="AD287" s="552"/>
      <c r="AE287" s="552"/>
      <c r="AF287" s="552"/>
      <c r="AG287" s="552"/>
      <c r="AH287" s="552"/>
      <c r="AI287" s="551"/>
      <c r="AJ287" s="551"/>
      <c r="AK287" s="551"/>
      <c r="AL287" s="551"/>
      <c r="AM287" s="551"/>
      <c r="AN287" s="551"/>
    </row>
    <row r="288" spans="2:40" s="244" customFormat="1" ht="27" customHeight="1">
      <c r="C288" s="616"/>
      <c r="D288" s="617"/>
      <c r="E288" s="786" t="s">
        <v>670</v>
      </c>
      <c r="F288" s="786"/>
      <c r="G288" s="786"/>
      <c r="H288" s="786"/>
      <c r="I288" s="786"/>
      <c r="J288" s="786"/>
      <c r="K288" s="786"/>
      <c r="L288" s="786"/>
      <c r="M288" s="786"/>
      <c r="N288" s="786"/>
      <c r="O288" s="786"/>
      <c r="P288" s="786"/>
      <c r="Q288" s="786"/>
      <c r="R288" s="786"/>
      <c r="S288" s="786"/>
      <c r="T288" s="786"/>
      <c r="U288" s="786"/>
      <c r="V288" s="786"/>
      <c r="W288" s="786"/>
      <c r="X288" s="786"/>
      <c r="Y288" s="786"/>
      <c r="Z288" s="786"/>
      <c r="AA288" s="786"/>
      <c r="AB288" s="786"/>
      <c r="AC288" s="786"/>
      <c r="AD288" s="786"/>
      <c r="AE288" s="786"/>
      <c r="AF288" s="786"/>
      <c r="AG288" s="786"/>
      <c r="AH288" s="786"/>
      <c r="AI288" s="777"/>
      <c r="AJ288" s="777"/>
      <c r="AK288" s="777"/>
      <c r="AL288" s="777"/>
      <c r="AM288" s="777"/>
      <c r="AN288" s="777"/>
    </row>
    <row r="289" spans="3:40" s="244" customFormat="1" ht="30" customHeight="1">
      <c r="C289" s="618"/>
      <c r="D289" s="619"/>
      <c r="E289" s="773" t="s">
        <v>671</v>
      </c>
      <c r="F289" s="773"/>
      <c r="G289" s="773"/>
      <c r="H289" s="773"/>
      <c r="I289" s="773"/>
      <c r="J289" s="773"/>
      <c r="K289" s="773"/>
      <c r="L289" s="773"/>
      <c r="M289" s="773"/>
      <c r="N289" s="773"/>
      <c r="O289" s="773"/>
      <c r="P289" s="773"/>
      <c r="Q289" s="773"/>
      <c r="R289" s="773"/>
      <c r="S289" s="773"/>
      <c r="T289" s="773"/>
      <c r="U289" s="773"/>
      <c r="V289" s="773"/>
      <c r="W289" s="773"/>
      <c r="X289" s="773"/>
      <c r="Y289" s="773"/>
      <c r="Z289" s="773"/>
      <c r="AA289" s="773"/>
      <c r="AB289" s="773"/>
      <c r="AC289" s="773"/>
      <c r="AD289" s="773"/>
      <c r="AE289" s="773"/>
      <c r="AF289" s="773"/>
      <c r="AG289" s="773"/>
      <c r="AH289" s="773"/>
      <c r="AI289" s="766"/>
      <c r="AJ289" s="766"/>
      <c r="AK289" s="766"/>
      <c r="AL289" s="766"/>
      <c r="AM289" s="766"/>
      <c r="AN289" s="766"/>
    </row>
    <row r="290" spans="3:40" ht="48.75" customHeight="1">
      <c r="C290" s="624">
        <v>3</v>
      </c>
      <c r="D290" s="624"/>
      <c r="E290" s="552" t="s">
        <v>493</v>
      </c>
      <c r="F290" s="552"/>
      <c r="G290" s="552"/>
      <c r="H290" s="552"/>
      <c r="I290" s="552"/>
      <c r="J290" s="552"/>
      <c r="K290" s="552"/>
      <c r="L290" s="552"/>
      <c r="M290" s="552"/>
      <c r="N290" s="552"/>
      <c r="O290" s="552"/>
      <c r="P290" s="552"/>
      <c r="Q290" s="552"/>
      <c r="R290" s="552"/>
      <c r="S290" s="552"/>
      <c r="T290" s="552"/>
      <c r="U290" s="552"/>
      <c r="V290" s="552"/>
      <c r="W290" s="552"/>
      <c r="X290" s="552"/>
      <c r="Y290" s="552"/>
      <c r="Z290" s="552"/>
      <c r="AA290" s="552"/>
      <c r="AB290" s="552"/>
      <c r="AC290" s="552"/>
      <c r="AD290" s="552"/>
      <c r="AE290" s="552"/>
      <c r="AF290" s="552"/>
      <c r="AG290" s="552"/>
      <c r="AH290" s="552"/>
      <c r="AI290" s="551"/>
      <c r="AJ290" s="551"/>
      <c r="AK290" s="551"/>
      <c r="AL290" s="551"/>
      <c r="AM290" s="551"/>
      <c r="AN290" s="551"/>
    </row>
    <row r="291" spans="3:40" ht="30" customHeight="1">
      <c r="C291" s="624">
        <v>4</v>
      </c>
      <c r="D291" s="624"/>
      <c r="E291" s="552" t="s">
        <v>494</v>
      </c>
      <c r="F291" s="552"/>
      <c r="G291" s="552"/>
      <c r="H291" s="552"/>
      <c r="I291" s="552"/>
      <c r="J291" s="552"/>
      <c r="K291" s="552"/>
      <c r="L291" s="552"/>
      <c r="M291" s="552"/>
      <c r="N291" s="552"/>
      <c r="O291" s="552"/>
      <c r="P291" s="552"/>
      <c r="Q291" s="552"/>
      <c r="R291" s="552"/>
      <c r="S291" s="552"/>
      <c r="T291" s="552"/>
      <c r="U291" s="552"/>
      <c r="V291" s="552"/>
      <c r="W291" s="552"/>
      <c r="X291" s="552"/>
      <c r="Y291" s="552"/>
      <c r="Z291" s="552"/>
      <c r="AA291" s="552"/>
      <c r="AB291" s="552"/>
      <c r="AC291" s="552"/>
      <c r="AD291" s="552"/>
      <c r="AE291" s="552"/>
      <c r="AF291" s="552"/>
      <c r="AG291" s="552"/>
      <c r="AH291" s="552"/>
      <c r="AI291" s="551"/>
      <c r="AJ291" s="551"/>
      <c r="AK291" s="551"/>
      <c r="AL291" s="551"/>
      <c r="AM291" s="551"/>
      <c r="AN291" s="551"/>
    </row>
    <row r="292" spans="3:40" ht="30" customHeight="1">
      <c r="C292" s="624">
        <v>5</v>
      </c>
      <c r="D292" s="624"/>
      <c r="E292" s="552" t="s">
        <v>495</v>
      </c>
      <c r="F292" s="552"/>
      <c r="G292" s="552"/>
      <c r="H292" s="552"/>
      <c r="I292" s="552"/>
      <c r="J292" s="552"/>
      <c r="K292" s="552"/>
      <c r="L292" s="552"/>
      <c r="M292" s="552"/>
      <c r="N292" s="552"/>
      <c r="O292" s="552"/>
      <c r="P292" s="552"/>
      <c r="Q292" s="552"/>
      <c r="R292" s="552"/>
      <c r="S292" s="552"/>
      <c r="T292" s="552"/>
      <c r="U292" s="552"/>
      <c r="V292" s="552"/>
      <c r="W292" s="552"/>
      <c r="X292" s="552"/>
      <c r="Y292" s="552"/>
      <c r="Z292" s="552"/>
      <c r="AA292" s="552"/>
      <c r="AB292" s="552"/>
      <c r="AC292" s="552"/>
      <c r="AD292" s="552"/>
      <c r="AE292" s="552"/>
      <c r="AF292" s="552"/>
      <c r="AG292" s="552"/>
      <c r="AH292" s="552"/>
      <c r="AI292" s="551"/>
      <c r="AJ292" s="551"/>
      <c r="AK292" s="551"/>
      <c r="AL292" s="551"/>
      <c r="AM292" s="551"/>
      <c r="AN292" s="551"/>
    </row>
    <row r="293" spans="3:40" ht="30" customHeight="1">
      <c r="C293" s="624">
        <v>6</v>
      </c>
      <c r="D293" s="624"/>
      <c r="E293" s="552" t="s">
        <v>496</v>
      </c>
      <c r="F293" s="552"/>
      <c r="G293" s="552"/>
      <c r="H293" s="552"/>
      <c r="I293" s="552"/>
      <c r="J293" s="552"/>
      <c r="K293" s="552"/>
      <c r="L293" s="552"/>
      <c r="M293" s="552"/>
      <c r="N293" s="552"/>
      <c r="O293" s="552"/>
      <c r="P293" s="552"/>
      <c r="Q293" s="552"/>
      <c r="R293" s="552"/>
      <c r="S293" s="552"/>
      <c r="T293" s="552"/>
      <c r="U293" s="552"/>
      <c r="V293" s="552"/>
      <c r="W293" s="552"/>
      <c r="X293" s="552"/>
      <c r="Y293" s="552"/>
      <c r="Z293" s="552"/>
      <c r="AA293" s="552"/>
      <c r="AB293" s="552"/>
      <c r="AC293" s="552"/>
      <c r="AD293" s="552"/>
      <c r="AE293" s="552"/>
      <c r="AF293" s="552"/>
      <c r="AG293" s="552"/>
      <c r="AH293" s="552"/>
      <c r="AI293" s="551"/>
      <c r="AJ293" s="551"/>
      <c r="AK293" s="551"/>
      <c r="AL293" s="551"/>
      <c r="AM293" s="551"/>
      <c r="AN293" s="551"/>
    </row>
    <row r="294" spans="3:40" ht="30" customHeight="1">
      <c r="C294" s="624">
        <v>7</v>
      </c>
      <c r="D294" s="624"/>
      <c r="E294" s="552" t="s">
        <v>497</v>
      </c>
      <c r="F294" s="552"/>
      <c r="G294" s="552"/>
      <c r="H294" s="552"/>
      <c r="I294" s="552"/>
      <c r="J294" s="552"/>
      <c r="K294" s="552"/>
      <c r="L294" s="552"/>
      <c r="M294" s="552"/>
      <c r="N294" s="552"/>
      <c r="O294" s="552"/>
      <c r="P294" s="552"/>
      <c r="Q294" s="552"/>
      <c r="R294" s="552"/>
      <c r="S294" s="552"/>
      <c r="T294" s="552"/>
      <c r="U294" s="552"/>
      <c r="V294" s="552"/>
      <c r="W294" s="552"/>
      <c r="X294" s="552"/>
      <c r="Y294" s="552"/>
      <c r="Z294" s="552"/>
      <c r="AA294" s="552"/>
      <c r="AB294" s="552"/>
      <c r="AC294" s="552"/>
      <c r="AD294" s="552"/>
      <c r="AE294" s="552"/>
      <c r="AF294" s="552"/>
      <c r="AG294" s="552"/>
      <c r="AH294" s="552"/>
      <c r="AI294" s="551"/>
      <c r="AJ294" s="551"/>
      <c r="AK294" s="551"/>
      <c r="AL294" s="551"/>
      <c r="AM294" s="551"/>
      <c r="AN294" s="551"/>
    </row>
    <row r="295" spans="3:40" ht="30" customHeight="1">
      <c r="C295" s="624">
        <v>8</v>
      </c>
      <c r="D295" s="624"/>
      <c r="E295" s="552" t="s">
        <v>498</v>
      </c>
      <c r="F295" s="552"/>
      <c r="G295" s="552"/>
      <c r="H295" s="552"/>
      <c r="I295" s="552"/>
      <c r="J295" s="552"/>
      <c r="K295" s="552"/>
      <c r="L295" s="552"/>
      <c r="M295" s="552"/>
      <c r="N295" s="552"/>
      <c r="O295" s="552"/>
      <c r="P295" s="552"/>
      <c r="Q295" s="552"/>
      <c r="R295" s="552"/>
      <c r="S295" s="552"/>
      <c r="T295" s="552"/>
      <c r="U295" s="552"/>
      <c r="V295" s="552"/>
      <c r="W295" s="552"/>
      <c r="X295" s="552"/>
      <c r="Y295" s="552"/>
      <c r="Z295" s="552"/>
      <c r="AA295" s="552"/>
      <c r="AB295" s="552"/>
      <c r="AC295" s="552"/>
      <c r="AD295" s="552"/>
      <c r="AE295" s="552"/>
      <c r="AF295" s="552"/>
      <c r="AG295" s="552"/>
      <c r="AH295" s="552"/>
      <c r="AI295" s="551"/>
      <c r="AJ295" s="551"/>
      <c r="AK295" s="551"/>
      <c r="AL295" s="551"/>
      <c r="AM295" s="551"/>
      <c r="AN295" s="551"/>
    </row>
    <row r="296" spans="3:40" ht="27" customHeight="1"/>
    <row r="297" spans="3:40" ht="17.25" customHeight="1">
      <c r="C297" s="208" t="s">
        <v>555</v>
      </c>
      <c r="AB297" s="321"/>
    </row>
    <row r="298" spans="3:40" ht="30" customHeight="1">
      <c r="C298" s="624">
        <v>1</v>
      </c>
      <c r="D298" s="624"/>
      <c r="E298" s="552" t="s">
        <v>338</v>
      </c>
      <c r="F298" s="552"/>
      <c r="G298" s="552"/>
      <c r="H298" s="552"/>
      <c r="I298" s="552"/>
      <c r="J298" s="552"/>
      <c r="K298" s="552"/>
      <c r="L298" s="552"/>
      <c r="M298" s="552"/>
      <c r="N298" s="552"/>
      <c r="O298" s="552"/>
      <c r="P298" s="552"/>
      <c r="Q298" s="552"/>
      <c r="R298" s="552"/>
      <c r="S298" s="552"/>
      <c r="T298" s="552"/>
      <c r="U298" s="552"/>
      <c r="V298" s="552"/>
      <c r="W298" s="552"/>
      <c r="X298" s="552"/>
      <c r="Y298" s="552"/>
      <c r="Z298" s="552"/>
      <c r="AA298" s="552"/>
      <c r="AB298" s="552"/>
      <c r="AC298" s="552"/>
      <c r="AD298" s="552"/>
      <c r="AE298" s="552"/>
      <c r="AF298" s="552"/>
      <c r="AG298" s="552"/>
      <c r="AH298" s="552"/>
      <c r="AI298" s="551"/>
      <c r="AJ298" s="551"/>
      <c r="AK298" s="551"/>
      <c r="AL298" s="551"/>
      <c r="AM298" s="551"/>
      <c r="AN298" s="551"/>
    </row>
    <row r="299" spans="3:40" ht="60" customHeight="1">
      <c r="C299" s="624">
        <v>2</v>
      </c>
      <c r="D299" s="624"/>
      <c r="E299" s="552" t="s">
        <v>722</v>
      </c>
      <c r="F299" s="552"/>
      <c r="G299" s="552"/>
      <c r="H299" s="552"/>
      <c r="I299" s="552"/>
      <c r="J299" s="552"/>
      <c r="K299" s="552"/>
      <c r="L299" s="552"/>
      <c r="M299" s="552"/>
      <c r="N299" s="552"/>
      <c r="O299" s="552"/>
      <c r="P299" s="552"/>
      <c r="Q299" s="552"/>
      <c r="R299" s="552"/>
      <c r="S299" s="552"/>
      <c r="T299" s="552"/>
      <c r="U299" s="552"/>
      <c r="V299" s="552"/>
      <c r="W299" s="552"/>
      <c r="X299" s="552"/>
      <c r="Y299" s="552"/>
      <c r="Z299" s="552"/>
      <c r="AA299" s="552"/>
      <c r="AB299" s="552"/>
      <c r="AC299" s="552"/>
      <c r="AD299" s="552"/>
      <c r="AE299" s="552"/>
      <c r="AF299" s="552"/>
      <c r="AG299" s="552"/>
      <c r="AH299" s="552"/>
      <c r="AI299" s="551"/>
      <c r="AJ299" s="551"/>
      <c r="AK299" s="551"/>
      <c r="AL299" s="551"/>
      <c r="AM299" s="551"/>
      <c r="AN299" s="551"/>
    </row>
    <row r="300" spans="3:40" ht="63" customHeight="1">
      <c r="C300" s="624">
        <v>3</v>
      </c>
      <c r="D300" s="624"/>
      <c r="E300" s="552" t="s">
        <v>556</v>
      </c>
      <c r="F300" s="552"/>
      <c r="G300" s="552"/>
      <c r="H300" s="552"/>
      <c r="I300" s="552"/>
      <c r="J300" s="552"/>
      <c r="K300" s="552"/>
      <c r="L300" s="552"/>
      <c r="M300" s="552"/>
      <c r="N300" s="552"/>
      <c r="O300" s="552"/>
      <c r="P300" s="552"/>
      <c r="Q300" s="552"/>
      <c r="R300" s="552"/>
      <c r="S300" s="552"/>
      <c r="T300" s="552"/>
      <c r="U300" s="552"/>
      <c r="V300" s="552"/>
      <c r="W300" s="552"/>
      <c r="X300" s="552"/>
      <c r="Y300" s="552"/>
      <c r="Z300" s="552"/>
      <c r="AA300" s="552"/>
      <c r="AB300" s="552"/>
      <c r="AC300" s="552"/>
      <c r="AD300" s="552"/>
      <c r="AE300" s="552"/>
      <c r="AF300" s="552"/>
      <c r="AG300" s="552"/>
      <c r="AH300" s="552"/>
      <c r="AI300" s="551"/>
      <c r="AJ300" s="551"/>
      <c r="AK300" s="551"/>
      <c r="AL300" s="551"/>
      <c r="AM300" s="551"/>
      <c r="AN300" s="551"/>
    </row>
    <row r="301" spans="3:40" ht="30" customHeight="1">
      <c r="C301" s="624">
        <v>4</v>
      </c>
      <c r="D301" s="624"/>
      <c r="E301" s="552" t="s">
        <v>557</v>
      </c>
      <c r="F301" s="552"/>
      <c r="G301" s="552"/>
      <c r="H301" s="552"/>
      <c r="I301" s="552"/>
      <c r="J301" s="552"/>
      <c r="K301" s="552"/>
      <c r="L301" s="552"/>
      <c r="M301" s="552"/>
      <c r="N301" s="552"/>
      <c r="O301" s="552"/>
      <c r="P301" s="552"/>
      <c r="Q301" s="552"/>
      <c r="R301" s="552"/>
      <c r="S301" s="552"/>
      <c r="T301" s="552"/>
      <c r="U301" s="552"/>
      <c r="V301" s="552"/>
      <c r="W301" s="552"/>
      <c r="X301" s="552"/>
      <c r="Y301" s="552"/>
      <c r="Z301" s="552"/>
      <c r="AA301" s="552"/>
      <c r="AB301" s="552"/>
      <c r="AC301" s="552"/>
      <c r="AD301" s="552"/>
      <c r="AE301" s="552"/>
      <c r="AF301" s="552"/>
      <c r="AG301" s="552"/>
      <c r="AH301" s="552"/>
      <c r="AI301" s="551"/>
      <c r="AJ301" s="551"/>
      <c r="AK301" s="551"/>
      <c r="AL301" s="551"/>
      <c r="AM301" s="551"/>
      <c r="AN301" s="551"/>
    </row>
    <row r="302" spans="3:40" ht="22.05" customHeight="1">
      <c r="C302" s="220"/>
      <c r="D302" s="220"/>
      <c r="E302" s="211"/>
      <c r="F302" s="211"/>
      <c r="G302" s="211"/>
      <c r="H302" s="211"/>
      <c r="I302" s="211"/>
      <c r="J302" s="211"/>
      <c r="K302" s="211"/>
      <c r="L302" s="211"/>
      <c r="M302" s="211"/>
      <c r="N302" s="211"/>
      <c r="O302" s="211"/>
      <c r="P302" s="211"/>
      <c r="Q302" s="211"/>
      <c r="R302" s="211"/>
      <c r="S302" s="211"/>
      <c r="T302" s="211"/>
      <c r="U302" s="211"/>
      <c r="V302" s="211"/>
      <c r="W302" s="211"/>
      <c r="X302" s="211"/>
      <c r="Y302" s="211"/>
      <c r="Z302" s="211"/>
      <c r="AA302" s="211"/>
      <c r="AB302" s="211"/>
      <c r="AC302" s="211"/>
      <c r="AD302" s="211"/>
      <c r="AE302" s="211"/>
      <c r="AF302" s="211"/>
      <c r="AG302" s="211"/>
      <c r="AH302" s="211"/>
      <c r="AI302" s="312"/>
      <c r="AJ302" s="312"/>
      <c r="AK302" s="312"/>
      <c r="AL302" s="312"/>
      <c r="AM302" s="312"/>
      <c r="AN302" s="344"/>
    </row>
    <row r="303" spans="3:40" ht="17.25" customHeight="1">
      <c r="C303" s="208" t="s">
        <v>558</v>
      </c>
      <c r="AB303" s="321"/>
      <c r="AH303" s="292"/>
      <c r="AI303" s="292"/>
      <c r="AJ303" s="292"/>
      <c r="AK303" s="292"/>
      <c r="AL303" s="292"/>
      <c r="AM303" s="292"/>
      <c r="AN303" s="292"/>
    </row>
    <row r="304" spans="3:40" ht="30" customHeight="1">
      <c r="C304" s="624">
        <v>1</v>
      </c>
      <c r="D304" s="624"/>
      <c r="E304" s="552" t="s">
        <v>559</v>
      </c>
      <c r="F304" s="552"/>
      <c r="G304" s="552"/>
      <c r="H304" s="552"/>
      <c r="I304" s="552"/>
      <c r="J304" s="552"/>
      <c r="K304" s="552"/>
      <c r="L304" s="552"/>
      <c r="M304" s="552"/>
      <c r="N304" s="552"/>
      <c r="O304" s="552"/>
      <c r="P304" s="552"/>
      <c r="Q304" s="552"/>
      <c r="R304" s="552"/>
      <c r="S304" s="552"/>
      <c r="T304" s="552"/>
      <c r="U304" s="552"/>
      <c r="V304" s="552"/>
      <c r="W304" s="552"/>
      <c r="X304" s="552"/>
      <c r="Y304" s="552"/>
      <c r="Z304" s="552"/>
      <c r="AA304" s="552"/>
      <c r="AB304" s="552"/>
      <c r="AC304" s="552"/>
      <c r="AD304" s="552"/>
      <c r="AE304" s="552"/>
      <c r="AF304" s="552"/>
      <c r="AG304" s="552"/>
      <c r="AH304" s="771"/>
      <c r="AI304" s="772"/>
      <c r="AJ304" s="772"/>
      <c r="AK304" s="772"/>
      <c r="AL304" s="772"/>
      <c r="AM304" s="772"/>
      <c r="AN304" s="772"/>
    </row>
    <row r="305" spans="3:40" ht="24.75" customHeight="1">
      <c r="C305" s="614">
        <v>2</v>
      </c>
      <c r="D305" s="615"/>
      <c r="E305" s="552" t="s">
        <v>560</v>
      </c>
      <c r="F305" s="552"/>
      <c r="G305" s="552"/>
      <c r="H305" s="552"/>
      <c r="I305" s="552"/>
      <c r="J305" s="552"/>
      <c r="K305" s="552"/>
      <c r="L305" s="552"/>
      <c r="M305" s="552"/>
      <c r="N305" s="552"/>
      <c r="O305" s="552"/>
      <c r="P305" s="552"/>
      <c r="Q305" s="552"/>
      <c r="R305" s="552"/>
      <c r="S305" s="552"/>
      <c r="T305" s="552"/>
      <c r="U305" s="552"/>
      <c r="V305" s="552"/>
      <c r="W305" s="552"/>
      <c r="X305" s="552"/>
      <c r="Y305" s="552"/>
      <c r="Z305" s="552"/>
      <c r="AA305" s="552"/>
      <c r="AB305" s="552"/>
      <c r="AC305" s="552"/>
      <c r="AD305" s="552"/>
      <c r="AE305" s="552"/>
      <c r="AF305" s="552"/>
      <c r="AG305" s="552"/>
      <c r="AH305" s="552"/>
      <c r="AI305" s="551"/>
      <c r="AJ305" s="551"/>
      <c r="AK305" s="551"/>
      <c r="AL305" s="551"/>
      <c r="AM305" s="551"/>
      <c r="AN305" s="551"/>
    </row>
    <row r="306" spans="3:40" ht="33" customHeight="1">
      <c r="C306" s="616"/>
      <c r="D306" s="617"/>
      <c r="E306" s="626" t="s">
        <v>981</v>
      </c>
      <c r="F306" s="627"/>
      <c r="G306" s="627"/>
      <c r="H306" s="627"/>
      <c r="I306" s="627"/>
      <c r="J306" s="627"/>
      <c r="K306" s="627"/>
      <c r="L306" s="627"/>
      <c r="M306" s="627"/>
      <c r="N306" s="627"/>
      <c r="O306" s="627"/>
      <c r="P306" s="627"/>
      <c r="Q306" s="627"/>
      <c r="R306" s="627"/>
      <c r="S306" s="627"/>
      <c r="T306" s="627"/>
      <c r="U306" s="627"/>
      <c r="V306" s="627"/>
      <c r="W306" s="627"/>
      <c r="X306" s="627"/>
      <c r="Y306" s="627"/>
      <c r="Z306" s="627"/>
      <c r="AA306" s="627"/>
      <c r="AB306" s="627"/>
      <c r="AC306" s="627"/>
      <c r="AD306" s="627"/>
      <c r="AE306" s="627"/>
      <c r="AF306" s="627"/>
      <c r="AG306" s="627"/>
      <c r="AH306" s="628"/>
      <c r="AI306" s="639"/>
      <c r="AJ306" s="640"/>
      <c r="AK306" s="640"/>
      <c r="AL306" s="640"/>
      <c r="AM306" s="640"/>
      <c r="AN306" s="664"/>
    </row>
    <row r="307" spans="3:40" ht="26.25" customHeight="1">
      <c r="C307" s="616"/>
      <c r="D307" s="617"/>
      <c r="E307" s="626" t="s">
        <v>561</v>
      </c>
      <c r="F307" s="627"/>
      <c r="G307" s="627"/>
      <c r="H307" s="627"/>
      <c r="I307" s="627"/>
      <c r="J307" s="627"/>
      <c r="K307" s="627"/>
      <c r="L307" s="627"/>
      <c r="M307" s="627"/>
      <c r="N307" s="627"/>
      <c r="O307" s="627"/>
      <c r="P307" s="627"/>
      <c r="Q307" s="627"/>
      <c r="R307" s="627"/>
      <c r="S307" s="627"/>
      <c r="T307" s="627"/>
      <c r="U307" s="627"/>
      <c r="V307" s="627"/>
      <c r="W307" s="627"/>
      <c r="X307" s="627"/>
      <c r="Y307" s="627"/>
      <c r="Z307" s="627"/>
      <c r="AA307" s="627"/>
      <c r="AB307" s="627"/>
      <c r="AC307" s="627"/>
      <c r="AD307" s="627"/>
      <c r="AE307" s="627"/>
      <c r="AF307" s="627"/>
      <c r="AG307" s="627"/>
      <c r="AH307" s="628"/>
      <c r="AI307" s="639"/>
      <c r="AJ307" s="640"/>
      <c r="AK307" s="640"/>
      <c r="AL307" s="640"/>
      <c r="AM307" s="640"/>
      <c r="AN307" s="664"/>
    </row>
    <row r="308" spans="3:40" ht="23.25" customHeight="1">
      <c r="C308" s="618"/>
      <c r="D308" s="619"/>
      <c r="E308" s="626" t="s">
        <v>562</v>
      </c>
      <c r="F308" s="627"/>
      <c r="G308" s="627"/>
      <c r="H308" s="627"/>
      <c r="I308" s="627"/>
      <c r="J308" s="627"/>
      <c r="K308" s="627"/>
      <c r="L308" s="627"/>
      <c r="M308" s="627"/>
      <c r="N308" s="627"/>
      <c r="O308" s="627"/>
      <c r="P308" s="627"/>
      <c r="Q308" s="627"/>
      <c r="R308" s="627"/>
      <c r="S308" s="627"/>
      <c r="T308" s="627"/>
      <c r="U308" s="627"/>
      <c r="V308" s="627"/>
      <c r="W308" s="627"/>
      <c r="X308" s="627"/>
      <c r="Y308" s="627"/>
      <c r="Z308" s="627"/>
      <c r="AA308" s="627"/>
      <c r="AB308" s="627"/>
      <c r="AC308" s="627"/>
      <c r="AD308" s="627"/>
      <c r="AE308" s="627"/>
      <c r="AF308" s="627"/>
      <c r="AG308" s="627"/>
      <c r="AH308" s="628"/>
      <c r="AI308" s="639"/>
      <c r="AJ308" s="640"/>
      <c r="AK308" s="640"/>
      <c r="AL308" s="640"/>
      <c r="AM308" s="640"/>
      <c r="AN308" s="664"/>
    </row>
    <row r="309" spans="3:40" ht="23.25" customHeight="1">
      <c r="C309" s="220"/>
      <c r="D309" s="220"/>
      <c r="E309" s="211"/>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5"/>
      <c r="AJ309" s="215"/>
      <c r="AK309" s="215"/>
      <c r="AL309" s="215"/>
      <c r="AM309" s="215"/>
      <c r="AN309" s="215"/>
    </row>
    <row r="310" spans="3:40" ht="17.25" customHeight="1">
      <c r="C310" s="208" t="s">
        <v>563</v>
      </c>
      <c r="AB310" s="321"/>
    </row>
    <row r="311" spans="3:40" ht="30" customHeight="1">
      <c r="C311" s="624">
        <v>1</v>
      </c>
      <c r="D311" s="624"/>
      <c r="E311" s="552" t="s">
        <v>559</v>
      </c>
      <c r="F311" s="552"/>
      <c r="G311" s="552"/>
      <c r="H311" s="552"/>
      <c r="I311" s="552"/>
      <c r="J311" s="552"/>
      <c r="K311" s="552"/>
      <c r="L311" s="552"/>
      <c r="M311" s="552"/>
      <c r="N311" s="552"/>
      <c r="O311" s="552"/>
      <c r="P311" s="552"/>
      <c r="Q311" s="552"/>
      <c r="R311" s="552"/>
      <c r="S311" s="552"/>
      <c r="T311" s="552"/>
      <c r="U311" s="552"/>
      <c r="V311" s="552"/>
      <c r="W311" s="552"/>
      <c r="X311" s="552"/>
      <c r="Y311" s="552"/>
      <c r="Z311" s="552"/>
      <c r="AA311" s="552"/>
      <c r="AB311" s="552"/>
      <c r="AC311" s="552"/>
      <c r="AD311" s="552"/>
      <c r="AE311" s="552"/>
      <c r="AF311" s="552"/>
      <c r="AG311" s="552"/>
      <c r="AH311" s="552"/>
      <c r="AI311" s="551"/>
      <c r="AJ311" s="551"/>
      <c r="AK311" s="551"/>
      <c r="AL311" s="551"/>
      <c r="AM311" s="551"/>
      <c r="AN311" s="551"/>
    </row>
    <row r="312" spans="3:40" ht="24.75" customHeight="1">
      <c r="C312" s="614">
        <v>2</v>
      </c>
      <c r="D312" s="615"/>
      <c r="E312" s="552" t="s">
        <v>560</v>
      </c>
      <c r="F312" s="552"/>
      <c r="G312" s="552"/>
      <c r="H312" s="552"/>
      <c r="I312" s="552"/>
      <c r="J312" s="552"/>
      <c r="K312" s="552"/>
      <c r="L312" s="552"/>
      <c r="M312" s="552"/>
      <c r="N312" s="552"/>
      <c r="O312" s="552"/>
      <c r="P312" s="552"/>
      <c r="Q312" s="552"/>
      <c r="R312" s="552"/>
      <c r="S312" s="552"/>
      <c r="T312" s="552"/>
      <c r="U312" s="552"/>
      <c r="V312" s="552"/>
      <c r="W312" s="552"/>
      <c r="X312" s="552"/>
      <c r="Y312" s="552"/>
      <c r="Z312" s="552"/>
      <c r="AA312" s="552"/>
      <c r="AB312" s="552"/>
      <c r="AC312" s="552"/>
      <c r="AD312" s="552"/>
      <c r="AE312" s="552"/>
      <c r="AF312" s="552"/>
      <c r="AG312" s="552"/>
      <c r="AH312" s="552"/>
      <c r="AI312" s="551"/>
      <c r="AJ312" s="551"/>
      <c r="AK312" s="551"/>
      <c r="AL312" s="551"/>
      <c r="AM312" s="551"/>
      <c r="AN312" s="551"/>
    </row>
    <row r="313" spans="3:40" ht="27.75" customHeight="1">
      <c r="C313" s="616"/>
      <c r="D313" s="617"/>
      <c r="E313" s="786" t="s">
        <v>564</v>
      </c>
      <c r="F313" s="786"/>
      <c r="G313" s="786"/>
      <c r="H313" s="786"/>
      <c r="I313" s="786"/>
      <c r="J313" s="786"/>
      <c r="K313" s="786"/>
      <c r="L313" s="786"/>
      <c r="M313" s="786"/>
      <c r="N313" s="786"/>
      <c r="O313" s="786"/>
      <c r="P313" s="786"/>
      <c r="Q313" s="786"/>
      <c r="R313" s="786"/>
      <c r="S313" s="786"/>
      <c r="T313" s="786"/>
      <c r="U313" s="786"/>
      <c r="V313" s="786"/>
      <c r="W313" s="786"/>
      <c r="X313" s="786"/>
      <c r="Y313" s="786"/>
      <c r="Z313" s="786"/>
      <c r="AA313" s="786"/>
      <c r="AB313" s="786"/>
      <c r="AC313" s="786"/>
      <c r="AD313" s="786"/>
      <c r="AE313" s="786"/>
      <c r="AF313" s="786"/>
      <c r="AG313" s="786"/>
      <c r="AH313" s="786"/>
      <c r="AI313" s="777"/>
      <c r="AJ313" s="777"/>
      <c r="AK313" s="777"/>
      <c r="AL313" s="777"/>
      <c r="AM313" s="777"/>
      <c r="AN313" s="777"/>
    </row>
    <row r="314" spans="3:40" ht="27.75" customHeight="1">
      <c r="C314" s="618"/>
      <c r="D314" s="619"/>
      <c r="E314" s="773" t="s">
        <v>565</v>
      </c>
      <c r="F314" s="773"/>
      <c r="G314" s="773"/>
      <c r="H314" s="773"/>
      <c r="I314" s="773"/>
      <c r="J314" s="773"/>
      <c r="K314" s="773"/>
      <c r="L314" s="773"/>
      <c r="M314" s="773"/>
      <c r="N314" s="773"/>
      <c r="O314" s="773"/>
      <c r="P314" s="773"/>
      <c r="Q314" s="773"/>
      <c r="R314" s="773"/>
      <c r="S314" s="773"/>
      <c r="T314" s="773"/>
      <c r="U314" s="773"/>
      <c r="V314" s="773"/>
      <c r="W314" s="773"/>
      <c r="X314" s="773"/>
      <c r="Y314" s="773"/>
      <c r="Z314" s="773"/>
      <c r="AA314" s="773"/>
      <c r="AB314" s="773"/>
      <c r="AC314" s="773"/>
      <c r="AD314" s="773"/>
      <c r="AE314" s="773"/>
      <c r="AF314" s="773"/>
      <c r="AG314" s="773"/>
      <c r="AH314" s="773"/>
      <c r="AI314" s="766"/>
      <c r="AJ314" s="766"/>
      <c r="AK314" s="766"/>
      <c r="AL314" s="766"/>
      <c r="AM314" s="766"/>
      <c r="AN314" s="766"/>
    </row>
    <row r="315" spans="3:40" ht="63" customHeight="1">
      <c r="C315" s="624">
        <v>3</v>
      </c>
      <c r="D315" s="624"/>
      <c r="E315" s="552" t="s">
        <v>674</v>
      </c>
      <c r="F315" s="552"/>
      <c r="G315" s="552"/>
      <c r="H315" s="552"/>
      <c r="I315" s="552"/>
      <c r="J315" s="552"/>
      <c r="K315" s="552"/>
      <c r="L315" s="552"/>
      <c r="M315" s="552"/>
      <c r="N315" s="552"/>
      <c r="O315" s="552"/>
      <c r="P315" s="552"/>
      <c r="Q315" s="552"/>
      <c r="R315" s="552"/>
      <c r="S315" s="552"/>
      <c r="T315" s="552"/>
      <c r="U315" s="552"/>
      <c r="V315" s="552"/>
      <c r="W315" s="552"/>
      <c r="X315" s="552"/>
      <c r="Y315" s="552"/>
      <c r="Z315" s="552"/>
      <c r="AA315" s="552"/>
      <c r="AB315" s="552"/>
      <c r="AC315" s="552"/>
      <c r="AD315" s="552"/>
      <c r="AE315" s="552"/>
      <c r="AF315" s="552"/>
      <c r="AG315" s="552"/>
      <c r="AH315" s="552"/>
      <c r="AI315" s="551"/>
      <c r="AJ315" s="551"/>
      <c r="AK315" s="551"/>
      <c r="AL315" s="551"/>
      <c r="AM315" s="551"/>
      <c r="AN315" s="551"/>
    </row>
    <row r="316" spans="3:40" ht="30" customHeight="1">
      <c r="C316" s="624">
        <v>4</v>
      </c>
      <c r="D316" s="624"/>
      <c r="E316" s="552" t="s">
        <v>675</v>
      </c>
      <c r="F316" s="552"/>
      <c r="G316" s="552"/>
      <c r="H316" s="552"/>
      <c r="I316" s="552"/>
      <c r="J316" s="552"/>
      <c r="K316" s="552"/>
      <c r="L316" s="552"/>
      <c r="M316" s="552"/>
      <c r="N316" s="552"/>
      <c r="O316" s="552"/>
      <c r="P316" s="552"/>
      <c r="Q316" s="552"/>
      <c r="R316" s="552"/>
      <c r="S316" s="552"/>
      <c r="T316" s="552"/>
      <c r="U316" s="552"/>
      <c r="V316" s="552"/>
      <c r="W316" s="552"/>
      <c r="X316" s="552"/>
      <c r="Y316" s="552"/>
      <c r="Z316" s="552"/>
      <c r="AA316" s="552"/>
      <c r="AB316" s="552"/>
      <c r="AC316" s="552"/>
      <c r="AD316" s="552"/>
      <c r="AE316" s="552"/>
      <c r="AF316" s="552"/>
      <c r="AG316" s="552"/>
      <c r="AH316" s="552"/>
      <c r="AI316" s="551"/>
      <c r="AJ316" s="551"/>
      <c r="AK316" s="551"/>
      <c r="AL316" s="551"/>
      <c r="AM316" s="551"/>
      <c r="AN316" s="551"/>
    </row>
    <row r="317" spans="3:40" ht="30" customHeight="1">
      <c r="C317" s="624">
        <v>5</v>
      </c>
      <c r="D317" s="624"/>
      <c r="E317" s="552" t="s">
        <v>676</v>
      </c>
      <c r="F317" s="552"/>
      <c r="G317" s="552"/>
      <c r="H317" s="552"/>
      <c r="I317" s="552"/>
      <c r="J317" s="552"/>
      <c r="K317" s="552"/>
      <c r="L317" s="552"/>
      <c r="M317" s="552"/>
      <c r="N317" s="552"/>
      <c r="O317" s="552"/>
      <c r="P317" s="552"/>
      <c r="Q317" s="552"/>
      <c r="R317" s="552"/>
      <c r="S317" s="552"/>
      <c r="T317" s="552"/>
      <c r="U317" s="552"/>
      <c r="V317" s="552"/>
      <c r="W317" s="552"/>
      <c r="X317" s="552"/>
      <c r="Y317" s="552"/>
      <c r="Z317" s="552"/>
      <c r="AA317" s="552"/>
      <c r="AB317" s="552"/>
      <c r="AC317" s="552"/>
      <c r="AD317" s="552"/>
      <c r="AE317" s="552"/>
      <c r="AF317" s="552"/>
      <c r="AG317" s="552"/>
      <c r="AH317" s="552"/>
      <c r="AI317" s="551"/>
      <c r="AJ317" s="551"/>
      <c r="AK317" s="551"/>
      <c r="AL317" s="551"/>
      <c r="AM317" s="551"/>
      <c r="AN317" s="551"/>
    </row>
    <row r="318" spans="3:40" ht="30" customHeight="1">
      <c r="C318" s="624">
        <v>6</v>
      </c>
      <c r="D318" s="624"/>
      <c r="E318" s="552" t="s">
        <v>677</v>
      </c>
      <c r="F318" s="552"/>
      <c r="G318" s="552"/>
      <c r="H318" s="552"/>
      <c r="I318" s="552"/>
      <c r="J318" s="552"/>
      <c r="K318" s="552"/>
      <c r="L318" s="552"/>
      <c r="M318" s="552"/>
      <c r="N318" s="552"/>
      <c r="O318" s="552"/>
      <c r="P318" s="552"/>
      <c r="Q318" s="552"/>
      <c r="R318" s="552"/>
      <c r="S318" s="552"/>
      <c r="T318" s="552"/>
      <c r="U318" s="552"/>
      <c r="V318" s="552"/>
      <c r="W318" s="552"/>
      <c r="X318" s="552"/>
      <c r="Y318" s="552"/>
      <c r="Z318" s="552"/>
      <c r="AA318" s="552"/>
      <c r="AB318" s="552"/>
      <c r="AC318" s="552"/>
      <c r="AD318" s="552"/>
      <c r="AE318" s="552"/>
      <c r="AF318" s="552"/>
      <c r="AG318" s="552"/>
      <c r="AH318" s="552"/>
      <c r="AI318" s="551"/>
      <c r="AJ318" s="551"/>
      <c r="AK318" s="551"/>
      <c r="AL318" s="551"/>
      <c r="AM318" s="551"/>
      <c r="AN318" s="551"/>
    </row>
    <row r="319" spans="3:40" ht="89.25" customHeight="1">
      <c r="C319" s="624">
        <v>7</v>
      </c>
      <c r="D319" s="624"/>
      <c r="E319" s="552" t="s">
        <v>499</v>
      </c>
      <c r="F319" s="552"/>
      <c r="G319" s="552"/>
      <c r="H319" s="552"/>
      <c r="I319" s="552"/>
      <c r="J319" s="552"/>
      <c r="K319" s="552"/>
      <c r="L319" s="552"/>
      <c r="M319" s="552"/>
      <c r="N319" s="552"/>
      <c r="O319" s="552"/>
      <c r="P319" s="552"/>
      <c r="Q319" s="552"/>
      <c r="R319" s="552"/>
      <c r="S319" s="552"/>
      <c r="T319" s="552"/>
      <c r="U319" s="552"/>
      <c r="V319" s="552"/>
      <c r="W319" s="552"/>
      <c r="X319" s="552"/>
      <c r="Y319" s="552"/>
      <c r="Z319" s="552"/>
      <c r="AA319" s="552"/>
      <c r="AB319" s="552"/>
      <c r="AC319" s="552"/>
      <c r="AD319" s="552"/>
      <c r="AE319" s="552"/>
      <c r="AF319" s="552"/>
      <c r="AG319" s="552"/>
      <c r="AH319" s="552"/>
      <c r="AI319" s="551"/>
      <c r="AJ319" s="551"/>
      <c r="AK319" s="551"/>
      <c r="AL319" s="551"/>
      <c r="AM319" s="551"/>
      <c r="AN319" s="551"/>
    </row>
    <row r="320" spans="3:40" ht="30" customHeight="1">
      <c r="C320" s="624">
        <v>8</v>
      </c>
      <c r="D320" s="624"/>
      <c r="E320" s="552" t="s">
        <v>500</v>
      </c>
      <c r="F320" s="552"/>
      <c r="G320" s="552"/>
      <c r="H320" s="552"/>
      <c r="I320" s="552"/>
      <c r="J320" s="552"/>
      <c r="K320" s="552"/>
      <c r="L320" s="552"/>
      <c r="M320" s="552"/>
      <c r="N320" s="552"/>
      <c r="O320" s="552"/>
      <c r="P320" s="552"/>
      <c r="Q320" s="552"/>
      <c r="R320" s="552"/>
      <c r="S320" s="552"/>
      <c r="T320" s="552"/>
      <c r="U320" s="552"/>
      <c r="V320" s="552"/>
      <c r="W320" s="552"/>
      <c r="X320" s="552"/>
      <c r="Y320" s="552"/>
      <c r="Z320" s="552"/>
      <c r="AA320" s="552"/>
      <c r="AB320" s="552"/>
      <c r="AC320" s="552"/>
      <c r="AD320" s="552"/>
      <c r="AE320" s="552"/>
      <c r="AF320" s="552"/>
      <c r="AG320" s="552"/>
      <c r="AH320" s="552"/>
      <c r="AI320" s="551"/>
      <c r="AJ320" s="551"/>
      <c r="AK320" s="551"/>
      <c r="AL320" s="551"/>
      <c r="AM320" s="551"/>
      <c r="AN320" s="551"/>
    </row>
    <row r="321" spans="3:40" ht="63.75" customHeight="1">
      <c r="C321" s="624">
        <v>9</v>
      </c>
      <c r="D321" s="624"/>
      <c r="E321" s="552" t="s">
        <v>529</v>
      </c>
      <c r="F321" s="552"/>
      <c r="G321" s="552"/>
      <c r="H321" s="552"/>
      <c r="I321" s="552"/>
      <c r="J321" s="552"/>
      <c r="K321" s="552"/>
      <c r="L321" s="552"/>
      <c r="M321" s="552"/>
      <c r="N321" s="552"/>
      <c r="O321" s="552"/>
      <c r="P321" s="552"/>
      <c r="Q321" s="552"/>
      <c r="R321" s="552"/>
      <c r="S321" s="552"/>
      <c r="T321" s="552"/>
      <c r="U321" s="552"/>
      <c r="V321" s="552"/>
      <c r="W321" s="552"/>
      <c r="X321" s="552"/>
      <c r="Y321" s="552"/>
      <c r="Z321" s="552"/>
      <c r="AA321" s="552"/>
      <c r="AB321" s="552"/>
      <c r="AC321" s="552"/>
      <c r="AD321" s="552"/>
      <c r="AE321" s="552"/>
      <c r="AF321" s="552"/>
      <c r="AG321" s="552"/>
      <c r="AH321" s="552"/>
      <c r="AI321" s="551"/>
      <c r="AJ321" s="551"/>
      <c r="AK321" s="551"/>
      <c r="AL321" s="551"/>
      <c r="AM321" s="551"/>
      <c r="AN321" s="551"/>
    </row>
    <row r="322" spans="3:40" ht="30" customHeight="1">
      <c r="C322" s="614">
        <v>10</v>
      </c>
      <c r="D322" s="615"/>
      <c r="E322" s="626" t="s">
        <v>501</v>
      </c>
      <c r="F322" s="627"/>
      <c r="G322" s="627"/>
      <c r="H322" s="627"/>
      <c r="I322" s="627"/>
      <c r="J322" s="627"/>
      <c r="K322" s="627"/>
      <c r="L322" s="627"/>
      <c r="M322" s="627"/>
      <c r="N322" s="627"/>
      <c r="O322" s="627"/>
      <c r="P322" s="627"/>
      <c r="Q322" s="627"/>
      <c r="R322" s="627"/>
      <c r="S322" s="627"/>
      <c r="T322" s="627"/>
      <c r="U322" s="627"/>
      <c r="V322" s="627"/>
      <c r="W322" s="627"/>
      <c r="X322" s="627"/>
      <c r="Y322" s="627"/>
      <c r="Z322" s="627"/>
      <c r="AA322" s="627"/>
      <c r="AB322" s="627"/>
      <c r="AC322" s="627"/>
      <c r="AD322" s="627"/>
      <c r="AE322" s="627"/>
      <c r="AF322" s="627"/>
      <c r="AG322" s="627"/>
      <c r="AH322" s="628"/>
      <c r="AI322" s="639"/>
      <c r="AJ322" s="640"/>
      <c r="AK322" s="640"/>
      <c r="AL322" s="640"/>
      <c r="AM322" s="640"/>
      <c r="AN322" s="664"/>
    </row>
    <row r="323" spans="3:40" ht="34.5" customHeight="1">
      <c r="C323" s="616"/>
      <c r="D323" s="617"/>
      <c r="E323" s="565" t="s">
        <v>527</v>
      </c>
      <c r="F323" s="611"/>
      <c r="G323" s="606" t="s">
        <v>509</v>
      </c>
      <c r="H323" s="606"/>
      <c r="I323" s="606"/>
      <c r="J323" s="606"/>
      <c r="K323" s="606"/>
      <c r="L323" s="606"/>
      <c r="M323" s="606"/>
      <c r="N323" s="606"/>
      <c r="O323" s="606"/>
      <c r="P323" s="606"/>
      <c r="Q323" s="606"/>
      <c r="R323" s="606"/>
      <c r="S323" s="606"/>
      <c r="T323" s="606"/>
      <c r="U323" s="606"/>
      <c r="V323" s="606"/>
      <c r="W323" s="606"/>
      <c r="X323" s="606"/>
      <c r="Y323" s="606"/>
      <c r="Z323" s="606"/>
      <c r="AA323" s="606"/>
      <c r="AB323" s="606"/>
      <c r="AC323" s="606"/>
      <c r="AD323" s="606"/>
      <c r="AE323" s="606"/>
      <c r="AF323" s="606"/>
      <c r="AG323" s="606"/>
      <c r="AH323" s="607"/>
      <c r="AI323" s="787"/>
      <c r="AJ323" s="788"/>
      <c r="AK323" s="788"/>
      <c r="AL323" s="788"/>
      <c r="AM323" s="788"/>
      <c r="AN323" s="789"/>
    </row>
    <row r="324" spans="3:40" ht="37.5" customHeight="1">
      <c r="C324" s="618"/>
      <c r="D324" s="619"/>
      <c r="E324" s="565" t="s">
        <v>528</v>
      </c>
      <c r="F324" s="611"/>
      <c r="G324" s="606" t="s">
        <v>510</v>
      </c>
      <c r="H324" s="606"/>
      <c r="I324" s="606"/>
      <c r="J324" s="606"/>
      <c r="K324" s="606"/>
      <c r="L324" s="606"/>
      <c r="M324" s="606"/>
      <c r="N324" s="606"/>
      <c r="O324" s="606"/>
      <c r="P324" s="606"/>
      <c r="Q324" s="606"/>
      <c r="R324" s="606"/>
      <c r="S324" s="606"/>
      <c r="T324" s="606"/>
      <c r="U324" s="606"/>
      <c r="V324" s="606"/>
      <c r="W324" s="606"/>
      <c r="X324" s="606"/>
      <c r="Y324" s="606"/>
      <c r="Z324" s="606"/>
      <c r="AA324" s="606"/>
      <c r="AB324" s="606"/>
      <c r="AC324" s="606"/>
      <c r="AD324" s="606"/>
      <c r="AE324" s="606"/>
      <c r="AF324" s="606"/>
      <c r="AG324" s="606"/>
      <c r="AH324" s="607"/>
      <c r="AI324" s="567"/>
      <c r="AJ324" s="599"/>
      <c r="AK324" s="599"/>
      <c r="AL324" s="599"/>
      <c r="AM324" s="599"/>
      <c r="AN324" s="568"/>
    </row>
    <row r="325" spans="3:40" ht="30" customHeight="1">
      <c r="C325" s="624">
        <v>11</v>
      </c>
      <c r="D325" s="624"/>
      <c r="E325" s="626" t="s">
        <v>982</v>
      </c>
      <c r="F325" s="627"/>
      <c r="G325" s="627"/>
      <c r="H325" s="627"/>
      <c r="I325" s="627"/>
      <c r="J325" s="627"/>
      <c r="K325" s="627"/>
      <c r="L325" s="627"/>
      <c r="M325" s="627"/>
      <c r="N325" s="627"/>
      <c r="O325" s="627"/>
      <c r="P325" s="627"/>
      <c r="Q325" s="627"/>
      <c r="R325" s="627"/>
      <c r="S325" s="627"/>
      <c r="T325" s="627"/>
      <c r="U325" s="627"/>
      <c r="V325" s="627"/>
      <c r="W325" s="627"/>
      <c r="X325" s="627"/>
      <c r="Y325" s="627"/>
      <c r="Z325" s="627"/>
      <c r="AA325" s="627"/>
      <c r="AB325" s="627"/>
      <c r="AC325" s="627"/>
      <c r="AD325" s="627"/>
      <c r="AE325" s="627"/>
      <c r="AF325" s="627"/>
      <c r="AG325" s="627"/>
      <c r="AH325" s="628"/>
      <c r="AI325" s="639"/>
      <c r="AJ325" s="640"/>
      <c r="AK325" s="640"/>
      <c r="AL325" s="640"/>
      <c r="AM325" s="640"/>
      <c r="AN325" s="664"/>
    </row>
    <row r="326" spans="3:40" ht="50.25" customHeight="1">
      <c r="C326" s="624">
        <v>12</v>
      </c>
      <c r="D326" s="624"/>
      <c r="E326" s="552" t="s">
        <v>502</v>
      </c>
      <c r="F326" s="552"/>
      <c r="G326" s="552"/>
      <c r="H326" s="552"/>
      <c r="I326" s="552"/>
      <c r="J326" s="552"/>
      <c r="K326" s="552"/>
      <c r="L326" s="552"/>
      <c r="M326" s="552"/>
      <c r="N326" s="552"/>
      <c r="O326" s="552"/>
      <c r="P326" s="552"/>
      <c r="Q326" s="552"/>
      <c r="R326" s="552"/>
      <c r="S326" s="552"/>
      <c r="T326" s="552"/>
      <c r="U326" s="552"/>
      <c r="V326" s="552"/>
      <c r="W326" s="552"/>
      <c r="X326" s="552"/>
      <c r="Y326" s="552"/>
      <c r="Z326" s="552"/>
      <c r="AA326" s="552"/>
      <c r="AB326" s="552"/>
      <c r="AC326" s="552"/>
      <c r="AD326" s="552"/>
      <c r="AE326" s="552"/>
      <c r="AF326" s="552"/>
      <c r="AG326" s="552"/>
      <c r="AH326" s="552"/>
      <c r="AI326" s="551"/>
      <c r="AJ326" s="551"/>
      <c r="AK326" s="551"/>
      <c r="AL326" s="551"/>
      <c r="AM326" s="551"/>
      <c r="AN326" s="551"/>
    </row>
    <row r="327" spans="3:40" ht="19.05" customHeight="1"/>
    <row r="328" spans="3:40" s="466" customFormat="1" ht="17.25" customHeight="1">
      <c r="C328" s="466" t="s">
        <v>503</v>
      </c>
      <c r="AB328" s="467"/>
    </row>
    <row r="329" spans="3:40" s="466" customFormat="1" ht="30" customHeight="1">
      <c r="C329" s="837">
        <v>1</v>
      </c>
      <c r="D329" s="837"/>
      <c r="E329" s="838" t="s">
        <v>948</v>
      </c>
      <c r="F329" s="838"/>
      <c r="G329" s="838"/>
      <c r="H329" s="838"/>
      <c r="I329" s="838"/>
      <c r="J329" s="838"/>
      <c r="K329" s="838"/>
      <c r="L329" s="838"/>
      <c r="M329" s="838"/>
      <c r="N329" s="838"/>
      <c r="O329" s="838"/>
      <c r="P329" s="838"/>
      <c r="Q329" s="838"/>
      <c r="R329" s="838"/>
      <c r="S329" s="838"/>
      <c r="T329" s="838"/>
      <c r="U329" s="838"/>
      <c r="V329" s="838"/>
      <c r="W329" s="838"/>
      <c r="X329" s="838"/>
      <c r="Y329" s="838"/>
      <c r="Z329" s="838"/>
      <c r="AA329" s="838"/>
      <c r="AB329" s="838"/>
      <c r="AC329" s="838"/>
      <c r="AD329" s="838"/>
      <c r="AE329" s="838"/>
      <c r="AF329" s="838"/>
      <c r="AG329" s="838"/>
      <c r="AH329" s="838"/>
      <c r="AI329" s="839"/>
      <c r="AJ329" s="839"/>
      <c r="AK329" s="839"/>
      <c r="AL329" s="839"/>
      <c r="AM329" s="839"/>
      <c r="AN329" s="839"/>
    </row>
    <row r="330" spans="3:40" s="466" customFormat="1" ht="51" customHeight="1">
      <c r="C330" s="837">
        <v>2</v>
      </c>
      <c r="D330" s="837"/>
      <c r="E330" s="838" t="s">
        <v>958</v>
      </c>
      <c r="F330" s="838"/>
      <c r="G330" s="838"/>
      <c r="H330" s="838"/>
      <c r="I330" s="838"/>
      <c r="J330" s="838"/>
      <c r="K330" s="838"/>
      <c r="L330" s="838"/>
      <c r="M330" s="838"/>
      <c r="N330" s="838"/>
      <c r="O330" s="838"/>
      <c r="P330" s="838"/>
      <c r="Q330" s="838"/>
      <c r="R330" s="838"/>
      <c r="S330" s="838"/>
      <c r="T330" s="838"/>
      <c r="U330" s="838"/>
      <c r="V330" s="838"/>
      <c r="W330" s="838"/>
      <c r="X330" s="838"/>
      <c r="Y330" s="838"/>
      <c r="Z330" s="838"/>
      <c r="AA330" s="838"/>
      <c r="AB330" s="838"/>
      <c r="AC330" s="838"/>
      <c r="AD330" s="838"/>
      <c r="AE330" s="838"/>
      <c r="AF330" s="838"/>
      <c r="AG330" s="838"/>
      <c r="AH330" s="838"/>
      <c r="AI330" s="839"/>
      <c r="AJ330" s="839"/>
      <c r="AK330" s="839"/>
      <c r="AL330" s="839"/>
      <c r="AM330" s="839"/>
      <c r="AN330" s="839"/>
    </row>
    <row r="331" spans="3:40" ht="7.5" customHeight="1"/>
    <row r="332" spans="3:40" ht="7.5" customHeight="1"/>
    <row r="333" spans="3:40" ht="7.5" customHeight="1"/>
    <row r="334" spans="3:40" s="246" customFormat="1" ht="30" customHeight="1">
      <c r="C334" s="246" t="s">
        <v>692</v>
      </c>
      <c r="AB334" s="342"/>
    </row>
    <row r="335" spans="3:40" s="246" customFormat="1" ht="30" customHeight="1">
      <c r="C335" s="624">
        <v>1</v>
      </c>
      <c r="D335" s="624"/>
      <c r="E335" s="778" t="s">
        <v>971</v>
      </c>
      <c r="F335" s="779"/>
      <c r="G335" s="779"/>
      <c r="H335" s="779"/>
      <c r="I335" s="779"/>
      <c r="J335" s="779"/>
      <c r="K335" s="779"/>
      <c r="L335" s="779"/>
      <c r="M335" s="779"/>
      <c r="N335" s="779"/>
      <c r="O335" s="779"/>
      <c r="P335" s="779"/>
      <c r="Q335" s="779"/>
      <c r="R335" s="779"/>
      <c r="S335" s="779"/>
      <c r="T335" s="779"/>
      <c r="U335" s="779"/>
      <c r="V335" s="779"/>
      <c r="W335" s="779"/>
      <c r="X335" s="779"/>
      <c r="Y335" s="779"/>
      <c r="Z335" s="779"/>
      <c r="AA335" s="779"/>
      <c r="AB335" s="779"/>
      <c r="AC335" s="779"/>
      <c r="AD335" s="779"/>
      <c r="AE335" s="779"/>
      <c r="AF335" s="779"/>
      <c r="AG335" s="779"/>
      <c r="AH335" s="780"/>
      <c r="AI335" s="778"/>
      <c r="AJ335" s="779"/>
      <c r="AK335" s="779"/>
      <c r="AL335" s="779"/>
      <c r="AM335" s="779"/>
      <c r="AN335" s="780"/>
    </row>
    <row r="336" spans="3:40" s="246" customFormat="1" ht="30" customHeight="1">
      <c r="C336" s="491"/>
      <c r="D336" s="488" t="s">
        <v>454</v>
      </c>
      <c r="E336" s="763" t="s">
        <v>693</v>
      </c>
      <c r="F336" s="763"/>
      <c r="G336" s="763"/>
      <c r="H336" s="763"/>
      <c r="I336" s="763"/>
      <c r="J336" s="763"/>
      <c r="K336" s="763"/>
      <c r="L336" s="763"/>
      <c r="M336" s="763"/>
      <c r="N336" s="763"/>
      <c r="O336" s="763"/>
      <c r="P336" s="763"/>
      <c r="Q336" s="763"/>
      <c r="R336" s="763"/>
      <c r="S336" s="763"/>
      <c r="T336" s="763"/>
      <c r="U336" s="763"/>
      <c r="V336" s="763"/>
      <c r="W336" s="763"/>
      <c r="X336" s="763"/>
      <c r="Y336" s="763"/>
      <c r="Z336" s="763"/>
      <c r="AA336" s="763"/>
      <c r="AB336" s="763"/>
      <c r="AC336" s="763"/>
      <c r="AD336" s="763"/>
      <c r="AE336" s="763"/>
      <c r="AF336" s="763"/>
      <c r="AG336" s="763"/>
      <c r="AH336" s="763"/>
      <c r="AI336" s="777"/>
      <c r="AJ336" s="777"/>
      <c r="AK336" s="777"/>
      <c r="AL336" s="777"/>
      <c r="AM336" s="777"/>
      <c r="AN336" s="777"/>
    </row>
    <row r="337" spans="2:40" s="246" customFormat="1" ht="30" customHeight="1">
      <c r="C337" s="492"/>
      <c r="D337" s="489" t="s">
        <v>456</v>
      </c>
      <c r="E337" s="764" t="s">
        <v>694</v>
      </c>
      <c r="F337" s="764"/>
      <c r="G337" s="764"/>
      <c r="H337" s="764"/>
      <c r="I337" s="764"/>
      <c r="J337" s="764"/>
      <c r="K337" s="764"/>
      <c r="L337" s="764"/>
      <c r="M337" s="764"/>
      <c r="N337" s="764"/>
      <c r="O337" s="764"/>
      <c r="P337" s="764"/>
      <c r="Q337" s="764"/>
      <c r="R337" s="764"/>
      <c r="S337" s="764"/>
      <c r="T337" s="764"/>
      <c r="U337" s="764"/>
      <c r="V337" s="764"/>
      <c r="W337" s="764"/>
      <c r="X337" s="764"/>
      <c r="Y337" s="764"/>
      <c r="Z337" s="764"/>
      <c r="AA337" s="764"/>
      <c r="AB337" s="764"/>
      <c r="AC337" s="764"/>
      <c r="AD337" s="764"/>
      <c r="AE337" s="764"/>
      <c r="AF337" s="764"/>
      <c r="AG337" s="764"/>
      <c r="AH337" s="764"/>
      <c r="AI337" s="776"/>
      <c r="AJ337" s="776"/>
      <c r="AK337" s="776"/>
      <c r="AL337" s="776"/>
      <c r="AM337" s="776"/>
      <c r="AN337" s="776"/>
    </row>
    <row r="338" spans="2:40" s="246" customFormat="1" ht="30" customHeight="1">
      <c r="C338" s="492"/>
      <c r="D338" s="489" t="s">
        <v>458</v>
      </c>
      <c r="E338" s="764" t="s">
        <v>695</v>
      </c>
      <c r="F338" s="764"/>
      <c r="G338" s="764"/>
      <c r="H338" s="764"/>
      <c r="I338" s="764"/>
      <c r="J338" s="764"/>
      <c r="K338" s="764"/>
      <c r="L338" s="764"/>
      <c r="M338" s="764"/>
      <c r="N338" s="764"/>
      <c r="O338" s="764"/>
      <c r="P338" s="764"/>
      <c r="Q338" s="764"/>
      <c r="R338" s="764"/>
      <c r="S338" s="764"/>
      <c r="T338" s="764"/>
      <c r="U338" s="764"/>
      <c r="V338" s="764"/>
      <c r="W338" s="764"/>
      <c r="X338" s="764"/>
      <c r="Y338" s="764"/>
      <c r="Z338" s="764"/>
      <c r="AA338" s="764"/>
      <c r="AB338" s="764"/>
      <c r="AC338" s="764"/>
      <c r="AD338" s="764"/>
      <c r="AE338" s="764"/>
      <c r="AF338" s="764"/>
      <c r="AG338" s="764"/>
      <c r="AH338" s="764"/>
      <c r="AI338" s="776"/>
      <c r="AJ338" s="776"/>
      <c r="AK338" s="776"/>
      <c r="AL338" s="776"/>
      <c r="AM338" s="776"/>
      <c r="AN338" s="776"/>
    </row>
    <row r="339" spans="2:40" s="246" customFormat="1" ht="30" customHeight="1">
      <c r="C339" s="485"/>
      <c r="D339" s="490" t="s">
        <v>465</v>
      </c>
      <c r="E339" s="765" t="s">
        <v>696</v>
      </c>
      <c r="F339" s="765"/>
      <c r="G339" s="765"/>
      <c r="H339" s="765"/>
      <c r="I339" s="765"/>
      <c r="J339" s="765"/>
      <c r="K339" s="765"/>
      <c r="L339" s="765"/>
      <c r="M339" s="765"/>
      <c r="N339" s="765"/>
      <c r="O339" s="765"/>
      <c r="P339" s="765"/>
      <c r="Q339" s="765"/>
      <c r="R339" s="765"/>
      <c r="S339" s="765"/>
      <c r="T339" s="765"/>
      <c r="U339" s="765"/>
      <c r="V339" s="765"/>
      <c r="W339" s="765"/>
      <c r="X339" s="765"/>
      <c r="Y339" s="765"/>
      <c r="Z339" s="765"/>
      <c r="AA339" s="765"/>
      <c r="AB339" s="765"/>
      <c r="AC339" s="765"/>
      <c r="AD339" s="765"/>
      <c r="AE339" s="765"/>
      <c r="AF339" s="765"/>
      <c r="AG339" s="765"/>
      <c r="AH339" s="765"/>
      <c r="AI339" s="766"/>
      <c r="AJ339" s="766"/>
      <c r="AK339" s="766"/>
      <c r="AL339" s="766"/>
      <c r="AM339" s="766"/>
      <c r="AN339" s="766"/>
    </row>
    <row r="340" spans="2:40" s="246" customFormat="1" ht="30" customHeight="1">
      <c r="C340" s="624">
        <v>2</v>
      </c>
      <c r="D340" s="624"/>
      <c r="E340" s="762" t="s">
        <v>983</v>
      </c>
      <c r="F340" s="762"/>
      <c r="G340" s="762"/>
      <c r="H340" s="762"/>
      <c r="I340" s="762"/>
      <c r="J340" s="762"/>
      <c r="K340" s="762"/>
      <c r="L340" s="762"/>
      <c r="M340" s="762"/>
      <c r="N340" s="762"/>
      <c r="O340" s="762"/>
      <c r="P340" s="762"/>
      <c r="Q340" s="762"/>
      <c r="R340" s="762"/>
      <c r="S340" s="762"/>
      <c r="T340" s="762"/>
      <c r="U340" s="762"/>
      <c r="V340" s="762"/>
      <c r="W340" s="762"/>
      <c r="X340" s="762"/>
      <c r="Y340" s="762"/>
      <c r="Z340" s="762"/>
      <c r="AA340" s="762"/>
      <c r="AB340" s="762"/>
      <c r="AC340" s="762"/>
      <c r="AD340" s="762"/>
      <c r="AE340" s="762"/>
      <c r="AF340" s="762"/>
      <c r="AG340" s="762"/>
      <c r="AH340" s="762"/>
      <c r="AI340" s="551"/>
      <c r="AJ340" s="551"/>
      <c r="AK340" s="551"/>
      <c r="AL340" s="551"/>
      <c r="AM340" s="551"/>
      <c r="AN340" s="551"/>
    </row>
    <row r="341" spans="2:40" s="246" customFormat="1" ht="30" customHeight="1">
      <c r="C341" s="624">
        <v>3</v>
      </c>
      <c r="D341" s="624"/>
      <c r="E341" s="761" t="s">
        <v>984</v>
      </c>
      <c r="F341" s="761"/>
      <c r="G341" s="761"/>
      <c r="H341" s="761"/>
      <c r="I341" s="761"/>
      <c r="J341" s="761"/>
      <c r="K341" s="761"/>
      <c r="L341" s="761"/>
      <c r="M341" s="761"/>
      <c r="N341" s="761"/>
      <c r="O341" s="761"/>
      <c r="P341" s="761"/>
      <c r="Q341" s="761"/>
      <c r="R341" s="761"/>
      <c r="S341" s="761"/>
      <c r="T341" s="761"/>
      <c r="U341" s="761"/>
      <c r="V341" s="761"/>
      <c r="W341" s="761"/>
      <c r="X341" s="761"/>
      <c r="Y341" s="761"/>
      <c r="Z341" s="761"/>
      <c r="AA341" s="761"/>
      <c r="AB341" s="761"/>
      <c r="AC341" s="761"/>
      <c r="AD341" s="761"/>
      <c r="AE341" s="761"/>
      <c r="AF341" s="761"/>
      <c r="AG341" s="761"/>
      <c r="AH341" s="761"/>
      <c r="AI341" s="551"/>
      <c r="AJ341" s="551"/>
      <c r="AK341" s="551"/>
      <c r="AL341" s="551"/>
      <c r="AM341" s="551"/>
      <c r="AN341" s="551"/>
    </row>
    <row r="342" spans="2:40" s="246" customFormat="1" ht="40.5" customHeight="1">
      <c r="C342" s="624">
        <v>4</v>
      </c>
      <c r="D342" s="624"/>
      <c r="E342" s="760" t="s">
        <v>985</v>
      </c>
      <c r="F342" s="760"/>
      <c r="G342" s="760"/>
      <c r="H342" s="760"/>
      <c r="I342" s="760"/>
      <c r="J342" s="760"/>
      <c r="K342" s="760"/>
      <c r="L342" s="760"/>
      <c r="M342" s="760"/>
      <c r="N342" s="760"/>
      <c r="O342" s="760"/>
      <c r="P342" s="760"/>
      <c r="Q342" s="760"/>
      <c r="R342" s="760"/>
      <c r="S342" s="760"/>
      <c r="T342" s="760"/>
      <c r="U342" s="760"/>
      <c r="V342" s="760"/>
      <c r="W342" s="760"/>
      <c r="X342" s="760"/>
      <c r="Y342" s="760"/>
      <c r="Z342" s="760"/>
      <c r="AA342" s="760"/>
      <c r="AB342" s="760"/>
      <c r="AC342" s="760"/>
      <c r="AD342" s="760"/>
      <c r="AE342" s="760"/>
      <c r="AF342" s="760"/>
      <c r="AG342" s="760"/>
      <c r="AH342" s="760"/>
      <c r="AI342" s="551"/>
      <c r="AJ342" s="551"/>
      <c r="AK342" s="551"/>
      <c r="AL342" s="551"/>
      <c r="AM342" s="551"/>
      <c r="AN342" s="551"/>
    </row>
    <row r="343" spans="2:40" s="246" customFormat="1" ht="30" customHeight="1">
      <c r="C343" s="624">
        <v>5</v>
      </c>
      <c r="D343" s="624"/>
      <c r="E343" s="762" t="s">
        <v>970</v>
      </c>
      <c r="F343" s="762"/>
      <c r="G343" s="762"/>
      <c r="H343" s="762"/>
      <c r="I343" s="762"/>
      <c r="J343" s="762"/>
      <c r="K343" s="762"/>
      <c r="L343" s="762"/>
      <c r="M343" s="762"/>
      <c r="N343" s="762"/>
      <c r="O343" s="762"/>
      <c r="P343" s="762"/>
      <c r="Q343" s="762"/>
      <c r="R343" s="762"/>
      <c r="S343" s="762"/>
      <c r="T343" s="762"/>
      <c r="U343" s="762"/>
      <c r="V343" s="762"/>
      <c r="W343" s="762"/>
      <c r="X343" s="762"/>
      <c r="Y343" s="762"/>
      <c r="Z343" s="762"/>
      <c r="AA343" s="762"/>
      <c r="AB343" s="762"/>
      <c r="AC343" s="762"/>
      <c r="AD343" s="762"/>
      <c r="AE343" s="762"/>
      <c r="AF343" s="762"/>
      <c r="AG343" s="762"/>
      <c r="AH343" s="762"/>
      <c r="AI343" s="551"/>
      <c r="AJ343" s="551"/>
      <c r="AK343" s="551"/>
      <c r="AL343" s="551"/>
      <c r="AM343" s="551"/>
      <c r="AN343" s="551"/>
    </row>
    <row r="344" spans="2:40" s="246" customFormat="1" ht="30" customHeight="1">
      <c r="C344" s="254"/>
      <c r="D344" s="254"/>
      <c r="E344" s="343"/>
      <c r="F344" s="343"/>
      <c r="G344" s="343"/>
      <c r="H344" s="343"/>
      <c r="I344" s="343"/>
      <c r="J344" s="343"/>
      <c r="K344" s="343"/>
      <c r="L344" s="343"/>
      <c r="M344" s="343"/>
      <c r="N344" s="343"/>
      <c r="O344" s="343"/>
      <c r="P344" s="343"/>
      <c r="Q344" s="343"/>
      <c r="R344" s="343"/>
      <c r="S344" s="343"/>
      <c r="T344" s="343"/>
      <c r="U344" s="343"/>
      <c r="V344" s="343"/>
      <c r="W344" s="343"/>
      <c r="X344" s="343"/>
      <c r="Y344" s="343"/>
      <c r="Z344" s="343"/>
      <c r="AA344" s="343"/>
      <c r="AB344" s="343"/>
      <c r="AC344" s="343"/>
      <c r="AD344" s="343"/>
      <c r="AE344" s="343"/>
      <c r="AF344" s="343"/>
      <c r="AG344" s="343"/>
      <c r="AH344" s="343"/>
      <c r="AI344" s="343"/>
      <c r="AJ344" s="343"/>
      <c r="AK344" s="343"/>
      <c r="AL344" s="343"/>
      <c r="AM344" s="343"/>
      <c r="AN344" s="343"/>
    </row>
    <row r="345" spans="2:40" s="246" customFormat="1" ht="30" customHeight="1">
      <c r="C345" s="246" t="s">
        <v>697</v>
      </c>
      <c r="P345" s="343"/>
      <c r="Q345" s="343"/>
      <c r="R345" s="343"/>
      <c r="S345" s="343"/>
      <c r="T345" s="343"/>
      <c r="U345" s="343"/>
      <c r="V345" s="343"/>
      <c r="W345" s="343"/>
      <c r="X345" s="343"/>
      <c r="Y345" s="343"/>
      <c r="Z345" s="343"/>
      <c r="AA345" s="343"/>
      <c r="AB345" s="343"/>
      <c r="AC345" s="343"/>
      <c r="AD345" s="343"/>
      <c r="AE345" s="343"/>
      <c r="AF345" s="343"/>
      <c r="AG345" s="343"/>
      <c r="AH345" s="343"/>
      <c r="AI345" s="343"/>
      <c r="AJ345" s="343"/>
      <c r="AK345" s="343"/>
      <c r="AL345" s="343"/>
      <c r="AM345" s="343"/>
      <c r="AN345" s="343"/>
    </row>
    <row r="346" spans="2:40" s="246" customFormat="1" ht="30" customHeight="1">
      <c r="C346" s="624">
        <v>1</v>
      </c>
      <c r="D346" s="624"/>
      <c r="E346" s="857" t="s">
        <v>972</v>
      </c>
      <c r="F346" s="858"/>
      <c r="G346" s="858"/>
      <c r="H346" s="858"/>
      <c r="I346" s="858"/>
      <c r="J346" s="858"/>
      <c r="K346" s="858"/>
      <c r="L346" s="858"/>
      <c r="M346" s="858"/>
      <c r="N346" s="858"/>
      <c r="O346" s="858"/>
      <c r="P346" s="858"/>
      <c r="Q346" s="858"/>
      <c r="R346" s="858"/>
      <c r="S346" s="858"/>
      <c r="T346" s="858"/>
      <c r="U346" s="858"/>
      <c r="V346" s="858"/>
      <c r="W346" s="858"/>
      <c r="X346" s="858"/>
      <c r="Y346" s="858"/>
      <c r="Z346" s="858"/>
      <c r="AA346" s="858"/>
      <c r="AB346" s="858"/>
      <c r="AC346" s="858"/>
      <c r="AD346" s="858"/>
      <c r="AE346" s="858"/>
      <c r="AF346" s="858"/>
      <c r="AG346" s="858"/>
      <c r="AH346" s="858"/>
      <c r="AI346" s="854"/>
      <c r="AJ346" s="855"/>
      <c r="AK346" s="855"/>
      <c r="AL346" s="855"/>
      <c r="AM346" s="855"/>
      <c r="AN346" s="856"/>
    </row>
    <row r="347" spans="2:40" s="246" customFormat="1" ht="30" customHeight="1">
      <c r="C347" s="491"/>
      <c r="D347" s="488" t="s">
        <v>454</v>
      </c>
      <c r="E347" s="767" t="s">
        <v>971</v>
      </c>
      <c r="F347" s="768"/>
      <c r="G347" s="768"/>
      <c r="H347" s="768"/>
      <c r="I347" s="768"/>
      <c r="J347" s="768"/>
      <c r="K347" s="768"/>
      <c r="L347" s="768"/>
      <c r="M347" s="768"/>
      <c r="N347" s="768"/>
      <c r="O347" s="768"/>
      <c r="P347" s="768"/>
      <c r="Q347" s="768"/>
      <c r="R347" s="768"/>
      <c r="S347" s="768"/>
      <c r="T347" s="768"/>
      <c r="U347" s="768"/>
      <c r="V347" s="768"/>
      <c r="W347" s="768"/>
      <c r="X347" s="768"/>
      <c r="Y347" s="768"/>
      <c r="Z347" s="768"/>
      <c r="AA347" s="768"/>
      <c r="AB347" s="768"/>
      <c r="AC347" s="768"/>
      <c r="AD347" s="768"/>
      <c r="AE347" s="768"/>
      <c r="AF347" s="768"/>
      <c r="AG347" s="768"/>
      <c r="AH347" s="768"/>
      <c r="AI347" s="777"/>
      <c r="AJ347" s="777"/>
      <c r="AK347" s="777"/>
      <c r="AL347" s="777"/>
      <c r="AM347" s="777"/>
      <c r="AN347" s="777"/>
    </row>
    <row r="348" spans="2:40" s="246" customFormat="1" ht="30" customHeight="1">
      <c r="C348" s="492"/>
      <c r="D348" s="489" t="s">
        <v>456</v>
      </c>
      <c r="E348" s="769" t="s">
        <v>973</v>
      </c>
      <c r="F348" s="770"/>
      <c r="G348" s="770"/>
      <c r="H348" s="770"/>
      <c r="I348" s="770"/>
      <c r="J348" s="770"/>
      <c r="K348" s="770"/>
      <c r="L348" s="770"/>
      <c r="M348" s="770"/>
      <c r="N348" s="770"/>
      <c r="O348" s="770"/>
      <c r="P348" s="770"/>
      <c r="Q348" s="770"/>
      <c r="R348" s="770"/>
      <c r="S348" s="770"/>
      <c r="T348" s="770"/>
      <c r="U348" s="770"/>
      <c r="V348" s="770"/>
      <c r="W348" s="770"/>
      <c r="X348" s="770"/>
      <c r="Y348" s="770"/>
      <c r="Z348" s="770"/>
      <c r="AA348" s="770"/>
      <c r="AB348" s="770"/>
      <c r="AC348" s="770"/>
      <c r="AD348" s="770"/>
      <c r="AE348" s="770"/>
      <c r="AF348" s="770"/>
      <c r="AG348" s="770"/>
      <c r="AH348" s="770"/>
      <c r="AI348" s="776"/>
      <c r="AJ348" s="776"/>
      <c r="AK348" s="776"/>
      <c r="AL348" s="776"/>
      <c r="AM348" s="776"/>
      <c r="AN348" s="776"/>
    </row>
    <row r="349" spans="2:40" s="246" customFormat="1" ht="30" customHeight="1">
      <c r="C349" s="485"/>
      <c r="D349" s="490" t="s">
        <v>458</v>
      </c>
      <c r="E349" s="774" t="s">
        <v>974</v>
      </c>
      <c r="F349" s="775"/>
      <c r="G349" s="775"/>
      <c r="H349" s="775"/>
      <c r="I349" s="775"/>
      <c r="J349" s="775"/>
      <c r="K349" s="775"/>
      <c r="L349" s="775"/>
      <c r="M349" s="775"/>
      <c r="N349" s="775"/>
      <c r="O349" s="775"/>
      <c r="P349" s="775"/>
      <c r="Q349" s="775"/>
      <c r="R349" s="775"/>
      <c r="S349" s="775"/>
      <c r="T349" s="775"/>
      <c r="U349" s="775"/>
      <c r="V349" s="775"/>
      <c r="W349" s="775"/>
      <c r="X349" s="775"/>
      <c r="Y349" s="775"/>
      <c r="Z349" s="775"/>
      <c r="AA349" s="775"/>
      <c r="AB349" s="775"/>
      <c r="AC349" s="775"/>
      <c r="AD349" s="775"/>
      <c r="AE349" s="775"/>
      <c r="AF349" s="775"/>
      <c r="AG349" s="775"/>
      <c r="AH349" s="775"/>
      <c r="AI349" s="766"/>
      <c r="AJ349" s="766"/>
      <c r="AK349" s="766"/>
      <c r="AL349" s="766"/>
      <c r="AM349" s="766"/>
      <c r="AN349" s="766"/>
    </row>
    <row r="350" spans="2:40" ht="13.05" customHeight="1">
      <c r="B350" s="212"/>
      <c r="C350" s="220"/>
      <c r="D350" s="220"/>
      <c r="E350" s="212"/>
      <c r="F350" s="220"/>
      <c r="G350" s="212"/>
      <c r="H350" s="212"/>
      <c r="I350" s="212"/>
      <c r="J350" s="212"/>
      <c r="K350" s="212"/>
      <c r="L350" s="212"/>
      <c r="M350" s="212"/>
      <c r="N350" s="212"/>
      <c r="O350" s="212"/>
      <c r="P350" s="212"/>
      <c r="Q350" s="212"/>
      <c r="R350" s="212"/>
      <c r="S350" s="212"/>
      <c r="T350" s="212"/>
      <c r="U350" s="212"/>
      <c r="V350" s="212"/>
      <c r="W350" s="212"/>
      <c r="X350" s="212"/>
      <c r="Y350" s="212"/>
      <c r="Z350" s="212"/>
      <c r="AA350" s="212"/>
      <c r="AB350" s="212"/>
      <c r="AC350" s="212"/>
      <c r="AD350" s="212"/>
      <c r="AE350" s="212"/>
      <c r="AF350" s="212"/>
      <c r="AG350" s="212"/>
      <c r="AH350" s="212"/>
      <c r="AI350" s="212"/>
      <c r="AJ350" s="212"/>
      <c r="AK350" s="212"/>
      <c r="AL350" s="212"/>
      <c r="AM350" s="212"/>
      <c r="AN350" s="212"/>
    </row>
    <row r="351" spans="2:40" ht="30" customHeight="1">
      <c r="C351" s="208" t="s">
        <v>504</v>
      </c>
      <c r="AB351" s="321"/>
    </row>
    <row r="352" spans="2:40" ht="39" customHeight="1">
      <c r="C352" s="800">
        <v>1</v>
      </c>
      <c r="D352" s="801"/>
      <c r="E352" s="802" t="s">
        <v>959</v>
      </c>
      <c r="F352" s="803"/>
      <c r="G352" s="803"/>
      <c r="H352" s="803"/>
      <c r="I352" s="803"/>
      <c r="J352" s="803"/>
      <c r="K352" s="803"/>
      <c r="L352" s="803"/>
      <c r="M352" s="803"/>
      <c r="N352" s="803"/>
      <c r="O352" s="803"/>
      <c r="P352" s="803"/>
      <c r="Q352" s="803"/>
      <c r="R352" s="803"/>
      <c r="S352" s="803"/>
      <c r="T352" s="803"/>
      <c r="U352" s="803"/>
      <c r="V352" s="803"/>
      <c r="W352" s="803"/>
      <c r="X352" s="803"/>
      <c r="Y352" s="803"/>
      <c r="Z352" s="803"/>
      <c r="AA352" s="803"/>
      <c r="AB352" s="803"/>
      <c r="AC352" s="803"/>
      <c r="AD352" s="803"/>
      <c r="AE352" s="803"/>
      <c r="AF352" s="803"/>
      <c r="AG352" s="803"/>
      <c r="AH352" s="804"/>
      <c r="AI352" s="551"/>
      <c r="AJ352" s="551"/>
      <c r="AK352" s="551"/>
      <c r="AL352" s="551"/>
      <c r="AM352" s="551"/>
      <c r="AN352" s="551"/>
    </row>
    <row r="353" spans="2:40" ht="42" customHeight="1">
      <c r="C353" s="800">
        <v>2</v>
      </c>
      <c r="D353" s="801"/>
      <c r="E353" s="802" t="s">
        <v>960</v>
      </c>
      <c r="F353" s="803"/>
      <c r="G353" s="803"/>
      <c r="H353" s="803"/>
      <c r="I353" s="803"/>
      <c r="J353" s="803"/>
      <c r="K353" s="803"/>
      <c r="L353" s="803"/>
      <c r="M353" s="803"/>
      <c r="N353" s="803"/>
      <c r="O353" s="803"/>
      <c r="P353" s="803"/>
      <c r="Q353" s="803"/>
      <c r="R353" s="803"/>
      <c r="S353" s="803"/>
      <c r="T353" s="803"/>
      <c r="U353" s="803"/>
      <c r="V353" s="803"/>
      <c r="W353" s="803"/>
      <c r="X353" s="803"/>
      <c r="Y353" s="803"/>
      <c r="Z353" s="803"/>
      <c r="AA353" s="803"/>
      <c r="AB353" s="803"/>
      <c r="AC353" s="803"/>
      <c r="AD353" s="803"/>
      <c r="AE353" s="803"/>
      <c r="AF353" s="803"/>
      <c r="AG353" s="803"/>
      <c r="AH353" s="804"/>
      <c r="AI353" s="551"/>
      <c r="AJ353" s="551"/>
      <c r="AK353" s="551"/>
      <c r="AL353" s="551"/>
      <c r="AM353" s="551"/>
      <c r="AN353" s="551"/>
    </row>
    <row r="354" spans="2:40" ht="30" customHeight="1">
      <c r="C354" s="208" t="s">
        <v>505</v>
      </c>
      <c r="AB354" s="321"/>
    </row>
    <row r="355" spans="2:40" ht="40.5" customHeight="1">
      <c r="C355" s="624">
        <v>1</v>
      </c>
      <c r="D355" s="624"/>
      <c r="E355" s="552" t="s">
        <v>961</v>
      </c>
      <c r="F355" s="552"/>
      <c r="G355" s="552"/>
      <c r="H355" s="552"/>
      <c r="I355" s="552"/>
      <c r="J355" s="552"/>
      <c r="K355" s="552"/>
      <c r="L355" s="552"/>
      <c r="M355" s="552"/>
      <c r="N355" s="552"/>
      <c r="O355" s="552"/>
      <c r="P355" s="552"/>
      <c r="Q355" s="552"/>
      <c r="R355" s="552"/>
      <c r="S355" s="552"/>
      <c r="T355" s="552"/>
      <c r="U355" s="552"/>
      <c r="V355" s="552"/>
      <c r="W355" s="552"/>
      <c r="X355" s="552"/>
      <c r="Y355" s="552"/>
      <c r="Z355" s="552"/>
      <c r="AA355" s="552"/>
      <c r="AB355" s="552"/>
      <c r="AC355" s="552"/>
      <c r="AD355" s="552"/>
      <c r="AE355" s="552"/>
      <c r="AF355" s="552"/>
      <c r="AG355" s="552"/>
      <c r="AH355" s="552"/>
      <c r="AI355" s="551"/>
      <c r="AJ355" s="551"/>
      <c r="AK355" s="551"/>
      <c r="AL355" s="551"/>
      <c r="AM355" s="551"/>
      <c r="AN355" s="551"/>
    </row>
    <row r="356" spans="2:40" ht="30" customHeight="1">
      <c r="C356" s="208" t="s">
        <v>506</v>
      </c>
      <c r="AB356" s="321"/>
    </row>
    <row r="357" spans="2:40" ht="40.950000000000003" customHeight="1">
      <c r="C357" s="624">
        <v>1</v>
      </c>
      <c r="D357" s="624"/>
      <c r="E357" s="552" t="s">
        <v>962</v>
      </c>
      <c r="F357" s="552"/>
      <c r="G357" s="552"/>
      <c r="H357" s="552"/>
      <c r="I357" s="552"/>
      <c r="J357" s="552"/>
      <c r="K357" s="552"/>
      <c r="L357" s="552"/>
      <c r="M357" s="552"/>
      <c r="N357" s="552"/>
      <c r="O357" s="552"/>
      <c r="P357" s="552"/>
      <c r="Q357" s="552"/>
      <c r="R357" s="552"/>
      <c r="S357" s="552"/>
      <c r="T357" s="552"/>
      <c r="U357" s="552"/>
      <c r="V357" s="552"/>
      <c r="W357" s="552"/>
      <c r="X357" s="552"/>
      <c r="Y357" s="552"/>
      <c r="Z357" s="552"/>
      <c r="AA357" s="552"/>
      <c r="AB357" s="552"/>
      <c r="AC357" s="552"/>
      <c r="AD357" s="552"/>
      <c r="AE357" s="552"/>
      <c r="AF357" s="552"/>
      <c r="AG357" s="552"/>
      <c r="AH357" s="552"/>
      <c r="AI357" s="551"/>
      <c r="AJ357" s="551"/>
      <c r="AK357" s="551"/>
      <c r="AL357" s="551"/>
      <c r="AM357" s="551"/>
      <c r="AN357" s="551"/>
    </row>
    <row r="358" spans="2:40" ht="30" customHeight="1">
      <c r="C358" s="624">
        <v>2</v>
      </c>
      <c r="D358" s="624"/>
      <c r="E358" s="552" t="s">
        <v>963</v>
      </c>
      <c r="F358" s="552"/>
      <c r="G358" s="552"/>
      <c r="H358" s="552"/>
      <c r="I358" s="552"/>
      <c r="J358" s="552"/>
      <c r="K358" s="552"/>
      <c r="L358" s="552"/>
      <c r="M358" s="552"/>
      <c r="N358" s="552"/>
      <c r="O358" s="552"/>
      <c r="P358" s="552"/>
      <c r="Q358" s="552"/>
      <c r="R358" s="552"/>
      <c r="S358" s="552"/>
      <c r="T358" s="552"/>
      <c r="U358" s="552"/>
      <c r="V358" s="552"/>
      <c r="W358" s="552"/>
      <c r="X358" s="552"/>
      <c r="Y358" s="552"/>
      <c r="Z358" s="552"/>
      <c r="AA358" s="552"/>
      <c r="AB358" s="552"/>
      <c r="AC358" s="552"/>
      <c r="AD358" s="552"/>
      <c r="AE358" s="552"/>
      <c r="AF358" s="552"/>
      <c r="AG358" s="552"/>
      <c r="AH358" s="552"/>
      <c r="AI358" s="551"/>
      <c r="AJ358" s="551"/>
      <c r="AK358" s="551"/>
      <c r="AL358" s="551"/>
      <c r="AM358" s="551"/>
      <c r="AN358" s="551"/>
    </row>
    <row r="359" spans="2:40" ht="37.5" customHeight="1">
      <c r="C359" s="624">
        <v>3</v>
      </c>
      <c r="D359" s="624"/>
      <c r="E359" s="552" t="s">
        <v>507</v>
      </c>
      <c r="F359" s="552"/>
      <c r="G359" s="552"/>
      <c r="H359" s="552"/>
      <c r="I359" s="552"/>
      <c r="J359" s="552"/>
      <c r="K359" s="552"/>
      <c r="L359" s="552"/>
      <c r="M359" s="552"/>
      <c r="N359" s="552"/>
      <c r="O359" s="552"/>
      <c r="P359" s="552"/>
      <c r="Q359" s="552"/>
      <c r="R359" s="552"/>
      <c r="S359" s="552"/>
      <c r="T359" s="552"/>
      <c r="U359" s="552"/>
      <c r="V359" s="552"/>
      <c r="W359" s="552"/>
      <c r="X359" s="552"/>
      <c r="Y359" s="552"/>
      <c r="Z359" s="552"/>
      <c r="AA359" s="552"/>
      <c r="AB359" s="552"/>
      <c r="AC359" s="552"/>
      <c r="AD359" s="552"/>
      <c r="AE359" s="552"/>
      <c r="AF359" s="552"/>
      <c r="AG359" s="552"/>
      <c r="AH359" s="552"/>
      <c r="AI359" s="551"/>
      <c r="AJ359" s="551"/>
      <c r="AK359" s="551"/>
      <c r="AL359" s="551"/>
      <c r="AM359" s="551"/>
      <c r="AN359" s="551"/>
    </row>
    <row r="360" spans="2:40" s="347" customFormat="1" ht="12.75" customHeight="1">
      <c r="B360" s="348"/>
      <c r="C360" s="244"/>
      <c r="D360" s="244"/>
      <c r="E360" s="244"/>
      <c r="F360" s="244"/>
      <c r="G360" s="244"/>
      <c r="H360" s="244"/>
      <c r="I360" s="244"/>
      <c r="J360" s="244"/>
      <c r="K360" s="244"/>
      <c r="L360" s="244"/>
      <c r="M360" s="244"/>
      <c r="N360" s="244"/>
      <c r="O360" s="244"/>
      <c r="P360" s="244"/>
      <c r="Q360" s="244"/>
      <c r="R360" s="244"/>
      <c r="S360" s="244"/>
      <c r="T360" s="244"/>
      <c r="U360" s="244"/>
      <c r="V360" s="244"/>
      <c r="W360" s="244"/>
      <c r="X360" s="244"/>
      <c r="Y360" s="244"/>
      <c r="Z360" s="244"/>
      <c r="AA360" s="244"/>
      <c r="AB360" s="244"/>
      <c r="AC360" s="244"/>
      <c r="AD360" s="244"/>
      <c r="AE360" s="244"/>
      <c r="AF360" s="244"/>
      <c r="AG360" s="244"/>
      <c r="AH360" s="244"/>
      <c r="AI360" s="244"/>
      <c r="AJ360" s="244"/>
      <c r="AK360" s="244"/>
      <c r="AL360" s="244"/>
      <c r="AM360" s="244"/>
      <c r="AN360" s="244"/>
    </row>
    <row r="361" spans="2:40" ht="30" customHeight="1">
      <c r="C361" s="208" t="s">
        <v>508</v>
      </c>
      <c r="AB361" s="321"/>
    </row>
    <row r="362" spans="2:40" ht="24" customHeight="1">
      <c r="C362" s="603">
        <v>1</v>
      </c>
      <c r="D362" s="605"/>
      <c r="E362" s="626" t="s">
        <v>338</v>
      </c>
      <c r="F362" s="627"/>
      <c r="G362" s="627"/>
      <c r="H362" s="627"/>
      <c r="I362" s="627"/>
      <c r="J362" s="627"/>
      <c r="K362" s="627"/>
      <c r="L362" s="627"/>
      <c r="M362" s="627"/>
      <c r="N362" s="627"/>
      <c r="O362" s="627"/>
      <c r="P362" s="627"/>
      <c r="Q362" s="627"/>
      <c r="R362" s="627"/>
      <c r="S362" s="627"/>
      <c r="T362" s="627"/>
      <c r="U362" s="627"/>
      <c r="V362" s="627"/>
      <c r="W362" s="627"/>
      <c r="X362" s="627"/>
      <c r="Y362" s="627"/>
      <c r="Z362" s="627"/>
      <c r="AA362" s="627"/>
      <c r="AB362" s="627"/>
      <c r="AC362" s="627"/>
      <c r="AD362" s="627"/>
      <c r="AE362" s="627"/>
      <c r="AF362" s="627"/>
      <c r="AG362" s="627"/>
      <c r="AH362" s="628"/>
      <c r="AI362" s="639"/>
      <c r="AJ362" s="640"/>
      <c r="AK362" s="640"/>
      <c r="AL362" s="640"/>
      <c r="AM362" s="640"/>
      <c r="AN362" s="664"/>
    </row>
    <row r="363" spans="2:40" ht="22.5" customHeight="1">
      <c r="C363" s="624">
        <v>2</v>
      </c>
      <c r="D363" s="624"/>
      <c r="E363" s="653" t="s">
        <v>723</v>
      </c>
      <c r="F363" s="654"/>
      <c r="G363" s="654"/>
      <c r="H363" s="654"/>
      <c r="I363" s="654"/>
      <c r="J363" s="654"/>
      <c r="K363" s="654"/>
      <c r="L363" s="654"/>
      <c r="M363" s="654"/>
      <c r="N363" s="654"/>
      <c r="O363" s="654"/>
      <c r="P363" s="654"/>
      <c r="Q363" s="654"/>
      <c r="R363" s="654"/>
      <c r="S363" s="654"/>
      <c r="T363" s="654"/>
      <c r="U363" s="654"/>
      <c r="V363" s="654"/>
      <c r="W363" s="654"/>
      <c r="X363" s="654"/>
      <c r="Y363" s="654"/>
      <c r="Z363" s="654"/>
      <c r="AA363" s="654"/>
      <c r="AB363" s="654"/>
      <c r="AC363" s="654"/>
      <c r="AD363" s="654"/>
      <c r="AE363" s="654"/>
      <c r="AF363" s="654"/>
      <c r="AG363" s="654"/>
      <c r="AH363" s="655"/>
      <c r="AI363" s="551"/>
      <c r="AJ363" s="551"/>
      <c r="AK363" s="551"/>
      <c r="AL363" s="551"/>
      <c r="AM363" s="551"/>
      <c r="AN363" s="551"/>
    </row>
    <row r="364" spans="2:40" ht="46.5" customHeight="1">
      <c r="C364" s="624">
        <v>3</v>
      </c>
      <c r="D364" s="624"/>
      <c r="E364" s="653" t="s">
        <v>964</v>
      </c>
      <c r="F364" s="654"/>
      <c r="G364" s="654"/>
      <c r="H364" s="654"/>
      <c r="I364" s="654"/>
      <c r="J364" s="654"/>
      <c r="K364" s="654"/>
      <c r="L364" s="654"/>
      <c r="M364" s="654"/>
      <c r="N364" s="654"/>
      <c r="O364" s="654"/>
      <c r="P364" s="654"/>
      <c r="Q364" s="654"/>
      <c r="R364" s="654"/>
      <c r="S364" s="654"/>
      <c r="T364" s="654"/>
      <c r="U364" s="654"/>
      <c r="V364" s="654"/>
      <c r="W364" s="654"/>
      <c r="X364" s="654"/>
      <c r="Y364" s="654"/>
      <c r="Z364" s="654"/>
      <c r="AA364" s="654"/>
      <c r="AB364" s="654"/>
      <c r="AC364" s="654"/>
      <c r="AD364" s="654"/>
      <c r="AE364" s="654"/>
      <c r="AF364" s="654"/>
      <c r="AG364" s="654"/>
      <c r="AH364" s="655"/>
      <c r="AI364" s="551"/>
      <c r="AJ364" s="551"/>
      <c r="AK364" s="551"/>
      <c r="AL364" s="551"/>
      <c r="AM364" s="551"/>
      <c r="AN364" s="551"/>
    </row>
    <row r="365" spans="2:40" ht="45" customHeight="1">
      <c r="C365" s="624">
        <v>4</v>
      </c>
      <c r="D365" s="624"/>
      <c r="E365" s="659" t="s">
        <v>965</v>
      </c>
      <c r="F365" s="660"/>
      <c r="G365" s="660"/>
      <c r="H365" s="660"/>
      <c r="I365" s="660"/>
      <c r="J365" s="660"/>
      <c r="K365" s="660"/>
      <c r="L365" s="660"/>
      <c r="M365" s="660"/>
      <c r="N365" s="660"/>
      <c r="O365" s="660"/>
      <c r="P365" s="660"/>
      <c r="Q365" s="660"/>
      <c r="R365" s="660"/>
      <c r="S365" s="660"/>
      <c r="T365" s="660"/>
      <c r="U365" s="660"/>
      <c r="V365" s="660"/>
      <c r="W365" s="660"/>
      <c r="X365" s="660"/>
      <c r="Y365" s="660"/>
      <c r="Z365" s="660"/>
      <c r="AA365" s="660"/>
      <c r="AB365" s="660"/>
      <c r="AC365" s="660"/>
      <c r="AD365" s="660"/>
      <c r="AE365" s="660"/>
      <c r="AF365" s="660"/>
      <c r="AG365" s="660"/>
      <c r="AH365" s="665"/>
      <c r="AI365" s="551"/>
      <c r="AJ365" s="551"/>
      <c r="AK365" s="551"/>
      <c r="AL365" s="551"/>
      <c r="AM365" s="551"/>
      <c r="AN365" s="551"/>
    </row>
    <row r="366" spans="2:40" s="327" customFormat="1" ht="12.75" customHeight="1">
      <c r="B366" s="326"/>
      <c r="C366" s="208"/>
      <c r="D366" s="208"/>
      <c r="E366" s="208"/>
      <c r="F366" s="208"/>
      <c r="G366" s="208"/>
      <c r="H366" s="208"/>
      <c r="I366" s="208"/>
      <c r="J366" s="208"/>
      <c r="K366" s="208"/>
      <c r="L366" s="208"/>
      <c r="M366" s="208"/>
      <c r="N366" s="208"/>
      <c r="O366" s="208"/>
      <c r="P366" s="208"/>
      <c r="Q366" s="208"/>
      <c r="R366" s="208"/>
      <c r="S366" s="208"/>
      <c r="T366" s="208"/>
      <c r="U366" s="208"/>
      <c r="V366" s="208"/>
      <c r="W366" s="208"/>
      <c r="X366" s="208"/>
      <c r="Y366" s="208"/>
      <c r="Z366" s="208"/>
      <c r="AA366" s="208"/>
      <c r="AB366" s="208"/>
      <c r="AC366" s="208"/>
      <c r="AD366" s="208"/>
      <c r="AE366" s="208"/>
      <c r="AF366" s="208"/>
      <c r="AG366" s="208"/>
      <c r="AH366" s="208"/>
      <c r="AI366" s="208"/>
      <c r="AJ366" s="208"/>
      <c r="AK366" s="208"/>
      <c r="AL366" s="208"/>
      <c r="AM366" s="208"/>
      <c r="AN366" s="208"/>
    </row>
    <row r="367" spans="2:40" s="327" customFormat="1" ht="30" customHeight="1">
      <c r="B367" s="326"/>
      <c r="C367" s="208" t="s">
        <v>741</v>
      </c>
      <c r="D367" s="208"/>
      <c r="E367" s="208"/>
      <c r="F367" s="208"/>
      <c r="G367" s="208"/>
      <c r="H367" s="208"/>
      <c r="I367" s="208"/>
      <c r="J367" s="208"/>
      <c r="K367" s="208"/>
      <c r="L367" s="208"/>
      <c r="M367" s="208"/>
      <c r="N367" s="208"/>
      <c r="O367" s="208"/>
      <c r="P367" s="208"/>
      <c r="Q367" s="208"/>
      <c r="R367" s="208"/>
      <c r="S367" s="208"/>
      <c r="T367" s="208"/>
      <c r="U367" s="208"/>
      <c r="V367" s="208"/>
      <c r="W367" s="208"/>
      <c r="X367" s="208"/>
      <c r="Y367" s="208"/>
      <c r="Z367" s="208"/>
      <c r="AA367" s="208"/>
      <c r="AB367" s="321"/>
      <c r="AC367" s="208"/>
      <c r="AD367" s="208"/>
      <c r="AE367" s="208"/>
      <c r="AF367" s="208"/>
      <c r="AG367" s="208"/>
      <c r="AH367" s="208"/>
      <c r="AI367" s="208"/>
      <c r="AJ367" s="208"/>
      <c r="AK367" s="208"/>
      <c r="AL367" s="208"/>
      <c r="AM367" s="208"/>
      <c r="AN367" s="208"/>
    </row>
    <row r="368" spans="2:40" s="327" customFormat="1" ht="43.5" customHeight="1">
      <c r="B368" s="326"/>
      <c r="C368" s="781">
        <v>1</v>
      </c>
      <c r="D368" s="781"/>
      <c r="E368" s="626" t="s">
        <v>976</v>
      </c>
      <c r="F368" s="627"/>
      <c r="G368" s="627"/>
      <c r="H368" s="627"/>
      <c r="I368" s="627"/>
      <c r="J368" s="627"/>
      <c r="K368" s="627"/>
      <c r="L368" s="627"/>
      <c r="M368" s="627"/>
      <c r="N368" s="627"/>
      <c r="O368" s="627"/>
      <c r="P368" s="627"/>
      <c r="Q368" s="627"/>
      <c r="R368" s="627"/>
      <c r="S368" s="627"/>
      <c r="T368" s="627"/>
      <c r="U368" s="627"/>
      <c r="V368" s="627"/>
      <c r="W368" s="627"/>
      <c r="X368" s="627"/>
      <c r="Y368" s="627"/>
      <c r="Z368" s="627"/>
      <c r="AA368" s="627"/>
      <c r="AB368" s="627"/>
      <c r="AC368" s="627"/>
      <c r="AD368" s="627"/>
      <c r="AE368" s="627"/>
      <c r="AF368" s="627"/>
      <c r="AG368" s="627"/>
      <c r="AH368" s="628"/>
      <c r="AI368" s="551"/>
      <c r="AJ368" s="551"/>
      <c r="AK368" s="551"/>
      <c r="AL368" s="551"/>
      <c r="AM368" s="551"/>
      <c r="AN368" s="551"/>
    </row>
    <row r="369" spans="2:40" s="327" customFormat="1" ht="45" customHeight="1">
      <c r="B369" s="326"/>
      <c r="C369" s="781"/>
      <c r="D369" s="781"/>
      <c r="E369" s="328"/>
      <c r="F369" s="486" t="s">
        <v>341</v>
      </c>
      <c r="G369" s="782" t="s">
        <v>975</v>
      </c>
      <c r="H369" s="782"/>
      <c r="I369" s="782"/>
      <c r="J369" s="782"/>
      <c r="K369" s="782"/>
      <c r="L369" s="782"/>
      <c r="M369" s="782"/>
      <c r="N369" s="782"/>
      <c r="O369" s="782"/>
      <c r="P369" s="782"/>
      <c r="Q369" s="782"/>
      <c r="R369" s="782"/>
      <c r="S369" s="782"/>
      <c r="T369" s="782"/>
      <c r="U369" s="782"/>
      <c r="V369" s="782"/>
      <c r="W369" s="782"/>
      <c r="X369" s="782"/>
      <c r="Y369" s="782"/>
      <c r="Z369" s="782"/>
      <c r="AA369" s="782"/>
      <c r="AB369" s="782"/>
      <c r="AC369" s="782"/>
      <c r="AD369" s="782"/>
      <c r="AE369" s="782"/>
      <c r="AF369" s="782"/>
      <c r="AG369" s="782"/>
      <c r="AH369" s="783"/>
      <c r="AI369" s="777"/>
      <c r="AJ369" s="777"/>
      <c r="AK369" s="777"/>
      <c r="AL369" s="777"/>
      <c r="AM369" s="777"/>
      <c r="AN369" s="777"/>
    </row>
    <row r="370" spans="2:40" s="327" customFormat="1" ht="63" customHeight="1">
      <c r="B370" s="326"/>
      <c r="C370" s="781"/>
      <c r="D370" s="781"/>
      <c r="E370" s="329"/>
      <c r="F370" s="330" t="s">
        <v>343</v>
      </c>
      <c r="G370" s="784" t="s">
        <v>986</v>
      </c>
      <c r="H370" s="784"/>
      <c r="I370" s="784"/>
      <c r="J370" s="784"/>
      <c r="K370" s="784"/>
      <c r="L370" s="784"/>
      <c r="M370" s="784"/>
      <c r="N370" s="784"/>
      <c r="O370" s="784"/>
      <c r="P370" s="784"/>
      <c r="Q370" s="784"/>
      <c r="R370" s="784"/>
      <c r="S370" s="784"/>
      <c r="T370" s="784"/>
      <c r="U370" s="784"/>
      <c r="V370" s="784"/>
      <c r="W370" s="784"/>
      <c r="X370" s="784"/>
      <c r="Y370" s="784"/>
      <c r="Z370" s="784"/>
      <c r="AA370" s="784"/>
      <c r="AB370" s="784"/>
      <c r="AC370" s="784"/>
      <c r="AD370" s="784"/>
      <c r="AE370" s="784"/>
      <c r="AF370" s="784"/>
      <c r="AG370" s="784"/>
      <c r="AH370" s="785"/>
      <c r="AI370" s="766"/>
      <c r="AJ370" s="766"/>
      <c r="AK370" s="766"/>
      <c r="AL370" s="766"/>
      <c r="AM370" s="766"/>
      <c r="AN370" s="766"/>
    </row>
    <row r="371" spans="2:40" s="327" customFormat="1" ht="45" customHeight="1">
      <c r="B371" s="326"/>
      <c r="C371" s="624">
        <v>2</v>
      </c>
      <c r="D371" s="624"/>
      <c r="E371" s="552" t="s">
        <v>953</v>
      </c>
      <c r="F371" s="552"/>
      <c r="G371" s="552"/>
      <c r="H371" s="552"/>
      <c r="I371" s="552"/>
      <c r="J371" s="552"/>
      <c r="K371" s="552"/>
      <c r="L371" s="552"/>
      <c r="M371" s="552"/>
      <c r="N371" s="552"/>
      <c r="O371" s="552"/>
      <c r="P371" s="552"/>
      <c r="Q371" s="552"/>
      <c r="R371" s="552"/>
      <c r="S371" s="552"/>
      <c r="T371" s="552"/>
      <c r="U371" s="552"/>
      <c r="V371" s="552"/>
      <c r="W371" s="552"/>
      <c r="X371" s="552"/>
      <c r="Y371" s="552"/>
      <c r="Z371" s="552"/>
      <c r="AA371" s="552"/>
      <c r="AB371" s="552"/>
      <c r="AC371" s="552"/>
      <c r="AD371" s="552"/>
      <c r="AE371" s="552"/>
      <c r="AF371" s="552"/>
      <c r="AG371" s="552"/>
      <c r="AH371" s="552"/>
      <c r="AI371" s="551"/>
      <c r="AJ371" s="551"/>
      <c r="AK371" s="551"/>
      <c r="AL371" s="551"/>
      <c r="AM371" s="551"/>
      <c r="AN371" s="551"/>
    </row>
    <row r="372" spans="2:40" s="327" customFormat="1" ht="48" customHeight="1">
      <c r="B372" s="326"/>
      <c r="C372" s="624">
        <v>3</v>
      </c>
      <c r="D372" s="624"/>
      <c r="E372" s="552" t="s">
        <v>977</v>
      </c>
      <c r="F372" s="552"/>
      <c r="G372" s="552"/>
      <c r="H372" s="552"/>
      <c r="I372" s="552"/>
      <c r="J372" s="552"/>
      <c r="K372" s="552"/>
      <c r="L372" s="552"/>
      <c r="M372" s="552"/>
      <c r="N372" s="552"/>
      <c r="O372" s="552"/>
      <c r="P372" s="552"/>
      <c r="Q372" s="552"/>
      <c r="R372" s="552"/>
      <c r="S372" s="552"/>
      <c r="T372" s="552"/>
      <c r="U372" s="552"/>
      <c r="V372" s="552"/>
      <c r="W372" s="552"/>
      <c r="X372" s="552"/>
      <c r="Y372" s="552"/>
      <c r="Z372" s="552"/>
      <c r="AA372" s="552"/>
      <c r="AB372" s="552"/>
      <c r="AC372" s="552"/>
      <c r="AD372" s="552"/>
      <c r="AE372" s="552"/>
      <c r="AF372" s="552"/>
      <c r="AG372" s="552"/>
      <c r="AH372" s="552"/>
      <c r="AI372" s="551"/>
      <c r="AJ372" s="551"/>
      <c r="AK372" s="551"/>
      <c r="AL372" s="551"/>
      <c r="AM372" s="551"/>
      <c r="AN372" s="551"/>
    </row>
    <row r="373" spans="2:40" s="327" customFormat="1" ht="45" customHeight="1">
      <c r="B373" s="326"/>
      <c r="C373" s="624">
        <v>4</v>
      </c>
      <c r="D373" s="624"/>
      <c r="E373" s="552" t="s">
        <v>978</v>
      </c>
      <c r="F373" s="552"/>
      <c r="G373" s="552"/>
      <c r="H373" s="552"/>
      <c r="I373" s="552"/>
      <c r="J373" s="552"/>
      <c r="K373" s="552"/>
      <c r="L373" s="552"/>
      <c r="M373" s="552"/>
      <c r="N373" s="552"/>
      <c r="O373" s="552"/>
      <c r="P373" s="552"/>
      <c r="Q373" s="552"/>
      <c r="R373" s="552"/>
      <c r="S373" s="552"/>
      <c r="T373" s="552"/>
      <c r="U373" s="552"/>
      <c r="V373" s="552"/>
      <c r="W373" s="552"/>
      <c r="X373" s="552"/>
      <c r="Y373" s="552"/>
      <c r="Z373" s="552"/>
      <c r="AA373" s="552"/>
      <c r="AB373" s="552"/>
      <c r="AC373" s="552"/>
      <c r="AD373" s="552"/>
      <c r="AE373" s="552"/>
      <c r="AF373" s="552"/>
      <c r="AG373" s="552"/>
      <c r="AH373" s="552"/>
      <c r="AI373" s="551"/>
      <c r="AJ373" s="551"/>
      <c r="AK373" s="551"/>
      <c r="AL373" s="551"/>
      <c r="AM373" s="551"/>
      <c r="AN373" s="551"/>
    </row>
    <row r="374" spans="2:40" s="327" customFormat="1" ht="45" customHeight="1">
      <c r="B374" s="326"/>
      <c r="C374" s="624">
        <v>5</v>
      </c>
      <c r="D374" s="624"/>
      <c r="E374" s="552" t="s">
        <v>979</v>
      </c>
      <c r="F374" s="552"/>
      <c r="G374" s="552"/>
      <c r="H374" s="552"/>
      <c r="I374" s="552"/>
      <c r="J374" s="552"/>
      <c r="K374" s="552"/>
      <c r="L374" s="552"/>
      <c r="M374" s="552"/>
      <c r="N374" s="552"/>
      <c r="O374" s="552"/>
      <c r="P374" s="552"/>
      <c r="Q374" s="552"/>
      <c r="R374" s="552"/>
      <c r="S374" s="552"/>
      <c r="T374" s="552"/>
      <c r="U374" s="552"/>
      <c r="V374" s="552"/>
      <c r="W374" s="552"/>
      <c r="X374" s="552"/>
      <c r="Y374" s="552"/>
      <c r="Z374" s="552"/>
      <c r="AA374" s="552"/>
      <c r="AB374" s="552"/>
      <c r="AC374" s="552"/>
      <c r="AD374" s="552"/>
      <c r="AE374" s="552"/>
      <c r="AF374" s="552"/>
      <c r="AG374" s="552"/>
      <c r="AH374" s="552"/>
      <c r="AI374" s="551"/>
      <c r="AJ374" s="551"/>
      <c r="AK374" s="551"/>
      <c r="AL374" s="551"/>
      <c r="AM374" s="551"/>
      <c r="AN374" s="551"/>
    </row>
    <row r="375" spans="2:40" s="327" customFormat="1" ht="31.5" customHeight="1">
      <c r="B375" s="326"/>
      <c r="C375" s="624">
        <v>6</v>
      </c>
      <c r="D375" s="624"/>
      <c r="E375" s="552" t="s">
        <v>339</v>
      </c>
      <c r="F375" s="552"/>
      <c r="G375" s="552"/>
      <c r="H375" s="552"/>
      <c r="I375" s="552"/>
      <c r="J375" s="552"/>
      <c r="K375" s="552"/>
      <c r="L375" s="552"/>
      <c r="M375" s="552"/>
      <c r="N375" s="552"/>
      <c r="O375" s="552"/>
      <c r="P375" s="552"/>
      <c r="Q375" s="552"/>
      <c r="R375" s="552"/>
      <c r="S375" s="552"/>
      <c r="T375" s="552"/>
      <c r="U375" s="552"/>
      <c r="V375" s="552"/>
      <c r="W375" s="552"/>
      <c r="X375" s="552"/>
      <c r="Y375" s="552"/>
      <c r="Z375" s="552"/>
      <c r="AA375" s="552"/>
      <c r="AB375" s="552"/>
      <c r="AC375" s="552"/>
      <c r="AD375" s="552"/>
      <c r="AE375" s="552"/>
      <c r="AF375" s="552"/>
      <c r="AG375" s="552"/>
      <c r="AH375" s="552"/>
      <c r="AI375" s="551"/>
      <c r="AJ375" s="551"/>
      <c r="AK375" s="551"/>
      <c r="AL375" s="551"/>
      <c r="AM375" s="551"/>
      <c r="AN375" s="551"/>
    </row>
    <row r="376" spans="2:40" s="327" customFormat="1" ht="20.100000000000001" customHeight="1">
      <c r="B376" s="326"/>
      <c r="C376" s="781">
        <v>7</v>
      </c>
      <c r="D376" s="781"/>
      <c r="E376" s="626" t="s">
        <v>340</v>
      </c>
      <c r="F376" s="627"/>
      <c r="G376" s="627"/>
      <c r="H376" s="627"/>
      <c r="I376" s="627"/>
      <c r="J376" s="627"/>
      <c r="K376" s="627"/>
      <c r="L376" s="627"/>
      <c r="M376" s="627"/>
      <c r="N376" s="627"/>
      <c r="O376" s="627"/>
      <c r="P376" s="627"/>
      <c r="Q376" s="627"/>
      <c r="R376" s="627"/>
      <c r="S376" s="627"/>
      <c r="T376" s="627"/>
      <c r="U376" s="627"/>
      <c r="V376" s="627"/>
      <c r="W376" s="627"/>
      <c r="X376" s="627"/>
      <c r="Y376" s="627"/>
      <c r="Z376" s="627"/>
      <c r="AA376" s="627"/>
      <c r="AB376" s="627"/>
      <c r="AC376" s="627"/>
      <c r="AD376" s="627"/>
      <c r="AE376" s="627"/>
      <c r="AF376" s="627"/>
      <c r="AG376" s="627"/>
      <c r="AH376" s="628"/>
      <c r="AI376" s="551"/>
      <c r="AJ376" s="551"/>
      <c r="AK376" s="551"/>
      <c r="AL376" s="551"/>
      <c r="AM376" s="551"/>
      <c r="AN376" s="551"/>
    </row>
    <row r="377" spans="2:40" s="327" customFormat="1" ht="30" customHeight="1">
      <c r="B377" s="326"/>
      <c r="C377" s="781"/>
      <c r="D377" s="781"/>
      <c r="E377" s="331"/>
      <c r="F377" s="486" t="s">
        <v>341</v>
      </c>
      <c r="G377" s="782" t="s">
        <v>342</v>
      </c>
      <c r="H377" s="782"/>
      <c r="I377" s="782"/>
      <c r="J377" s="782"/>
      <c r="K377" s="782"/>
      <c r="L377" s="782"/>
      <c r="M377" s="782"/>
      <c r="N377" s="782"/>
      <c r="O377" s="782"/>
      <c r="P377" s="782"/>
      <c r="Q377" s="782"/>
      <c r="R377" s="782"/>
      <c r="S377" s="782"/>
      <c r="T377" s="782"/>
      <c r="U377" s="782"/>
      <c r="V377" s="782"/>
      <c r="W377" s="782"/>
      <c r="X377" s="782"/>
      <c r="Y377" s="782"/>
      <c r="Z377" s="782"/>
      <c r="AA377" s="782"/>
      <c r="AB377" s="782"/>
      <c r="AC377" s="782"/>
      <c r="AD377" s="782"/>
      <c r="AE377" s="782"/>
      <c r="AF377" s="782"/>
      <c r="AG377" s="782"/>
      <c r="AH377" s="783"/>
      <c r="AI377" s="777"/>
      <c r="AJ377" s="777"/>
      <c r="AK377" s="777"/>
      <c r="AL377" s="777"/>
      <c r="AM377" s="777"/>
      <c r="AN377" s="777"/>
    </row>
    <row r="378" spans="2:40" s="327" customFormat="1" ht="30" customHeight="1">
      <c r="B378" s="326"/>
      <c r="C378" s="781"/>
      <c r="D378" s="781"/>
      <c r="E378" s="332"/>
      <c r="F378" s="333" t="s">
        <v>343</v>
      </c>
      <c r="G378" s="846" t="s">
        <v>344</v>
      </c>
      <c r="H378" s="846"/>
      <c r="I378" s="846"/>
      <c r="J378" s="846"/>
      <c r="K378" s="846"/>
      <c r="L378" s="846"/>
      <c r="M378" s="846"/>
      <c r="N378" s="846"/>
      <c r="O378" s="846"/>
      <c r="P378" s="846"/>
      <c r="Q378" s="846"/>
      <c r="R378" s="846"/>
      <c r="S378" s="846"/>
      <c r="T378" s="846"/>
      <c r="U378" s="846"/>
      <c r="V378" s="846"/>
      <c r="W378" s="846"/>
      <c r="X378" s="846"/>
      <c r="Y378" s="846"/>
      <c r="Z378" s="846"/>
      <c r="AA378" s="846"/>
      <c r="AB378" s="846"/>
      <c r="AC378" s="846"/>
      <c r="AD378" s="846"/>
      <c r="AE378" s="846"/>
      <c r="AF378" s="846"/>
      <c r="AG378" s="846"/>
      <c r="AH378" s="847"/>
      <c r="AI378" s="766"/>
      <c r="AJ378" s="766"/>
      <c r="AK378" s="766"/>
      <c r="AL378" s="766"/>
      <c r="AM378" s="766"/>
      <c r="AN378" s="766"/>
    </row>
    <row r="379" spans="2:40" s="327" customFormat="1" ht="20.100000000000001" customHeight="1">
      <c r="B379" s="326"/>
      <c r="C379" s="781">
        <v>8</v>
      </c>
      <c r="D379" s="781"/>
      <c r="E379" s="843" t="s">
        <v>340</v>
      </c>
      <c r="F379" s="844"/>
      <c r="G379" s="844"/>
      <c r="H379" s="844"/>
      <c r="I379" s="844"/>
      <c r="J379" s="844"/>
      <c r="K379" s="844"/>
      <c r="L379" s="844"/>
      <c r="M379" s="844"/>
      <c r="N379" s="844"/>
      <c r="O379" s="844"/>
      <c r="P379" s="844"/>
      <c r="Q379" s="844"/>
      <c r="R379" s="844"/>
      <c r="S379" s="844"/>
      <c r="T379" s="844"/>
      <c r="U379" s="844"/>
      <c r="V379" s="844"/>
      <c r="W379" s="844"/>
      <c r="X379" s="844"/>
      <c r="Y379" s="844"/>
      <c r="Z379" s="844"/>
      <c r="AA379" s="844"/>
      <c r="AB379" s="844"/>
      <c r="AC379" s="844"/>
      <c r="AD379" s="844"/>
      <c r="AE379" s="844"/>
      <c r="AF379" s="844"/>
      <c r="AG379" s="844"/>
      <c r="AH379" s="845"/>
      <c r="AI379" s="551"/>
      <c r="AJ379" s="551"/>
      <c r="AK379" s="551"/>
      <c r="AL379" s="551"/>
      <c r="AM379" s="551"/>
      <c r="AN379" s="551"/>
    </row>
    <row r="380" spans="2:40" s="327" customFormat="1" ht="30" customHeight="1">
      <c r="B380" s="326"/>
      <c r="C380" s="781"/>
      <c r="D380" s="781"/>
      <c r="E380" s="331"/>
      <c r="F380" s="487" t="s">
        <v>341</v>
      </c>
      <c r="G380" s="782" t="s">
        <v>345</v>
      </c>
      <c r="H380" s="782"/>
      <c r="I380" s="782"/>
      <c r="J380" s="782"/>
      <c r="K380" s="782"/>
      <c r="L380" s="782"/>
      <c r="M380" s="782"/>
      <c r="N380" s="782"/>
      <c r="O380" s="782"/>
      <c r="P380" s="782"/>
      <c r="Q380" s="782"/>
      <c r="R380" s="782"/>
      <c r="S380" s="782"/>
      <c r="T380" s="782"/>
      <c r="U380" s="782"/>
      <c r="V380" s="782"/>
      <c r="W380" s="782"/>
      <c r="X380" s="782"/>
      <c r="Y380" s="782"/>
      <c r="Z380" s="782"/>
      <c r="AA380" s="782"/>
      <c r="AB380" s="782"/>
      <c r="AC380" s="782"/>
      <c r="AD380" s="782"/>
      <c r="AE380" s="782"/>
      <c r="AF380" s="782"/>
      <c r="AG380" s="782"/>
      <c r="AH380" s="783"/>
      <c r="AI380" s="777"/>
      <c r="AJ380" s="777"/>
      <c r="AK380" s="777"/>
      <c r="AL380" s="777"/>
      <c r="AM380" s="777"/>
      <c r="AN380" s="777"/>
    </row>
    <row r="381" spans="2:40" s="327" customFormat="1" ht="30" customHeight="1">
      <c r="B381" s="326"/>
      <c r="C381" s="781"/>
      <c r="D381" s="781"/>
      <c r="E381" s="334"/>
      <c r="F381" s="335" t="s">
        <v>343</v>
      </c>
      <c r="G381" s="846" t="s">
        <v>346</v>
      </c>
      <c r="H381" s="846"/>
      <c r="I381" s="846"/>
      <c r="J381" s="846"/>
      <c r="K381" s="846"/>
      <c r="L381" s="846"/>
      <c r="M381" s="846"/>
      <c r="N381" s="846"/>
      <c r="O381" s="846"/>
      <c r="P381" s="846"/>
      <c r="Q381" s="846"/>
      <c r="R381" s="846"/>
      <c r="S381" s="846"/>
      <c r="T381" s="846"/>
      <c r="U381" s="846"/>
      <c r="V381" s="846"/>
      <c r="W381" s="846"/>
      <c r="X381" s="846"/>
      <c r="Y381" s="846"/>
      <c r="Z381" s="846"/>
      <c r="AA381" s="846"/>
      <c r="AB381" s="846"/>
      <c r="AC381" s="846"/>
      <c r="AD381" s="846"/>
      <c r="AE381" s="846"/>
      <c r="AF381" s="846"/>
      <c r="AG381" s="846"/>
      <c r="AH381" s="847"/>
      <c r="AI381" s="766"/>
      <c r="AJ381" s="766"/>
      <c r="AK381" s="766"/>
      <c r="AL381" s="766"/>
      <c r="AM381" s="766"/>
      <c r="AN381" s="766"/>
    </row>
    <row r="382" spans="2:40" s="327" customFormat="1" ht="21.75" customHeight="1">
      <c r="B382" s="326"/>
      <c r="C382" s="781">
        <v>9</v>
      </c>
      <c r="D382" s="781"/>
      <c r="E382" s="843" t="s">
        <v>340</v>
      </c>
      <c r="F382" s="844"/>
      <c r="G382" s="844"/>
      <c r="H382" s="844"/>
      <c r="I382" s="844"/>
      <c r="J382" s="844"/>
      <c r="K382" s="844"/>
      <c r="L382" s="844"/>
      <c r="M382" s="844"/>
      <c r="N382" s="844"/>
      <c r="O382" s="844"/>
      <c r="P382" s="844"/>
      <c r="Q382" s="844"/>
      <c r="R382" s="844"/>
      <c r="S382" s="844"/>
      <c r="T382" s="844"/>
      <c r="U382" s="844"/>
      <c r="V382" s="844"/>
      <c r="W382" s="844"/>
      <c r="X382" s="844"/>
      <c r="Y382" s="844"/>
      <c r="Z382" s="844"/>
      <c r="AA382" s="844"/>
      <c r="AB382" s="844"/>
      <c r="AC382" s="844"/>
      <c r="AD382" s="844"/>
      <c r="AE382" s="844"/>
      <c r="AF382" s="844"/>
      <c r="AG382" s="844"/>
      <c r="AH382" s="845"/>
      <c r="AI382" s="551"/>
      <c r="AJ382" s="551"/>
      <c r="AK382" s="551"/>
      <c r="AL382" s="551"/>
      <c r="AM382" s="551"/>
      <c r="AN382" s="551"/>
    </row>
    <row r="383" spans="2:40" s="327" customFormat="1" ht="33.75" customHeight="1">
      <c r="B383" s="326"/>
      <c r="C383" s="781"/>
      <c r="D383" s="781"/>
      <c r="E383" s="331"/>
      <c r="F383" s="487" t="s">
        <v>341</v>
      </c>
      <c r="G383" s="782" t="s">
        <v>378</v>
      </c>
      <c r="H383" s="782"/>
      <c r="I383" s="782"/>
      <c r="J383" s="782"/>
      <c r="K383" s="782"/>
      <c r="L383" s="782"/>
      <c r="M383" s="782"/>
      <c r="N383" s="782"/>
      <c r="O383" s="782"/>
      <c r="P383" s="782"/>
      <c r="Q383" s="782"/>
      <c r="R383" s="782"/>
      <c r="S383" s="782"/>
      <c r="T383" s="782"/>
      <c r="U383" s="782"/>
      <c r="V383" s="782"/>
      <c r="W383" s="782"/>
      <c r="X383" s="782"/>
      <c r="Y383" s="782"/>
      <c r="Z383" s="782"/>
      <c r="AA383" s="782"/>
      <c r="AB383" s="782"/>
      <c r="AC383" s="782"/>
      <c r="AD383" s="782"/>
      <c r="AE383" s="782"/>
      <c r="AF383" s="782"/>
      <c r="AG383" s="782"/>
      <c r="AH383" s="783"/>
      <c r="AI383" s="777"/>
      <c r="AJ383" s="777"/>
      <c r="AK383" s="777"/>
      <c r="AL383" s="777"/>
      <c r="AM383" s="777"/>
      <c r="AN383" s="777"/>
    </row>
    <row r="384" spans="2:40" s="327" customFormat="1" ht="30" customHeight="1">
      <c r="B384" s="326"/>
      <c r="C384" s="781"/>
      <c r="D384" s="781"/>
      <c r="E384" s="334"/>
      <c r="F384" s="335" t="s">
        <v>343</v>
      </c>
      <c r="G384" s="846" t="s">
        <v>344</v>
      </c>
      <c r="H384" s="846"/>
      <c r="I384" s="846"/>
      <c r="J384" s="846"/>
      <c r="K384" s="846"/>
      <c r="L384" s="846"/>
      <c r="M384" s="846"/>
      <c r="N384" s="846"/>
      <c r="O384" s="846"/>
      <c r="P384" s="846"/>
      <c r="Q384" s="846"/>
      <c r="R384" s="846"/>
      <c r="S384" s="846"/>
      <c r="T384" s="846"/>
      <c r="U384" s="846"/>
      <c r="V384" s="846"/>
      <c r="W384" s="846"/>
      <c r="X384" s="846"/>
      <c r="Y384" s="846"/>
      <c r="Z384" s="846"/>
      <c r="AA384" s="846"/>
      <c r="AB384" s="846"/>
      <c r="AC384" s="846"/>
      <c r="AD384" s="846"/>
      <c r="AE384" s="846"/>
      <c r="AF384" s="846"/>
      <c r="AG384" s="846"/>
      <c r="AH384" s="847"/>
      <c r="AI384" s="766"/>
      <c r="AJ384" s="766"/>
      <c r="AK384" s="766"/>
      <c r="AL384" s="766"/>
      <c r="AM384" s="766"/>
      <c r="AN384" s="766"/>
    </row>
    <row r="385" spans="1:40" s="327" customFormat="1" ht="45" customHeight="1">
      <c r="B385" s="326"/>
      <c r="C385" s="624">
        <v>10</v>
      </c>
      <c r="D385" s="624"/>
      <c r="E385" s="626" t="s">
        <v>952</v>
      </c>
      <c r="F385" s="627"/>
      <c r="G385" s="627"/>
      <c r="H385" s="627"/>
      <c r="I385" s="627"/>
      <c r="J385" s="627"/>
      <c r="K385" s="627"/>
      <c r="L385" s="627"/>
      <c r="M385" s="627"/>
      <c r="N385" s="627"/>
      <c r="O385" s="627"/>
      <c r="P385" s="627"/>
      <c r="Q385" s="627"/>
      <c r="R385" s="627"/>
      <c r="S385" s="627"/>
      <c r="T385" s="627"/>
      <c r="U385" s="627"/>
      <c r="V385" s="627"/>
      <c r="W385" s="627"/>
      <c r="X385" s="627"/>
      <c r="Y385" s="627"/>
      <c r="Z385" s="627"/>
      <c r="AA385" s="627"/>
      <c r="AB385" s="627"/>
      <c r="AC385" s="627"/>
      <c r="AD385" s="627"/>
      <c r="AE385" s="627"/>
      <c r="AF385" s="627"/>
      <c r="AG385" s="627"/>
      <c r="AH385" s="628"/>
      <c r="AI385" s="551"/>
      <c r="AJ385" s="551"/>
      <c r="AK385" s="551"/>
      <c r="AL385" s="551"/>
      <c r="AM385" s="551"/>
      <c r="AN385" s="551"/>
    </row>
    <row r="386" spans="1:40" s="327" customFormat="1" ht="45" customHeight="1">
      <c r="B386" s="326"/>
      <c r="C386" s="624">
        <v>11</v>
      </c>
      <c r="D386" s="624"/>
      <c r="E386" s="626" t="s">
        <v>954</v>
      </c>
      <c r="F386" s="627"/>
      <c r="G386" s="627"/>
      <c r="H386" s="627"/>
      <c r="I386" s="627"/>
      <c r="J386" s="627"/>
      <c r="K386" s="627"/>
      <c r="L386" s="627"/>
      <c r="M386" s="627"/>
      <c r="N386" s="627"/>
      <c r="O386" s="627"/>
      <c r="P386" s="627"/>
      <c r="Q386" s="627"/>
      <c r="R386" s="627"/>
      <c r="S386" s="627"/>
      <c r="T386" s="627"/>
      <c r="U386" s="627"/>
      <c r="V386" s="627"/>
      <c r="W386" s="627"/>
      <c r="X386" s="627"/>
      <c r="Y386" s="627"/>
      <c r="Z386" s="627"/>
      <c r="AA386" s="627"/>
      <c r="AB386" s="627"/>
      <c r="AC386" s="627"/>
      <c r="AD386" s="627"/>
      <c r="AE386" s="627"/>
      <c r="AF386" s="627"/>
      <c r="AG386" s="627"/>
      <c r="AH386" s="628"/>
      <c r="AI386" s="551"/>
      <c r="AJ386" s="551"/>
      <c r="AK386" s="551"/>
      <c r="AL386" s="551"/>
      <c r="AM386" s="551"/>
      <c r="AN386" s="551"/>
    </row>
    <row r="387" spans="1:40" s="327" customFormat="1" ht="45" customHeight="1">
      <c r="B387" s="326"/>
      <c r="C387" s="624">
        <v>12</v>
      </c>
      <c r="D387" s="624"/>
      <c r="E387" s="626" t="s">
        <v>980</v>
      </c>
      <c r="F387" s="627"/>
      <c r="G387" s="627"/>
      <c r="H387" s="627"/>
      <c r="I387" s="627"/>
      <c r="J387" s="627"/>
      <c r="K387" s="627"/>
      <c r="L387" s="627"/>
      <c r="M387" s="627"/>
      <c r="N387" s="627"/>
      <c r="O387" s="627"/>
      <c r="P387" s="627"/>
      <c r="Q387" s="627"/>
      <c r="R387" s="627"/>
      <c r="S387" s="627"/>
      <c r="T387" s="627"/>
      <c r="U387" s="627"/>
      <c r="V387" s="627"/>
      <c r="W387" s="627"/>
      <c r="X387" s="627"/>
      <c r="Y387" s="627"/>
      <c r="Z387" s="627"/>
      <c r="AA387" s="627"/>
      <c r="AB387" s="627"/>
      <c r="AC387" s="627"/>
      <c r="AD387" s="627"/>
      <c r="AE387" s="627"/>
      <c r="AF387" s="627"/>
      <c r="AG387" s="627"/>
      <c r="AH387" s="628"/>
      <c r="AI387" s="551"/>
      <c r="AJ387" s="551"/>
      <c r="AK387" s="551"/>
      <c r="AL387" s="551"/>
      <c r="AM387" s="551"/>
      <c r="AN387" s="551"/>
    </row>
    <row r="388" spans="1:40" s="327" customFormat="1" ht="30" customHeight="1">
      <c r="B388" s="326"/>
      <c r="C388" s="843" t="s">
        <v>678</v>
      </c>
      <c r="D388" s="844"/>
      <c r="E388" s="844"/>
      <c r="F388" s="844"/>
      <c r="G388" s="844"/>
      <c r="H388" s="844"/>
      <c r="I388" s="844"/>
      <c r="J388" s="844"/>
      <c r="K388" s="844"/>
      <c r="L388" s="844"/>
      <c r="M388" s="844"/>
      <c r="N388" s="844"/>
      <c r="O388" s="844"/>
      <c r="P388" s="844"/>
      <c r="Q388" s="844"/>
      <c r="R388" s="844"/>
      <c r="S388" s="844"/>
      <c r="T388" s="844"/>
      <c r="U388" s="844"/>
      <c r="V388" s="844"/>
      <c r="W388" s="844"/>
      <c r="X388" s="844"/>
      <c r="Y388" s="844"/>
      <c r="Z388" s="844"/>
      <c r="AA388" s="844"/>
      <c r="AB388" s="844"/>
      <c r="AC388" s="844"/>
      <c r="AD388" s="844"/>
      <c r="AE388" s="844"/>
      <c r="AF388" s="844"/>
      <c r="AG388" s="844"/>
      <c r="AH388" s="844"/>
      <c r="AI388" s="844"/>
      <c r="AJ388" s="844"/>
      <c r="AK388" s="844"/>
      <c r="AL388" s="844"/>
      <c r="AM388" s="844"/>
      <c r="AN388" s="845"/>
    </row>
    <row r="389" spans="1:40" s="327" customFormat="1" ht="30" customHeight="1">
      <c r="B389" s="326"/>
      <c r="C389" s="840" t="s">
        <v>569</v>
      </c>
      <c r="D389" s="841"/>
      <c r="E389" s="841"/>
      <c r="F389" s="841"/>
      <c r="G389" s="841"/>
      <c r="H389" s="841"/>
      <c r="I389" s="841"/>
      <c r="J389" s="841"/>
      <c r="K389" s="841"/>
      <c r="L389" s="841"/>
      <c r="M389" s="841"/>
      <c r="N389" s="841"/>
      <c r="O389" s="841"/>
      <c r="P389" s="841"/>
      <c r="Q389" s="841"/>
      <c r="R389" s="841"/>
      <c r="S389" s="841"/>
      <c r="T389" s="841"/>
      <c r="U389" s="841"/>
      <c r="V389" s="841"/>
      <c r="W389" s="841"/>
      <c r="X389" s="841"/>
      <c r="Y389" s="841"/>
      <c r="Z389" s="841"/>
      <c r="AA389" s="841"/>
      <c r="AB389" s="841"/>
      <c r="AC389" s="841"/>
      <c r="AD389" s="841"/>
      <c r="AE389" s="841"/>
      <c r="AF389" s="841"/>
      <c r="AG389" s="841"/>
      <c r="AH389" s="841"/>
      <c r="AI389" s="841"/>
      <c r="AJ389" s="841"/>
      <c r="AK389" s="841"/>
      <c r="AL389" s="841"/>
      <c r="AM389" s="841"/>
      <c r="AN389" s="842"/>
    </row>
    <row r="390" spans="1:40" s="327" customFormat="1" ht="30" customHeight="1">
      <c r="B390" s="326"/>
      <c r="C390" s="840" t="s">
        <v>570</v>
      </c>
      <c r="D390" s="841"/>
      <c r="E390" s="841"/>
      <c r="F390" s="841"/>
      <c r="G390" s="841"/>
      <c r="H390" s="841"/>
      <c r="I390" s="841"/>
      <c r="J390" s="841"/>
      <c r="K390" s="841"/>
      <c r="L390" s="841"/>
      <c r="M390" s="841"/>
      <c r="N390" s="841"/>
      <c r="O390" s="841"/>
      <c r="P390" s="841"/>
      <c r="Q390" s="841"/>
      <c r="R390" s="841"/>
      <c r="S390" s="841"/>
      <c r="T390" s="841"/>
      <c r="U390" s="841"/>
      <c r="V390" s="841"/>
      <c r="W390" s="841"/>
      <c r="X390" s="841"/>
      <c r="Y390" s="841"/>
      <c r="Z390" s="841"/>
      <c r="AA390" s="841"/>
      <c r="AB390" s="841"/>
      <c r="AC390" s="841"/>
      <c r="AD390" s="841"/>
      <c r="AE390" s="841"/>
      <c r="AF390" s="841"/>
      <c r="AG390" s="841"/>
      <c r="AH390" s="841"/>
      <c r="AI390" s="841"/>
      <c r="AJ390" s="841"/>
      <c r="AK390" s="841"/>
      <c r="AL390" s="841"/>
      <c r="AM390" s="841"/>
      <c r="AN390" s="842"/>
    </row>
    <row r="391" spans="1:40" s="327" customFormat="1" ht="30" customHeight="1">
      <c r="B391" s="326"/>
      <c r="C391" s="840" t="s">
        <v>571</v>
      </c>
      <c r="D391" s="841"/>
      <c r="E391" s="841"/>
      <c r="F391" s="841"/>
      <c r="G391" s="841"/>
      <c r="H391" s="841"/>
      <c r="I391" s="841"/>
      <c r="J391" s="841"/>
      <c r="K391" s="841"/>
      <c r="L391" s="841"/>
      <c r="M391" s="841"/>
      <c r="N391" s="841"/>
      <c r="O391" s="841"/>
      <c r="P391" s="841"/>
      <c r="Q391" s="841"/>
      <c r="R391" s="841"/>
      <c r="S391" s="841"/>
      <c r="T391" s="841"/>
      <c r="U391" s="841"/>
      <c r="V391" s="841"/>
      <c r="W391" s="841"/>
      <c r="X391" s="841"/>
      <c r="Y391" s="841"/>
      <c r="Z391" s="841"/>
      <c r="AA391" s="841"/>
      <c r="AB391" s="841"/>
      <c r="AC391" s="841"/>
      <c r="AD391" s="841"/>
      <c r="AE391" s="841"/>
      <c r="AF391" s="841"/>
      <c r="AG391" s="841"/>
      <c r="AH391" s="841"/>
      <c r="AI391" s="841"/>
      <c r="AJ391" s="841"/>
      <c r="AK391" s="841"/>
      <c r="AL391" s="841"/>
      <c r="AM391" s="841"/>
      <c r="AN391" s="842"/>
    </row>
    <row r="392" spans="1:40" s="347" customFormat="1" ht="30" customHeight="1">
      <c r="B392" s="348"/>
      <c r="C392" s="759"/>
      <c r="D392" s="759"/>
      <c r="E392" s="759"/>
      <c r="F392" s="759"/>
      <c r="G392" s="759"/>
      <c r="H392" s="759"/>
      <c r="I392" s="759"/>
      <c r="J392" s="759"/>
      <c r="K392" s="759"/>
      <c r="L392" s="759"/>
      <c r="M392" s="759"/>
      <c r="N392" s="759"/>
      <c r="O392" s="759"/>
      <c r="P392" s="759"/>
      <c r="Q392" s="759"/>
      <c r="R392" s="759"/>
      <c r="S392" s="759"/>
      <c r="T392" s="759"/>
      <c r="U392" s="759"/>
      <c r="V392" s="759"/>
      <c r="W392" s="759"/>
      <c r="X392" s="759"/>
      <c r="Y392" s="759"/>
      <c r="Z392" s="759"/>
      <c r="AA392" s="759"/>
      <c r="AB392" s="759"/>
      <c r="AC392" s="759"/>
      <c r="AD392" s="759"/>
      <c r="AE392" s="759"/>
      <c r="AF392" s="759"/>
      <c r="AG392" s="759"/>
      <c r="AH392" s="759"/>
      <c r="AI392" s="759"/>
      <c r="AJ392" s="759"/>
      <c r="AK392" s="759"/>
      <c r="AL392" s="759"/>
      <c r="AM392" s="759"/>
      <c r="AN392" s="759"/>
    </row>
    <row r="393" spans="1:40" ht="30" customHeight="1">
      <c r="A393" s="212"/>
      <c r="B393" s="222" t="s">
        <v>372</v>
      </c>
      <c r="C393" s="220"/>
      <c r="D393" s="220"/>
      <c r="E393" s="220"/>
      <c r="F393" s="220"/>
      <c r="G393" s="220"/>
      <c r="H393" s="220"/>
      <c r="I393" s="220"/>
      <c r="J393" s="220"/>
      <c r="K393" s="220"/>
      <c r="L393" s="220"/>
      <c r="M393" s="220"/>
      <c r="N393" s="220"/>
      <c r="O393" s="220"/>
      <c r="P393" s="220"/>
      <c r="Q393" s="220"/>
      <c r="R393" s="220"/>
      <c r="S393" s="220"/>
      <c r="T393" s="220"/>
      <c r="U393" s="349"/>
      <c r="V393" s="349"/>
      <c r="W393" s="349"/>
      <c r="X393" s="349"/>
      <c r="Y393" s="349"/>
      <c r="Z393" s="349"/>
      <c r="AA393" s="349"/>
      <c r="AB393" s="349"/>
      <c r="AC393" s="349"/>
      <c r="AD393" s="349"/>
      <c r="AE393" s="349"/>
      <c r="AF393" s="349"/>
      <c r="AG393" s="349"/>
      <c r="AH393" s="349"/>
      <c r="AI393" s="349"/>
      <c r="AJ393" s="349"/>
      <c r="AK393" s="349"/>
      <c r="AL393" s="349"/>
      <c r="AM393" s="349"/>
      <c r="AN393" s="349"/>
    </row>
    <row r="394" spans="1:40" ht="30" customHeight="1">
      <c r="A394" s="212"/>
      <c r="B394" s="302"/>
      <c r="C394" s="221" t="s">
        <v>347</v>
      </c>
      <c r="D394" s="220"/>
      <c r="E394" s="220"/>
      <c r="F394" s="220"/>
      <c r="G394" s="220"/>
      <c r="H394" s="220"/>
      <c r="I394" s="220"/>
      <c r="J394" s="220"/>
      <c r="K394" s="220"/>
      <c r="L394" s="220"/>
      <c r="M394" s="220"/>
      <c r="N394" s="220"/>
      <c r="O394" s="220"/>
      <c r="P394" s="220"/>
      <c r="Q394" s="220"/>
      <c r="R394" s="220"/>
      <c r="S394" s="220"/>
      <c r="T394" s="220"/>
      <c r="U394" s="349"/>
      <c r="V394" s="349"/>
      <c r="W394" s="349"/>
      <c r="X394" s="349"/>
      <c r="Y394" s="349"/>
      <c r="Z394" s="349"/>
      <c r="AA394" s="349"/>
      <c r="AB394" s="349"/>
      <c r="AC394" s="349"/>
      <c r="AD394" s="349"/>
      <c r="AE394" s="349"/>
      <c r="AF394" s="349"/>
      <c r="AG394" s="349"/>
      <c r="AH394" s="349"/>
      <c r="AI394" s="349"/>
      <c r="AJ394" s="349"/>
      <c r="AK394" s="349"/>
      <c r="AL394" s="349"/>
      <c r="AM394" s="349"/>
      <c r="AN394" s="349"/>
    </row>
    <row r="395" spans="1:40" ht="30" customHeight="1">
      <c r="A395" s="212"/>
      <c r="B395" s="212"/>
      <c r="C395" s="603">
        <v>1</v>
      </c>
      <c r="D395" s="605"/>
      <c r="E395" s="626" t="s">
        <v>349</v>
      </c>
      <c r="F395" s="627"/>
      <c r="G395" s="627"/>
      <c r="H395" s="627"/>
      <c r="I395" s="627"/>
      <c r="J395" s="627"/>
      <c r="K395" s="627"/>
      <c r="L395" s="627"/>
      <c r="M395" s="627"/>
      <c r="N395" s="627"/>
      <c r="O395" s="627"/>
      <c r="P395" s="627"/>
      <c r="Q395" s="627"/>
      <c r="R395" s="627"/>
      <c r="S395" s="627"/>
      <c r="T395" s="627"/>
      <c r="U395" s="627"/>
      <c r="V395" s="627"/>
      <c r="W395" s="627"/>
      <c r="X395" s="627"/>
      <c r="Y395" s="627"/>
      <c r="Z395" s="627"/>
      <c r="AA395" s="627"/>
      <c r="AB395" s="627"/>
      <c r="AC395" s="627"/>
      <c r="AD395" s="627"/>
      <c r="AE395" s="627"/>
      <c r="AF395" s="627"/>
      <c r="AG395" s="627"/>
      <c r="AH395" s="628"/>
      <c r="AI395" s="639"/>
      <c r="AJ395" s="640"/>
      <c r="AK395" s="640"/>
      <c r="AL395" s="640"/>
      <c r="AM395" s="640"/>
      <c r="AN395" s="664"/>
    </row>
    <row r="396" spans="1:40" ht="30" customHeight="1">
      <c r="A396" s="212"/>
      <c r="B396" s="212"/>
      <c r="C396" s="220"/>
      <c r="D396" s="220"/>
      <c r="E396" s="805"/>
      <c r="F396" s="805"/>
      <c r="G396" s="805"/>
      <c r="H396" s="805"/>
      <c r="I396" s="805"/>
      <c r="J396" s="805"/>
      <c r="K396" s="805"/>
      <c r="L396" s="805"/>
      <c r="M396" s="805"/>
      <c r="N396" s="805"/>
      <c r="O396" s="805"/>
      <c r="P396" s="805"/>
      <c r="Q396" s="805"/>
      <c r="R396" s="805"/>
      <c r="S396" s="805"/>
      <c r="T396" s="805"/>
      <c r="U396" s="805"/>
      <c r="V396" s="805"/>
      <c r="W396" s="805"/>
      <c r="X396" s="805"/>
      <c r="Y396" s="805"/>
      <c r="Z396" s="805"/>
      <c r="AA396" s="805"/>
      <c r="AB396" s="805"/>
      <c r="AC396" s="805"/>
      <c r="AD396" s="805"/>
      <c r="AE396" s="805"/>
      <c r="AF396" s="805"/>
      <c r="AG396" s="805"/>
      <c r="AH396" s="805"/>
      <c r="AI396" s="805"/>
      <c r="AJ396" s="805"/>
      <c r="AK396" s="805"/>
      <c r="AL396" s="805"/>
      <c r="AM396" s="805"/>
      <c r="AN396" s="805"/>
    </row>
    <row r="397" spans="1:40" ht="30" customHeight="1">
      <c r="A397" s="212"/>
      <c r="B397" s="302"/>
      <c r="C397" s="221" t="s">
        <v>348</v>
      </c>
      <c r="D397" s="220"/>
      <c r="E397" s="220"/>
      <c r="F397" s="220"/>
      <c r="G397" s="220"/>
      <c r="H397" s="220"/>
      <c r="I397" s="220"/>
      <c r="J397" s="220"/>
      <c r="K397" s="220"/>
      <c r="L397" s="220"/>
      <c r="M397" s="220"/>
      <c r="N397" s="220"/>
      <c r="O397" s="220"/>
      <c r="P397" s="220"/>
      <c r="Q397" s="220"/>
      <c r="R397" s="220"/>
      <c r="S397" s="220"/>
      <c r="T397" s="220"/>
      <c r="U397" s="349"/>
      <c r="V397" s="349"/>
      <c r="W397" s="349"/>
      <c r="X397" s="349"/>
      <c r="Y397" s="349"/>
      <c r="Z397" s="349"/>
      <c r="AA397" s="349"/>
      <c r="AB397" s="349"/>
      <c r="AC397" s="349"/>
      <c r="AD397" s="349"/>
      <c r="AE397" s="349"/>
      <c r="AF397" s="349"/>
      <c r="AG397" s="349"/>
      <c r="AH397" s="349"/>
      <c r="AI397" s="349"/>
      <c r="AJ397" s="349"/>
      <c r="AK397" s="349"/>
      <c r="AL397" s="349"/>
      <c r="AM397" s="349"/>
      <c r="AN397" s="349"/>
    </row>
    <row r="398" spans="1:40" ht="30" customHeight="1">
      <c r="A398" s="212"/>
      <c r="B398" s="212"/>
      <c r="C398" s="603">
        <v>1</v>
      </c>
      <c r="D398" s="605"/>
      <c r="E398" s="626" t="s">
        <v>350</v>
      </c>
      <c r="F398" s="627"/>
      <c r="G398" s="627"/>
      <c r="H398" s="627"/>
      <c r="I398" s="627"/>
      <c r="J398" s="627"/>
      <c r="K398" s="627"/>
      <c r="L398" s="627"/>
      <c r="M398" s="627"/>
      <c r="N398" s="627"/>
      <c r="O398" s="627"/>
      <c r="P398" s="627"/>
      <c r="Q398" s="627"/>
      <c r="R398" s="627"/>
      <c r="S398" s="627"/>
      <c r="T398" s="627"/>
      <c r="U398" s="627"/>
      <c r="V398" s="627"/>
      <c r="W398" s="627"/>
      <c r="X398" s="627"/>
      <c r="Y398" s="627"/>
      <c r="Z398" s="627"/>
      <c r="AA398" s="627"/>
      <c r="AB398" s="627"/>
      <c r="AC398" s="627"/>
      <c r="AD398" s="627"/>
      <c r="AE398" s="627"/>
      <c r="AF398" s="627"/>
      <c r="AG398" s="627"/>
      <c r="AH398" s="628"/>
      <c r="AI398" s="639"/>
      <c r="AJ398" s="640"/>
      <c r="AK398" s="640"/>
      <c r="AL398" s="640"/>
      <c r="AM398" s="640"/>
      <c r="AN398" s="664"/>
    </row>
    <row r="399" spans="1:40" ht="30" customHeight="1">
      <c r="A399" s="212"/>
      <c r="B399" s="212"/>
      <c r="C399" s="603">
        <v>2</v>
      </c>
      <c r="D399" s="605"/>
      <c r="E399" s="626" t="s">
        <v>351</v>
      </c>
      <c r="F399" s="627"/>
      <c r="G399" s="627"/>
      <c r="H399" s="627"/>
      <c r="I399" s="627"/>
      <c r="J399" s="627"/>
      <c r="K399" s="627"/>
      <c r="L399" s="627"/>
      <c r="M399" s="627"/>
      <c r="N399" s="627"/>
      <c r="O399" s="627"/>
      <c r="P399" s="627"/>
      <c r="Q399" s="627"/>
      <c r="R399" s="627"/>
      <c r="S399" s="627"/>
      <c r="T399" s="627"/>
      <c r="U399" s="627"/>
      <c r="V399" s="627"/>
      <c r="W399" s="627"/>
      <c r="X399" s="627"/>
      <c r="Y399" s="627"/>
      <c r="Z399" s="627"/>
      <c r="AA399" s="627"/>
      <c r="AB399" s="627"/>
      <c r="AC399" s="627"/>
      <c r="AD399" s="627"/>
      <c r="AE399" s="627"/>
      <c r="AF399" s="627"/>
      <c r="AG399" s="627"/>
      <c r="AH399" s="628"/>
      <c r="AI399" s="639"/>
      <c r="AJ399" s="640"/>
      <c r="AK399" s="640"/>
      <c r="AL399" s="640"/>
      <c r="AM399" s="640"/>
      <c r="AN399" s="664"/>
    </row>
    <row r="400" spans="1:40" s="244" customFormat="1" ht="14.55" customHeight="1">
      <c r="A400" s="357"/>
      <c r="B400" s="357"/>
      <c r="C400" s="354"/>
      <c r="D400" s="354"/>
      <c r="E400" s="355"/>
      <c r="F400" s="355"/>
      <c r="G400" s="355"/>
      <c r="H400" s="355"/>
      <c r="I400" s="355"/>
      <c r="J400" s="355"/>
      <c r="K400" s="355"/>
      <c r="L400" s="355"/>
      <c r="M400" s="355"/>
      <c r="N400" s="355"/>
      <c r="O400" s="355"/>
      <c r="P400" s="355"/>
      <c r="Q400" s="355"/>
      <c r="R400" s="355"/>
      <c r="S400" s="355"/>
      <c r="T400" s="355"/>
      <c r="U400" s="355"/>
      <c r="V400" s="355"/>
      <c r="W400" s="355"/>
      <c r="X400" s="355"/>
      <c r="Y400" s="355"/>
      <c r="Z400" s="355"/>
      <c r="AA400" s="355"/>
      <c r="AB400" s="355"/>
      <c r="AC400" s="355"/>
      <c r="AD400" s="355"/>
      <c r="AE400" s="355"/>
      <c r="AF400" s="355"/>
      <c r="AG400" s="355"/>
      <c r="AH400" s="355"/>
      <c r="AI400" s="356"/>
      <c r="AJ400" s="356"/>
      <c r="AK400" s="356"/>
      <c r="AL400" s="356"/>
      <c r="AM400" s="356"/>
      <c r="AN400" s="356"/>
    </row>
    <row r="401" spans="1:40" ht="30" customHeight="1">
      <c r="A401" s="212"/>
      <c r="B401" s="212"/>
      <c r="C401" s="367" t="s">
        <v>554</v>
      </c>
      <c r="D401" s="364"/>
      <c r="E401" s="364"/>
      <c r="F401" s="364"/>
      <c r="G401" s="364"/>
      <c r="H401" s="364"/>
      <c r="I401" s="364"/>
      <c r="J401" s="364"/>
      <c r="K401" s="364"/>
      <c r="L401" s="364"/>
      <c r="M401" s="364"/>
      <c r="N401" s="364"/>
      <c r="O401" s="364"/>
      <c r="P401" s="364"/>
      <c r="Q401" s="364"/>
      <c r="R401" s="364"/>
      <c r="S401" s="364"/>
      <c r="T401" s="364"/>
      <c r="U401" s="364"/>
      <c r="V401" s="364"/>
      <c r="W401" s="364"/>
      <c r="X401" s="364"/>
      <c r="Y401" s="364"/>
      <c r="Z401" s="364"/>
      <c r="AA401" s="364"/>
      <c r="AB401" s="364"/>
      <c r="AC401" s="364"/>
      <c r="AD401" s="364"/>
      <c r="AE401" s="364"/>
      <c r="AF401" s="364"/>
      <c r="AG401" s="364"/>
      <c r="AH401" s="364"/>
      <c r="AI401" s="364"/>
      <c r="AJ401" s="364"/>
      <c r="AK401" s="364"/>
      <c r="AL401" s="364"/>
      <c r="AM401" s="364"/>
      <c r="AN401" s="364"/>
    </row>
    <row r="402" spans="1:40" ht="115.5" customHeight="1">
      <c r="A402" s="212"/>
      <c r="B402" s="222"/>
      <c r="C402" s="624">
        <v>1</v>
      </c>
      <c r="D402" s="624"/>
      <c r="E402" s="552" t="s">
        <v>751</v>
      </c>
      <c r="F402" s="552"/>
      <c r="G402" s="552"/>
      <c r="H402" s="552"/>
      <c r="I402" s="552"/>
      <c r="J402" s="552"/>
      <c r="K402" s="552"/>
      <c r="L402" s="552"/>
      <c r="M402" s="552"/>
      <c r="N402" s="552"/>
      <c r="O402" s="552"/>
      <c r="P402" s="552"/>
      <c r="Q402" s="552"/>
      <c r="R402" s="552"/>
      <c r="S402" s="552"/>
      <c r="T402" s="552"/>
      <c r="U402" s="552"/>
      <c r="V402" s="552"/>
      <c r="W402" s="552"/>
      <c r="X402" s="552"/>
      <c r="Y402" s="552"/>
      <c r="Z402" s="552"/>
      <c r="AA402" s="552"/>
      <c r="AB402" s="552"/>
      <c r="AC402" s="552"/>
      <c r="AD402" s="552"/>
      <c r="AE402" s="552"/>
      <c r="AF402" s="552"/>
      <c r="AG402" s="552"/>
      <c r="AH402" s="552"/>
      <c r="AI402" s="552"/>
      <c r="AJ402" s="552"/>
      <c r="AK402" s="552"/>
      <c r="AL402" s="552"/>
      <c r="AM402" s="552"/>
      <c r="AN402" s="552"/>
    </row>
    <row r="403" spans="1:40" ht="30" customHeight="1">
      <c r="A403" s="212"/>
      <c r="B403" s="212"/>
      <c r="C403" s="220"/>
      <c r="D403" s="220"/>
      <c r="E403" s="805"/>
      <c r="F403" s="805"/>
      <c r="G403" s="805"/>
      <c r="H403" s="805"/>
      <c r="I403" s="805"/>
      <c r="J403" s="805"/>
      <c r="K403" s="805"/>
      <c r="L403" s="805"/>
      <c r="M403" s="805"/>
      <c r="N403" s="805"/>
      <c r="O403" s="805"/>
      <c r="P403" s="805"/>
      <c r="Q403" s="805"/>
      <c r="R403" s="805"/>
      <c r="S403" s="805"/>
      <c r="T403" s="805"/>
      <c r="U403" s="805"/>
      <c r="V403" s="805"/>
      <c r="W403" s="805"/>
      <c r="X403" s="805"/>
      <c r="Y403" s="805"/>
      <c r="Z403" s="805"/>
      <c r="AA403" s="805"/>
      <c r="AB403" s="805"/>
      <c r="AC403" s="805"/>
      <c r="AD403" s="805"/>
      <c r="AE403" s="805"/>
      <c r="AF403" s="805"/>
      <c r="AG403" s="805"/>
      <c r="AH403" s="805"/>
      <c r="AI403" s="805"/>
      <c r="AJ403" s="805"/>
      <c r="AK403" s="805"/>
      <c r="AL403" s="805"/>
      <c r="AM403" s="805"/>
      <c r="AN403" s="805"/>
    </row>
    <row r="404" spans="1:40" ht="30" customHeight="1">
      <c r="A404" s="212"/>
      <c r="B404" s="305"/>
      <c r="C404" s="221" t="s">
        <v>352</v>
      </c>
      <c r="D404" s="220"/>
      <c r="E404" s="220"/>
      <c r="F404" s="220"/>
      <c r="G404" s="220"/>
      <c r="H404" s="220"/>
      <c r="I404" s="220"/>
      <c r="J404" s="220"/>
      <c r="K404" s="220"/>
      <c r="L404" s="220"/>
      <c r="M404" s="220"/>
      <c r="N404" s="220"/>
      <c r="O404" s="220"/>
      <c r="P404" s="220"/>
      <c r="Q404" s="220"/>
      <c r="R404" s="220"/>
      <c r="S404" s="220"/>
      <c r="T404" s="220"/>
      <c r="U404" s="349"/>
      <c r="V404" s="349"/>
      <c r="W404" s="349"/>
      <c r="X404" s="349"/>
      <c r="Y404" s="349"/>
      <c r="Z404" s="349"/>
      <c r="AA404" s="349"/>
      <c r="AB404" s="349"/>
      <c r="AC404" s="349"/>
      <c r="AD404" s="349"/>
      <c r="AE404" s="349"/>
      <c r="AF404" s="349"/>
      <c r="AG404" s="349"/>
      <c r="AH404" s="349"/>
      <c r="AI404" s="349"/>
      <c r="AJ404" s="349"/>
      <c r="AK404" s="349"/>
      <c r="AL404" s="349"/>
      <c r="AM404" s="349"/>
      <c r="AN404" s="349"/>
    </row>
    <row r="405" spans="1:40" ht="30" customHeight="1">
      <c r="C405" s="603">
        <v>1</v>
      </c>
      <c r="D405" s="605"/>
      <c r="E405" s="626" t="s">
        <v>353</v>
      </c>
      <c r="F405" s="627"/>
      <c r="G405" s="627"/>
      <c r="H405" s="627"/>
      <c r="I405" s="627"/>
      <c r="J405" s="627"/>
      <c r="K405" s="627"/>
      <c r="L405" s="627"/>
      <c r="M405" s="627"/>
      <c r="N405" s="627"/>
      <c r="O405" s="627"/>
      <c r="P405" s="627"/>
      <c r="Q405" s="627"/>
      <c r="R405" s="627"/>
      <c r="S405" s="627"/>
      <c r="T405" s="627"/>
      <c r="U405" s="627"/>
      <c r="V405" s="627"/>
      <c r="W405" s="627"/>
      <c r="X405" s="627"/>
      <c r="Y405" s="627"/>
      <c r="Z405" s="627"/>
      <c r="AA405" s="627"/>
      <c r="AB405" s="627"/>
      <c r="AC405" s="627"/>
      <c r="AD405" s="627"/>
      <c r="AE405" s="627"/>
      <c r="AF405" s="627"/>
      <c r="AG405" s="627"/>
      <c r="AH405" s="628"/>
      <c r="AI405" s="639"/>
      <c r="AJ405" s="640"/>
      <c r="AK405" s="640"/>
      <c r="AL405" s="640"/>
      <c r="AM405" s="640"/>
      <c r="AN405" s="664"/>
    </row>
    <row r="406" spans="1:40" ht="30" customHeight="1">
      <c r="C406" s="220"/>
      <c r="D406" s="220"/>
      <c r="E406" s="805"/>
      <c r="F406" s="805"/>
      <c r="G406" s="805"/>
      <c r="H406" s="805"/>
      <c r="I406" s="805"/>
      <c r="J406" s="805"/>
      <c r="K406" s="805"/>
      <c r="L406" s="805"/>
      <c r="M406" s="805"/>
      <c r="N406" s="805"/>
      <c r="O406" s="805"/>
      <c r="P406" s="805"/>
      <c r="Q406" s="805"/>
      <c r="R406" s="805"/>
      <c r="S406" s="805"/>
      <c r="T406" s="805"/>
      <c r="U406" s="805"/>
      <c r="V406" s="805"/>
      <c r="W406" s="805"/>
      <c r="X406" s="805"/>
      <c r="Y406" s="805"/>
      <c r="Z406" s="805"/>
      <c r="AA406" s="805"/>
      <c r="AB406" s="805"/>
      <c r="AC406" s="805"/>
      <c r="AD406" s="805"/>
      <c r="AE406" s="805"/>
      <c r="AF406" s="805"/>
      <c r="AG406" s="805"/>
      <c r="AH406" s="805"/>
      <c r="AI406" s="805"/>
      <c r="AJ406" s="805"/>
      <c r="AK406" s="805"/>
      <c r="AL406" s="805"/>
      <c r="AM406" s="805"/>
      <c r="AN406" s="805"/>
    </row>
    <row r="407" spans="1:40" ht="30" customHeight="1">
      <c r="B407" s="306"/>
      <c r="C407" s="208" t="s">
        <v>93</v>
      </c>
      <c r="AB407" s="321"/>
    </row>
    <row r="408" spans="1:40" ht="30" customHeight="1">
      <c r="C408" s="614">
        <v>1</v>
      </c>
      <c r="D408" s="615"/>
      <c r="E408" s="620" t="s">
        <v>354</v>
      </c>
      <c r="F408" s="621"/>
      <c r="G408" s="621"/>
      <c r="H408" s="621"/>
      <c r="I408" s="621"/>
      <c r="J408" s="621"/>
      <c r="K408" s="621"/>
      <c r="L408" s="621"/>
      <c r="M408" s="621"/>
      <c r="N408" s="621"/>
      <c r="O408" s="621"/>
      <c r="P408" s="621"/>
      <c r="Q408" s="621"/>
      <c r="R408" s="621"/>
      <c r="S408" s="621"/>
      <c r="T408" s="621"/>
      <c r="U408" s="621"/>
      <c r="V408" s="621"/>
      <c r="W408" s="621"/>
      <c r="X408" s="621"/>
      <c r="Y408" s="621"/>
      <c r="Z408" s="621"/>
      <c r="AA408" s="621"/>
      <c r="AB408" s="621"/>
      <c r="AC408" s="621"/>
      <c r="AD408" s="621"/>
      <c r="AE408" s="621"/>
      <c r="AF408" s="621"/>
      <c r="AG408" s="621"/>
      <c r="AH408" s="621"/>
      <c r="AI408" s="621"/>
      <c r="AJ408" s="621"/>
      <c r="AK408" s="621"/>
      <c r="AL408" s="621"/>
      <c r="AM408" s="621"/>
      <c r="AN408" s="622"/>
    </row>
    <row r="409" spans="1:40" ht="30" customHeight="1">
      <c r="C409" s="616"/>
      <c r="D409" s="617"/>
      <c r="E409" s="626" t="s">
        <v>355</v>
      </c>
      <c r="F409" s="627"/>
      <c r="G409" s="627"/>
      <c r="H409" s="627"/>
      <c r="I409" s="627"/>
      <c r="J409" s="627"/>
      <c r="K409" s="627"/>
      <c r="L409" s="627"/>
      <c r="M409" s="627"/>
      <c r="N409" s="627"/>
      <c r="O409" s="627"/>
      <c r="P409" s="627"/>
      <c r="Q409" s="627"/>
      <c r="R409" s="627"/>
      <c r="S409" s="627"/>
      <c r="T409" s="627"/>
      <c r="U409" s="627"/>
      <c r="V409" s="627"/>
      <c r="W409" s="627"/>
      <c r="X409" s="627"/>
      <c r="Y409" s="627"/>
      <c r="Z409" s="627"/>
      <c r="AA409" s="627"/>
      <c r="AB409" s="627"/>
      <c r="AC409" s="627"/>
      <c r="AD409" s="627"/>
      <c r="AE409" s="627"/>
      <c r="AF409" s="627"/>
      <c r="AG409" s="627"/>
      <c r="AH409" s="628"/>
      <c r="AI409" s="639"/>
      <c r="AJ409" s="640"/>
      <c r="AK409" s="640"/>
      <c r="AL409" s="640"/>
      <c r="AM409" s="640"/>
      <c r="AN409" s="664"/>
    </row>
    <row r="410" spans="1:40" ht="30" customHeight="1">
      <c r="A410" s="212"/>
      <c r="B410" s="212"/>
      <c r="C410" s="616"/>
      <c r="D410" s="617"/>
      <c r="E410" s="626" t="s">
        <v>356</v>
      </c>
      <c r="F410" s="627"/>
      <c r="G410" s="627"/>
      <c r="H410" s="627"/>
      <c r="I410" s="627"/>
      <c r="J410" s="627"/>
      <c r="K410" s="627"/>
      <c r="L410" s="627"/>
      <c r="M410" s="627"/>
      <c r="N410" s="627"/>
      <c r="O410" s="627"/>
      <c r="P410" s="627"/>
      <c r="Q410" s="627"/>
      <c r="R410" s="627"/>
      <c r="S410" s="627"/>
      <c r="T410" s="627"/>
      <c r="U410" s="627"/>
      <c r="V410" s="627"/>
      <c r="W410" s="627"/>
      <c r="X410" s="627"/>
      <c r="Y410" s="627"/>
      <c r="Z410" s="627"/>
      <c r="AA410" s="627"/>
      <c r="AB410" s="627"/>
      <c r="AC410" s="627"/>
      <c r="AD410" s="627"/>
      <c r="AE410" s="627"/>
      <c r="AF410" s="627"/>
      <c r="AG410" s="627"/>
      <c r="AH410" s="628"/>
      <c r="AI410" s="639"/>
      <c r="AJ410" s="640"/>
      <c r="AK410" s="640"/>
      <c r="AL410" s="640"/>
      <c r="AM410" s="640"/>
      <c r="AN410" s="664"/>
    </row>
    <row r="411" spans="1:40" ht="30" customHeight="1">
      <c r="A411" s="212"/>
      <c r="B411" s="212"/>
      <c r="C411" s="618"/>
      <c r="D411" s="619"/>
      <c r="E411" s="626" t="s">
        <v>357</v>
      </c>
      <c r="F411" s="627"/>
      <c r="G411" s="627"/>
      <c r="H411" s="627"/>
      <c r="I411" s="627"/>
      <c r="J411" s="627"/>
      <c r="K411" s="627"/>
      <c r="L411" s="627"/>
      <c r="M411" s="627"/>
      <c r="N411" s="627"/>
      <c r="O411" s="627"/>
      <c r="P411" s="627"/>
      <c r="Q411" s="627"/>
      <c r="R411" s="627"/>
      <c r="S411" s="627"/>
      <c r="T411" s="627"/>
      <c r="U411" s="627"/>
      <c r="V411" s="627"/>
      <c r="W411" s="627"/>
      <c r="X411" s="627"/>
      <c r="Y411" s="627"/>
      <c r="Z411" s="627"/>
      <c r="AA411" s="627"/>
      <c r="AB411" s="627"/>
      <c r="AC411" s="627"/>
      <c r="AD411" s="627"/>
      <c r="AE411" s="627"/>
      <c r="AF411" s="627"/>
      <c r="AG411" s="627"/>
      <c r="AH411" s="628"/>
      <c r="AI411" s="639"/>
      <c r="AJ411" s="640"/>
      <c r="AK411" s="640"/>
      <c r="AL411" s="640"/>
      <c r="AM411" s="640"/>
      <c r="AN411" s="664"/>
    </row>
    <row r="412" spans="1:40" ht="30" customHeight="1">
      <c r="A412" s="212"/>
      <c r="B412" s="222"/>
      <c r="C412" s="603">
        <v>2</v>
      </c>
      <c r="D412" s="605"/>
      <c r="E412" s="626" t="s">
        <v>358</v>
      </c>
      <c r="F412" s="627"/>
      <c r="G412" s="627"/>
      <c r="H412" s="627"/>
      <c r="I412" s="627"/>
      <c r="J412" s="627"/>
      <c r="K412" s="627"/>
      <c r="L412" s="627"/>
      <c r="M412" s="627"/>
      <c r="N412" s="627"/>
      <c r="O412" s="627"/>
      <c r="P412" s="627"/>
      <c r="Q412" s="627"/>
      <c r="R412" s="627"/>
      <c r="S412" s="627"/>
      <c r="T412" s="627"/>
      <c r="U412" s="627"/>
      <c r="V412" s="627"/>
      <c r="W412" s="627"/>
      <c r="X412" s="627"/>
      <c r="Y412" s="627"/>
      <c r="Z412" s="627"/>
      <c r="AA412" s="627"/>
      <c r="AB412" s="627"/>
      <c r="AC412" s="627"/>
      <c r="AD412" s="627"/>
      <c r="AE412" s="627"/>
      <c r="AF412" s="627"/>
      <c r="AG412" s="627"/>
      <c r="AH412" s="628"/>
      <c r="AI412" s="639"/>
      <c r="AJ412" s="640"/>
      <c r="AK412" s="640"/>
      <c r="AL412" s="640"/>
      <c r="AM412" s="640"/>
      <c r="AN412" s="664"/>
    </row>
    <row r="413" spans="1:40" ht="30" customHeight="1">
      <c r="A413" s="212"/>
      <c r="B413" s="212"/>
      <c r="C413" s="220"/>
      <c r="D413" s="220"/>
      <c r="E413" s="220"/>
      <c r="F413" s="220"/>
      <c r="G413" s="220"/>
      <c r="H413" s="220"/>
      <c r="I413" s="220"/>
      <c r="J413" s="220"/>
      <c r="K413" s="220"/>
      <c r="L413" s="220"/>
      <c r="M413" s="220"/>
      <c r="N413" s="220"/>
      <c r="O413" s="220"/>
      <c r="P413" s="220"/>
      <c r="Q413" s="220"/>
      <c r="R413" s="220"/>
      <c r="S413" s="220"/>
      <c r="T413" s="220"/>
      <c r="U413" s="220"/>
      <c r="V413" s="220"/>
      <c r="W413" s="220"/>
      <c r="X413" s="220"/>
      <c r="Y413" s="220"/>
      <c r="Z413" s="220"/>
      <c r="AA413" s="220"/>
      <c r="AB413" s="220"/>
      <c r="AC413" s="220"/>
      <c r="AD413" s="220"/>
      <c r="AE413" s="220"/>
      <c r="AF413" s="220"/>
      <c r="AG413" s="220"/>
      <c r="AH413" s="220"/>
      <c r="AI413" s="220"/>
      <c r="AJ413" s="220"/>
      <c r="AK413" s="220"/>
      <c r="AL413" s="220"/>
      <c r="AM413" s="220"/>
      <c r="AN413" s="220"/>
    </row>
    <row r="414" spans="1:40" ht="30" customHeight="1">
      <c r="A414" s="212"/>
      <c r="B414" s="305"/>
      <c r="C414" s="221" t="s">
        <v>752</v>
      </c>
      <c r="D414" s="220"/>
      <c r="E414" s="220"/>
      <c r="F414" s="220"/>
      <c r="G414" s="220"/>
      <c r="H414" s="220"/>
      <c r="I414" s="220"/>
      <c r="J414" s="220"/>
      <c r="K414" s="220"/>
      <c r="L414" s="220"/>
      <c r="M414" s="220"/>
      <c r="N414" s="220"/>
      <c r="O414" s="220"/>
      <c r="P414" s="220"/>
      <c r="Q414" s="220"/>
      <c r="R414" s="220"/>
      <c r="S414" s="220"/>
      <c r="T414" s="220"/>
      <c r="U414" s="349"/>
      <c r="V414" s="349"/>
      <c r="W414" s="349"/>
      <c r="X414" s="349"/>
      <c r="Y414" s="349"/>
      <c r="Z414" s="349"/>
      <c r="AA414" s="349"/>
      <c r="AB414" s="349"/>
      <c r="AC414" s="349"/>
      <c r="AD414" s="349"/>
      <c r="AE414" s="349"/>
      <c r="AF414" s="349"/>
      <c r="AG414" s="349"/>
      <c r="AH414" s="349"/>
      <c r="AI414" s="349"/>
      <c r="AJ414" s="349"/>
      <c r="AK414" s="349"/>
      <c r="AL414" s="349"/>
      <c r="AM414" s="349"/>
      <c r="AN414" s="349"/>
    </row>
    <row r="415" spans="1:40" ht="10.050000000000001" customHeight="1">
      <c r="A415" s="212"/>
      <c r="B415" s="212"/>
      <c r="C415" s="603">
        <v>1</v>
      </c>
      <c r="D415" s="605"/>
      <c r="E415" s="626" t="s">
        <v>359</v>
      </c>
      <c r="F415" s="627"/>
      <c r="G415" s="627"/>
      <c r="H415" s="627"/>
      <c r="I415" s="627"/>
      <c r="J415" s="627"/>
      <c r="K415" s="627"/>
      <c r="L415" s="627"/>
      <c r="M415" s="627"/>
      <c r="N415" s="627"/>
      <c r="O415" s="627"/>
      <c r="P415" s="627"/>
      <c r="Q415" s="627"/>
      <c r="R415" s="627"/>
      <c r="S415" s="627"/>
      <c r="T415" s="627"/>
      <c r="U415" s="627"/>
      <c r="V415" s="627"/>
      <c r="W415" s="627"/>
      <c r="X415" s="627"/>
      <c r="Y415" s="627"/>
      <c r="Z415" s="627"/>
      <c r="AA415" s="627"/>
      <c r="AB415" s="627"/>
      <c r="AC415" s="627"/>
      <c r="AD415" s="627"/>
      <c r="AE415" s="627"/>
      <c r="AF415" s="627"/>
      <c r="AG415" s="627"/>
      <c r="AH415" s="628"/>
      <c r="AI415" s="639"/>
      <c r="AJ415" s="640"/>
      <c r="AK415" s="640"/>
      <c r="AL415" s="640"/>
      <c r="AM415" s="640"/>
      <c r="AN415" s="664"/>
    </row>
    <row r="416" spans="1:40" ht="30" customHeight="1">
      <c r="A416" s="212"/>
      <c r="B416" s="222"/>
      <c r="C416" s="624">
        <v>2</v>
      </c>
      <c r="D416" s="624"/>
      <c r="E416" s="552" t="s">
        <v>360</v>
      </c>
      <c r="F416" s="552"/>
      <c r="G416" s="552"/>
      <c r="H416" s="552"/>
      <c r="I416" s="552"/>
      <c r="J416" s="552"/>
      <c r="K416" s="552"/>
      <c r="L416" s="552"/>
      <c r="M416" s="552"/>
      <c r="N416" s="552"/>
      <c r="O416" s="552"/>
      <c r="P416" s="552"/>
      <c r="Q416" s="552"/>
      <c r="R416" s="552"/>
      <c r="S416" s="552"/>
      <c r="T416" s="552"/>
      <c r="U416" s="552"/>
      <c r="V416" s="552"/>
      <c r="W416" s="552"/>
      <c r="X416" s="552"/>
      <c r="Y416" s="552"/>
      <c r="Z416" s="552"/>
      <c r="AA416" s="552"/>
      <c r="AB416" s="552"/>
      <c r="AC416" s="552"/>
      <c r="AD416" s="552"/>
      <c r="AE416" s="552"/>
      <c r="AF416" s="552"/>
      <c r="AG416" s="552"/>
      <c r="AH416" s="552"/>
      <c r="AI416" s="551"/>
      <c r="AJ416" s="551"/>
      <c r="AK416" s="551"/>
      <c r="AL416" s="551"/>
      <c r="AM416" s="551"/>
      <c r="AN416" s="551"/>
    </row>
    <row r="417" spans="1:40" s="244" customFormat="1" ht="30" customHeight="1">
      <c r="A417" s="357"/>
      <c r="B417" s="357"/>
      <c r="C417" s="354"/>
      <c r="D417" s="354"/>
      <c r="E417" s="354"/>
      <c r="F417" s="354"/>
      <c r="G417" s="354"/>
      <c r="H417" s="354"/>
      <c r="I417" s="354"/>
      <c r="J417" s="354"/>
      <c r="K417" s="354"/>
      <c r="L417" s="354"/>
      <c r="M417" s="354"/>
      <c r="N417" s="354"/>
      <c r="O417" s="354"/>
      <c r="P417" s="354"/>
      <c r="Q417" s="354"/>
      <c r="R417" s="354"/>
      <c r="S417" s="354"/>
      <c r="T417" s="354"/>
      <c r="U417" s="354"/>
      <c r="V417" s="354"/>
      <c r="W417" s="354"/>
      <c r="X417" s="354"/>
      <c r="Y417" s="354"/>
      <c r="Z417" s="354"/>
      <c r="AA417" s="354"/>
      <c r="AB417" s="354"/>
      <c r="AC417" s="354"/>
      <c r="AD417" s="354"/>
      <c r="AE417" s="354"/>
      <c r="AF417" s="354"/>
      <c r="AG417" s="354"/>
      <c r="AH417" s="354"/>
      <c r="AI417" s="354"/>
      <c r="AJ417" s="354"/>
      <c r="AK417" s="354"/>
      <c r="AL417" s="354"/>
      <c r="AM417" s="354"/>
      <c r="AN417" s="354"/>
    </row>
    <row r="418" spans="1:40" s="244" customFormat="1" ht="30" customHeight="1">
      <c r="A418" s="357"/>
      <c r="B418" s="305"/>
      <c r="C418" s="359" t="s">
        <v>754</v>
      </c>
      <c r="D418" s="354"/>
      <c r="E418" s="354"/>
      <c r="F418" s="354"/>
      <c r="G418" s="354"/>
      <c r="H418" s="354"/>
      <c r="I418" s="354"/>
      <c r="J418" s="354"/>
      <c r="K418" s="354"/>
      <c r="L418" s="354"/>
      <c r="M418" s="354"/>
      <c r="N418" s="354"/>
      <c r="O418" s="354"/>
      <c r="P418" s="354"/>
      <c r="Q418" s="354"/>
      <c r="R418" s="354"/>
      <c r="S418" s="354"/>
      <c r="T418" s="354"/>
      <c r="U418" s="349"/>
      <c r="V418" s="349"/>
      <c r="W418" s="349"/>
      <c r="X418" s="349"/>
      <c r="Y418" s="349"/>
      <c r="Z418" s="349"/>
      <c r="AA418" s="349"/>
      <c r="AB418" s="349"/>
      <c r="AC418" s="349"/>
      <c r="AD418" s="349"/>
      <c r="AE418" s="349"/>
      <c r="AF418" s="349"/>
      <c r="AG418" s="349"/>
      <c r="AH418" s="349"/>
      <c r="AI418" s="349"/>
      <c r="AJ418" s="349"/>
      <c r="AK418" s="349"/>
      <c r="AL418" s="349"/>
      <c r="AM418" s="349"/>
      <c r="AN418" s="349"/>
    </row>
    <row r="419" spans="1:40" s="244" customFormat="1" ht="39.450000000000003" customHeight="1">
      <c r="A419" s="357"/>
      <c r="B419" s="357"/>
      <c r="C419" s="603">
        <v>1</v>
      </c>
      <c r="D419" s="605"/>
      <c r="E419" s="626" t="s">
        <v>753</v>
      </c>
      <c r="F419" s="627"/>
      <c r="G419" s="627"/>
      <c r="H419" s="627"/>
      <c r="I419" s="627"/>
      <c r="J419" s="627"/>
      <c r="K419" s="627"/>
      <c r="L419" s="627"/>
      <c r="M419" s="627"/>
      <c r="N419" s="627"/>
      <c r="O419" s="627"/>
      <c r="P419" s="627"/>
      <c r="Q419" s="627"/>
      <c r="R419" s="627"/>
      <c r="S419" s="627"/>
      <c r="T419" s="627"/>
      <c r="U419" s="627"/>
      <c r="V419" s="627"/>
      <c r="W419" s="627"/>
      <c r="X419" s="627"/>
      <c r="Y419" s="627"/>
      <c r="Z419" s="627"/>
      <c r="AA419" s="627"/>
      <c r="AB419" s="627"/>
      <c r="AC419" s="627"/>
      <c r="AD419" s="627"/>
      <c r="AE419" s="627"/>
      <c r="AF419" s="627"/>
      <c r="AG419" s="627"/>
      <c r="AH419" s="628"/>
      <c r="AI419" s="639"/>
      <c r="AJ419" s="640"/>
      <c r="AK419" s="640"/>
      <c r="AL419" s="640"/>
      <c r="AM419" s="640"/>
      <c r="AN419" s="664"/>
    </row>
    <row r="420" spans="1:40" ht="30" customHeight="1">
      <c r="A420" s="212"/>
      <c r="B420" s="212"/>
      <c r="C420" s="220"/>
      <c r="D420" s="220"/>
      <c r="E420" s="833"/>
      <c r="F420" s="833"/>
      <c r="G420" s="833"/>
      <c r="H420" s="833"/>
      <c r="I420" s="833"/>
      <c r="J420" s="833"/>
      <c r="K420" s="833"/>
      <c r="L420" s="833"/>
      <c r="M420" s="833"/>
      <c r="N420" s="833"/>
      <c r="O420" s="833"/>
      <c r="P420" s="833"/>
      <c r="Q420" s="833"/>
      <c r="R420" s="833"/>
      <c r="S420" s="833"/>
      <c r="T420" s="833"/>
      <c r="U420" s="833"/>
      <c r="V420" s="833"/>
      <c r="W420" s="833"/>
      <c r="X420" s="833"/>
      <c r="Y420" s="833"/>
      <c r="Z420" s="833"/>
      <c r="AA420" s="833"/>
      <c r="AB420" s="833"/>
      <c r="AC420" s="833"/>
      <c r="AD420" s="833"/>
      <c r="AE420" s="833"/>
      <c r="AF420" s="833"/>
      <c r="AG420" s="833"/>
      <c r="AH420" s="833"/>
      <c r="AI420" s="833"/>
      <c r="AJ420" s="833"/>
      <c r="AK420" s="833"/>
      <c r="AL420" s="833"/>
      <c r="AM420" s="833"/>
      <c r="AN420" s="833"/>
    </row>
    <row r="421" spans="1:40" ht="30" customHeight="1">
      <c r="A421" s="212"/>
      <c r="B421" s="305"/>
      <c r="C421" s="345" t="s">
        <v>542</v>
      </c>
      <c r="D421" s="254"/>
      <c r="E421" s="254"/>
      <c r="F421" s="254"/>
      <c r="G421" s="254"/>
      <c r="H421" s="254"/>
      <c r="I421" s="254"/>
      <c r="J421" s="254"/>
      <c r="K421" s="254"/>
      <c r="L421" s="254"/>
      <c r="M421" s="254"/>
      <c r="N421" s="254"/>
      <c r="O421" s="254"/>
      <c r="P421" s="254"/>
      <c r="Q421" s="254"/>
      <c r="R421" s="254"/>
      <c r="S421" s="254"/>
      <c r="T421" s="254"/>
      <c r="U421" s="346"/>
      <c r="V421" s="346"/>
      <c r="W421" s="346"/>
      <c r="X421" s="346"/>
      <c r="Y421" s="346"/>
      <c r="Z421" s="346"/>
      <c r="AA421" s="346"/>
      <c r="AB421" s="346"/>
      <c r="AC421" s="346"/>
      <c r="AD421" s="346"/>
      <c r="AE421" s="346"/>
      <c r="AF421" s="346"/>
      <c r="AG421" s="346"/>
      <c r="AH421" s="346"/>
      <c r="AI421" s="346"/>
      <c r="AJ421" s="346"/>
      <c r="AK421" s="346"/>
      <c r="AL421" s="346"/>
      <c r="AM421" s="346"/>
      <c r="AN421" s="346"/>
    </row>
    <row r="422" spans="1:40" ht="30" customHeight="1">
      <c r="A422" s="212"/>
      <c r="B422" s="212"/>
      <c r="C422" s="603">
        <v>1</v>
      </c>
      <c r="D422" s="605"/>
      <c r="E422" s="626" t="s">
        <v>543</v>
      </c>
      <c r="F422" s="627"/>
      <c r="G422" s="627"/>
      <c r="H422" s="627"/>
      <c r="I422" s="627"/>
      <c r="J422" s="627"/>
      <c r="K422" s="627"/>
      <c r="L422" s="627"/>
      <c r="M422" s="627"/>
      <c r="N422" s="627"/>
      <c r="O422" s="627"/>
      <c r="P422" s="627"/>
      <c r="Q422" s="627"/>
      <c r="R422" s="627"/>
      <c r="S422" s="627"/>
      <c r="T422" s="627"/>
      <c r="U422" s="627"/>
      <c r="V422" s="627"/>
      <c r="W422" s="627"/>
      <c r="X422" s="627"/>
      <c r="Y422" s="627"/>
      <c r="Z422" s="627"/>
      <c r="AA422" s="627"/>
      <c r="AB422" s="627"/>
      <c r="AC422" s="627"/>
      <c r="AD422" s="627"/>
      <c r="AE422" s="627"/>
      <c r="AF422" s="627"/>
      <c r="AG422" s="627"/>
      <c r="AH422" s="628"/>
      <c r="AI422" s="639"/>
      <c r="AJ422" s="640"/>
      <c r="AK422" s="640"/>
      <c r="AL422" s="640"/>
      <c r="AM422" s="640"/>
      <c r="AN422" s="664"/>
    </row>
    <row r="423" spans="1:40" ht="30" customHeight="1">
      <c r="A423" s="212"/>
      <c r="B423" s="222"/>
      <c r="C423" s="603">
        <v>2</v>
      </c>
      <c r="D423" s="605"/>
      <c r="E423" s="626" t="s">
        <v>544</v>
      </c>
      <c r="F423" s="627"/>
      <c r="G423" s="627"/>
      <c r="H423" s="627"/>
      <c r="I423" s="627"/>
      <c r="J423" s="627"/>
      <c r="K423" s="627"/>
      <c r="L423" s="627"/>
      <c r="M423" s="627"/>
      <c r="N423" s="627"/>
      <c r="O423" s="627"/>
      <c r="P423" s="627"/>
      <c r="Q423" s="627"/>
      <c r="R423" s="627"/>
      <c r="S423" s="627"/>
      <c r="T423" s="627"/>
      <c r="U423" s="627"/>
      <c r="V423" s="627"/>
      <c r="W423" s="627"/>
      <c r="X423" s="627"/>
      <c r="Y423" s="627"/>
      <c r="Z423" s="627"/>
      <c r="AA423" s="627"/>
      <c r="AB423" s="627"/>
      <c r="AC423" s="627"/>
      <c r="AD423" s="627"/>
      <c r="AE423" s="627"/>
      <c r="AF423" s="627"/>
      <c r="AG423" s="627"/>
      <c r="AH423" s="628"/>
      <c r="AI423" s="639"/>
      <c r="AJ423" s="640"/>
      <c r="AK423" s="640"/>
      <c r="AL423" s="640"/>
      <c r="AM423" s="640"/>
      <c r="AN423" s="664"/>
    </row>
    <row r="424" spans="1:40" ht="30" customHeight="1">
      <c r="A424" s="212"/>
      <c r="B424" s="212"/>
      <c r="C424" s="254"/>
      <c r="D424" s="254"/>
      <c r="E424" s="805"/>
      <c r="F424" s="805"/>
      <c r="G424" s="805"/>
      <c r="H424" s="805"/>
      <c r="I424" s="805"/>
      <c r="J424" s="805"/>
      <c r="K424" s="805"/>
      <c r="L424" s="805"/>
      <c r="M424" s="805"/>
      <c r="N424" s="805"/>
      <c r="O424" s="805"/>
      <c r="P424" s="805"/>
      <c r="Q424" s="805"/>
      <c r="R424" s="805"/>
      <c r="S424" s="805"/>
      <c r="T424" s="805"/>
      <c r="U424" s="805"/>
      <c r="V424" s="805"/>
      <c r="W424" s="805"/>
      <c r="X424" s="805"/>
      <c r="Y424" s="805"/>
      <c r="Z424" s="805"/>
      <c r="AA424" s="805"/>
      <c r="AB424" s="805"/>
      <c r="AC424" s="805"/>
      <c r="AD424" s="805"/>
      <c r="AE424" s="805"/>
      <c r="AF424" s="805"/>
      <c r="AG424" s="805"/>
      <c r="AH424" s="805"/>
      <c r="AI424" s="805"/>
      <c r="AJ424" s="805"/>
      <c r="AK424" s="805"/>
      <c r="AL424" s="805"/>
      <c r="AM424" s="805"/>
      <c r="AN424" s="805"/>
    </row>
    <row r="425" spans="1:40" ht="30" customHeight="1">
      <c r="A425" s="212"/>
      <c r="B425" s="305"/>
      <c r="C425" s="345" t="s">
        <v>545</v>
      </c>
      <c r="D425" s="254"/>
      <c r="E425" s="254"/>
      <c r="F425" s="254"/>
      <c r="G425" s="254"/>
      <c r="H425" s="254"/>
      <c r="I425" s="254"/>
      <c r="J425" s="254"/>
      <c r="K425" s="254"/>
      <c r="L425" s="254"/>
      <c r="M425" s="254"/>
      <c r="N425" s="254"/>
      <c r="O425" s="254"/>
      <c r="P425" s="254"/>
      <c r="Q425" s="254"/>
      <c r="R425" s="254"/>
      <c r="S425" s="254"/>
      <c r="T425" s="254"/>
      <c r="U425" s="346"/>
      <c r="V425" s="346"/>
      <c r="W425" s="346"/>
      <c r="X425" s="346"/>
      <c r="Y425" s="346"/>
      <c r="Z425" s="346"/>
      <c r="AA425" s="346"/>
      <c r="AB425" s="346"/>
      <c r="AC425" s="346"/>
      <c r="AD425" s="346"/>
      <c r="AE425" s="346"/>
      <c r="AF425" s="346"/>
      <c r="AG425" s="346"/>
      <c r="AH425" s="346"/>
      <c r="AI425" s="346"/>
      <c r="AJ425" s="346"/>
      <c r="AK425" s="346"/>
      <c r="AL425" s="346"/>
      <c r="AM425" s="346"/>
      <c r="AN425" s="346"/>
    </row>
    <row r="426" spans="1:40" ht="25.95" customHeight="1">
      <c r="A426" s="212"/>
      <c r="B426" s="212"/>
      <c r="C426" s="624">
        <v>1</v>
      </c>
      <c r="D426" s="624"/>
      <c r="E426" s="552" t="s">
        <v>546</v>
      </c>
      <c r="F426" s="552"/>
      <c r="G426" s="552"/>
      <c r="H426" s="552"/>
      <c r="I426" s="552"/>
      <c r="J426" s="552"/>
      <c r="K426" s="552"/>
      <c r="L426" s="552"/>
      <c r="M426" s="552"/>
      <c r="N426" s="552"/>
      <c r="O426" s="552"/>
      <c r="P426" s="552"/>
      <c r="Q426" s="552"/>
      <c r="R426" s="552"/>
      <c r="S426" s="552"/>
      <c r="T426" s="552"/>
      <c r="U426" s="552"/>
      <c r="V426" s="552"/>
      <c r="W426" s="552"/>
      <c r="X426" s="552"/>
      <c r="Y426" s="552"/>
      <c r="Z426" s="552"/>
      <c r="AA426" s="552"/>
      <c r="AB426" s="552"/>
      <c r="AC426" s="552"/>
      <c r="AD426" s="552"/>
      <c r="AE426" s="552"/>
      <c r="AF426" s="552"/>
      <c r="AG426" s="552"/>
      <c r="AH426" s="552"/>
      <c r="AI426" s="551"/>
      <c r="AJ426" s="551"/>
      <c r="AK426" s="551"/>
      <c r="AL426" s="551"/>
      <c r="AM426" s="551"/>
      <c r="AN426" s="551"/>
    </row>
    <row r="427" spans="1:40" ht="25.95" customHeight="1">
      <c r="A427" s="212"/>
      <c r="B427" s="212"/>
      <c r="C427" s="624">
        <v>2</v>
      </c>
      <c r="D427" s="624"/>
      <c r="E427" s="552" t="s">
        <v>547</v>
      </c>
      <c r="F427" s="552"/>
      <c r="G427" s="552"/>
      <c r="H427" s="552"/>
      <c r="I427" s="552"/>
      <c r="J427" s="552"/>
      <c r="K427" s="552"/>
      <c r="L427" s="552"/>
      <c r="M427" s="552"/>
      <c r="N427" s="552"/>
      <c r="O427" s="552"/>
      <c r="P427" s="552"/>
      <c r="Q427" s="552"/>
      <c r="R427" s="552"/>
      <c r="S427" s="552"/>
      <c r="T427" s="552"/>
      <c r="U427" s="552"/>
      <c r="V427" s="552"/>
      <c r="W427" s="552"/>
      <c r="X427" s="552"/>
      <c r="Y427" s="552"/>
      <c r="Z427" s="552"/>
      <c r="AA427" s="552"/>
      <c r="AB427" s="552"/>
      <c r="AC427" s="552"/>
      <c r="AD427" s="552"/>
      <c r="AE427" s="552"/>
      <c r="AF427" s="552"/>
      <c r="AG427" s="552"/>
      <c r="AH427" s="552"/>
      <c r="AI427" s="551"/>
      <c r="AJ427" s="551"/>
      <c r="AK427" s="551"/>
      <c r="AL427" s="551"/>
      <c r="AM427" s="551"/>
      <c r="AN427" s="551"/>
    </row>
    <row r="428" spans="1:40" ht="30" customHeight="1">
      <c r="C428" s="220"/>
      <c r="D428" s="220"/>
      <c r="E428" s="221"/>
      <c r="F428" s="221"/>
      <c r="G428" s="221"/>
      <c r="H428" s="221"/>
      <c r="I428" s="221"/>
      <c r="J428" s="221"/>
      <c r="K428" s="221"/>
      <c r="L428" s="221"/>
      <c r="M428" s="221"/>
      <c r="N428" s="221"/>
      <c r="O428" s="221"/>
      <c r="P428" s="221"/>
      <c r="Q428" s="221"/>
      <c r="R428" s="221"/>
      <c r="S428" s="221"/>
      <c r="T428" s="221"/>
      <c r="U428" s="221"/>
      <c r="V428" s="221"/>
      <c r="W428" s="221"/>
      <c r="X428" s="221"/>
      <c r="Y428" s="221"/>
      <c r="Z428" s="221"/>
      <c r="AA428" s="228"/>
      <c r="AB428" s="321"/>
      <c r="AC428" s="228"/>
      <c r="AD428" s="228"/>
      <c r="AE428" s="228"/>
      <c r="AF428" s="228"/>
      <c r="AG428" s="228"/>
      <c r="AH428" s="228"/>
      <c r="AI428" s="228"/>
      <c r="AJ428" s="228"/>
      <c r="AK428" s="228"/>
      <c r="AL428" s="228"/>
      <c r="AM428" s="228"/>
      <c r="AN428" s="228"/>
    </row>
    <row r="429" spans="1:40" ht="16.2">
      <c r="C429" s="220"/>
      <c r="D429" s="220"/>
      <c r="E429" s="221"/>
      <c r="F429" s="221"/>
      <c r="G429" s="221"/>
      <c r="H429" s="221"/>
      <c r="I429" s="221"/>
      <c r="J429" s="221"/>
      <c r="K429" s="221"/>
      <c r="L429" s="221"/>
      <c r="M429" s="221"/>
      <c r="N429" s="221"/>
      <c r="O429" s="221"/>
      <c r="P429" s="221"/>
      <c r="Q429" s="221"/>
      <c r="R429" s="221"/>
      <c r="S429" s="221"/>
      <c r="T429" s="221"/>
      <c r="U429" s="221"/>
      <c r="V429" s="221"/>
      <c r="W429" s="221"/>
      <c r="X429" s="221"/>
      <c r="Y429" s="221"/>
      <c r="Z429" s="221"/>
      <c r="AA429" s="212"/>
      <c r="AB429" s="321"/>
      <c r="AC429" s="274"/>
      <c r="AD429" s="274"/>
      <c r="AE429" s="274"/>
      <c r="AF429" s="274"/>
      <c r="AG429" s="274"/>
      <c r="AH429" s="274"/>
      <c r="AI429" s="274"/>
      <c r="AJ429" s="274"/>
      <c r="AK429" s="274"/>
      <c r="AL429" s="274"/>
      <c r="AM429" s="274"/>
      <c r="AN429" s="274"/>
    </row>
    <row r="430" spans="1:40" ht="16.2">
      <c r="C430" s="220"/>
      <c r="D430" s="220"/>
      <c r="E430" s="221"/>
      <c r="F430" s="221"/>
      <c r="G430" s="221"/>
      <c r="H430" s="221"/>
      <c r="I430" s="221"/>
      <c r="J430" s="221"/>
      <c r="K430" s="221"/>
      <c r="L430" s="221"/>
      <c r="M430" s="221"/>
      <c r="N430" s="221"/>
      <c r="O430" s="221"/>
      <c r="P430" s="221"/>
      <c r="Q430" s="221"/>
      <c r="R430" s="221"/>
      <c r="S430" s="221"/>
      <c r="T430" s="221"/>
      <c r="U430" s="221"/>
      <c r="V430" s="221"/>
      <c r="W430" s="221"/>
      <c r="X430" s="221"/>
      <c r="Y430" s="221"/>
      <c r="Z430" s="221"/>
      <c r="AA430" s="212"/>
      <c r="AB430" s="321"/>
      <c r="AC430" s="274"/>
      <c r="AD430" s="274"/>
      <c r="AE430" s="274"/>
      <c r="AF430" s="274"/>
      <c r="AG430" s="274"/>
      <c r="AH430" s="274"/>
      <c r="AI430" s="274"/>
      <c r="AJ430" s="274"/>
      <c r="AK430" s="274"/>
      <c r="AL430" s="274"/>
      <c r="AM430" s="274"/>
      <c r="AN430" s="274"/>
    </row>
    <row r="520" spans="1:40" ht="17.25" customHeight="1">
      <c r="A520" s="212"/>
      <c r="B520" s="212"/>
    </row>
    <row r="521" spans="1:40" ht="17.25" customHeight="1">
      <c r="A521" s="212"/>
      <c r="B521" s="212"/>
    </row>
    <row r="522" spans="1:40" ht="17.25" customHeight="1">
      <c r="A522" s="212"/>
      <c r="B522" s="212"/>
      <c r="C522" s="350"/>
      <c r="D522" s="350"/>
      <c r="E522" s="221"/>
      <c r="F522" s="221"/>
      <c r="G522" s="221"/>
      <c r="H522" s="221"/>
      <c r="I522" s="221"/>
      <c r="J522" s="221"/>
      <c r="K522" s="221"/>
      <c r="L522" s="221"/>
      <c r="M522" s="221"/>
      <c r="N522" s="221"/>
      <c r="O522" s="221"/>
      <c r="P522" s="221"/>
      <c r="Q522" s="221"/>
      <c r="R522" s="221"/>
      <c r="S522" s="221"/>
      <c r="T522" s="221"/>
      <c r="U522" s="221"/>
      <c r="V522" s="221"/>
      <c r="W522" s="221"/>
      <c r="X522" s="221"/>
      <c r="Y522" s="221"/>
      <c r="Z522" s="221"/>
      <c r="AA522" s="221"/>
      <c r="AB522" s="221"/>
      <c r="AC522" s="221"/>
      <c r="AD522" s="221"/>
      <c r="AE522" s="221"/>
      <c r="AF522" s="221"/>
      <c r="AG522" s="221"/>
      <c r="AH522" s="221"/>
      <c r="AI522" s="221"/>
      <c r="AJ522" s="221"/>
      <c r="AK522" s="221"/>
      <c r="AL522" s="221"/>
      <c r="AM522" s="221"/>
      <c r="AN522" s="221"/>
    </row>
    <row r="523" spans="1:40" ht="17.25" customHeight="1">
      <c r="A523" s="212"/>
      <c r="B523" s="212"/>
      <c r="C523" s="350"/>
      <c r="D523" s="350"/>
      <c r="E523" s="221"/>
      <c r="F523" s="221"/>
      <c r="G523" s="221"/>
      <c r="H523" s="221"/>
      <c r="I523" s="221"/>
      <c r="J523" s="221"/>
      <c r="K523" s="221"/>
      <c r="L523" s="221"/>
      <c r="M523" s="221"/>
      <c r="N523" s="221"/>
      <c r="O523" s="221"/>
      <c r="P523" s="221"/>
      <c r="Q523" s="221"/>
      <c r="R523" s="221"/>
      <c r="S523" s="221"/>
      <c r="T523" s="221"/>
      <c r="U523" s="221"/>
      <c r="V523" s="221"/>
      <c r="W523" s="221"/>
      <c r="X523" s="221"/>
      <c r="Y523" s="221"/>
      <c r="Z523" s="221"/>
      <c r="AA523" s="221"/>
      <c r="AB523" s="221"/>
      <c r="AC523" s="221"/>
      <c r="AD523" s="221"/>
      <c r="AE523" s="221"/>
      <c r="AF523" s="221"/>
      <c r="AG523" s="221"/>
      <c r="AH523" s="221"/>
      <c r="AI523" s="221"/>
      <c r="AJ523" s="221"/>
      <c r="AK523" s="221"/>
      <c r="AL523" s="221"/>
      <c r="AM523" s="221"/>
      <c r="AN523" s="221"/>
    </row>
    <row r="524" spans="1:40" ht="17.25" customHeight="1">
      <c r="A524" s="212"/>
      <c r="B524" s="212"/>
      <c r="C524" s="350"/>
      <c r="D524" s="350"/>
      <c r="E524" s="221"/>
      <c r="F524" s="221"/>
      <c r="G524" s="221"/>
      <c r="H524" s="221"/>
      <c r="I524" s="221"/>
      <c r="J524" s="221"/>
      <c r="K524" s="221"/>
      <c r="L524" s="221"/>
      <c r="M524" s="221"/>
      <c r="N524" s="221"/>
      <c r="O524" s="221"/>
      <c r="P524" s="221"/>
      <c r="Q524" s="221"/>
      <c r="R524" s="221"/>
      <c r="S524" s="221"/>
      <c r="T524" s="221"/>
      <c r="U524" s="221"/>
      <c r="V524" s="221"/>
      <c r="W524" s="221"/>
      <c r="X524" s="221"/>
      <c r="Y524" s="221"/>
      <c r="Z524" s="221"/>
      <c r="AA524" s="221"/>
      <c r="AB524" s="221"/>
      <c r="AC524" s="221"/>
      <c r="AD524" s="221"/>
      <c r="AE524" s="221"/>
      <c r="AF524" s="221"/>
      <c r="AG524" s="221"/>
      <c r="AH524" s="221"/>
      <c r="AI524" s="221"/>
      <c r="AJ524" s="221"/>
      <c r="AK524" s="221"/>
      <c r="AL524" s="221"/>
      <c r="AM524" s="221"/>
      <c r="AN524" s="221"/>
    </row>
    <row r="525" spans="1:40" ht="17.25" customHeight="1">
      <c r="A525" s="212"/>
      <c r="B525" s="212"/>
      <c r="C525" s="212"/>
      <c r="D525" s="212"/>
      <c r="E525" s="212"/>
      <c r="F525" s="212"/>
      <c r="G525" s="212"/>
      <c r="H525" s="212"/>
      <c r="I525" s="212"/>
      <c r="J525" s="212"/>
      <c r="K525" s="212"/>
      <c r="L525" s="212"/>
      <c r="M525" s="212"/>
      <c r="N525" s="212"/>
      <c r="O525" s="212"/>
      <c r="P525" s="212"/>
      <c r="Q525" s="212"/>
      <c r="R525" s="212"/>
      <c r="S525" s="212"/>
      <c r="T525" s="212"/>
      <c r="U525" s="212"/>
      <c r="V525" s="212"/>
      <c r="W525" s="212"/>
      <c r="X525" s="212"/>
      <c r="Y525" s="212"/>
      <c r="Z525" s="212"/>
      <c r="AA525" s="212"/>
      <c r="AB525" s="212"/>
      <c r="AC525" s="212"/>
      <c r="AD525" s="212"/>
      <c r="AE525" s="212"/>
      <c r="AF525" s="212"/>
      <c r="AG525" s="212"/>
      <c r="AH525" s="212"/>
      <c r="AI525" s="212"/>
      <c r="AJ525" s="212"/>
      <c r="AK525" s="212"/>
      <c r="AL525" s="212"/>
      <c r="AM525" s="212"/>
      <c r="AN525" s="212"/>
    </row>
    <row r="526" spans="1:40" ht="17.25" customHeight="1">
      <c r="A526" s="212"/>
      <c r="B526" s="212"/>
      <c r="C526" s="220"/>
      <c r="D526" s="220"/>
      <c r="E526" s="221"/>
      <c r="F526" s="221"/>
      <c r="G526" s="221"/>
      <c r="H526" s="221"/>
      <c r="I526" s="221"/>
      <c r="J526" s="221"/>
      <c r="K526" s="221"/>
      <c r="L526" s="221"/>
      <c r="M526" s="221"/>
      <c r="N526" s="221"/>
      <c r="O526" s="221"/>
      <c r="P526" s="221"/>
      <c r="Q526" s="221"/>
      <c r="R526" s="221"/>
      <c r="S526" s="221"/>
      <c r="T526" s="221"/>
      <c r="U526" s="221"/>
      <c r="V526" s="221"/>
      <c r="W526" s="221"/>
      <c r="X526" s="221"/>
      <c r="Y526" s="221"/>
      <c r="Z526" s="221"/>
      <c r="AA526" s="212"/>
      <c r="AB526" s="321"/>
      <c r="AC526" s="212"/>
      <c r="AD526" s="212"/>
      <c r="AE526" s="212"/>
      <c r="AF526" s="212"/>
      <c r="AG526" s="212"/>
      <c r="AH526" s="212"/>
      <c r="AI526" s="212"/>
      <c r="AJ526" s="212"/>
      <c r="AK526" s="212"/>
      <c r="AL526" s="212"/>
      <c r="AM526" s="212"/>
      <c r="AN526" s="212"/>
    </row>
    <row r="527" spans="1:40" ht="17.25" customHeight="1">
      <c r="A527" s="212"/>
      <c r="B527" s="212"/>
      <c r="C527" s="220"/>
      <c r="D527" s="220"/>
      <c r="E527" s="221"/>
      <c r="F527" s="221"/>
      <c r="G527" s="221"/>
      <c r="H527" s="221"/>
      <c r="I527" s="221"/>
      <c r="J527" s="221"/>
      <c r="K527" s="221"/>
      <c r="L527" s="221"/>
      <c r="M527" s="221"/>
      <c r="N527" s="221"/>
      <c r="O527" s="221"/>
      <c r="P527" s="221"/>
      <c r="Q527" s="221"/>
      <c r="R527" s="221"/>
      <c r="S527" s="221"/>
      <c r="T527" s="221"/>
      <c r="U527" s="221"/>
      <c r="V527" s="221"/>
      <c r="W527" s="221"/>
      <c r="X527" s="221"/>
      <c r="Y527" s="221"/>
      <c r="Z527" s="221"/>
      <c r="AA527" s="212"/>
      <c r="AB527" s="321"/>
      <c r="AC527" s="212"/>
      <c r="AD527" s="212"/>
      <c r="AE527" s="212"/>
      <c r="AF527" s="212"/>
      <c r="AG527" s="212"/>
      <c r="AH527" s="212"/>
      <c r="AI527" s="212"/>
      <c r="AJ527" s="212"/>
      <c r="AK527" s="212"/>
      <c r="AL527" s="212"/>
      <c r="AM527" s="212"/>
      <c r="AN527" s="212"/>
    </row>
    <row r="528" spans="1:40" ht="17.25" customHeight="1">
      <c r="A528" s="212"/>
      <c r="B528" s="212"/>
      <c r="C528" s="220"/>
      <c r="D528" s="220"/>
      <c r="E528" s="221"/>
      <c r="F528" s="221"/>
      <c r="G528" s="221"/>
      <c r="H528" s="221"/>
      <c r="I528" s="221"/>
      <c r="J528" s="221"/>
      <c r="K528" s="221"/>
      <c r="L528" s="221"/>
      <c r="M528" s="221"/>
      <c r="N528" s="221"/>
      <c r="O528" s="221"/>
      <c r="P528" s="221"/>
      <c r="Q528" s="221"/>
      <c r="R528" s="221"/>
      <c r="S528" s="221"/>
      <c r="T528" s="221"/>
      <c r="U528" s="221"/>
      <c r="V528" s="221"/>
      <c r="W528" s="221"/>
      <c r="X528" s="221"/>
      <c r="Y528" s="221"/>
      <c r="Z528" s="221"/>
      <c r="AA528" s="212"/>
      <c r="AB528" s="321"/>
      <c r="AC528" s="212"/>
      <c r="AD528" s="212"/>
      <c r="AE528" s="212"/>
      <c r="AF528" s="212"/>
      <c r="AG528" s="212"/>
      <c r="AH528" s="212"/>
      <c r="AI528" s="212"/>
      <c r="AJ528" s="212"/>
      <c r="AK528" s="212"/>
      <c r="AL528" s="212"/>
      <c r="AM528" s="212"/>
      <c r="AN528" s="212"/>
    </row>
    <row r="529" spans="1:40" ht="17.25" customHeight="1">
      <c r="A529" s="212"/>
      <c r="B529" s="212"/>
      <c r="C529" s="220"/>
      <c r="D529" s="220"/>
      <c r="E529" s="221"/>
      <c r="F529" s="221"/>
      <c r="G529" s="221"/>
      <c r="H529" s="221"/>
      <c r="I529" s="221"/>
      <c r="J529" s="221"/>
      <c r="K529" s="221"/>
      <c r="L529" s="221"/>
      <c r="M529" s="221"/>
      <c r="N529" s="221"/>
      <c r="O529" s="221"/>
      <c r="P529" s="221"/>
      <c r="Q529" s="221"/>
      <c r="R529" s="221"/>
      <c r="S529" s="221"/>
      <c r="T529" s="221"/>
      <c r="U529" s="221"/>
      <c r="V529" s="221"/>
      <c r="W529" s="221"/>
      <c r="X529" s="221"/>
      <c r="Y529" s="221"/>
      <c r="Z529" s="221"/>
      <c r="AA529" s="212"/>
      <c r="AB529" s="321"/>
      <c r="AC529" s="212"/>
      <c r="AD529" s="212"/>
      <c r="AE529" s="212"/>
      <c r="AF529" s="212"/>
      <c r="AG529" s="212"/>
      <c r="AH529" s="212"/>
      <c r="AI529" s="212"/>
      <c r="AJ529" s="212"/>
      <c r="AK529" s="212"/>
      <c r="AL529" s="212"/>
      <c r="AM529" s="212"/>
      <c r="AN529" s="212"/>
    </row>
    <row r="530" spans="1:40" ht="17.25" customHeight="1">
      <c r="A530" s="212"/>
      <c r="B530" s="212"/>
      <c r="C530" s="220"/>
      <c r="D530" s="220"/>
      <c r="E530" s="221"/>
      <c r="F530" s="221"/>
      <c r="G530" s="221"/>
      <c r="H530" s="221"/>
      <c r="I530" s="221"/>
      <c r="J530" s="221"/>
      <c r="K530" s="221"/>
      <c r="L530" s="221"/>
      <c r="M530" s="221"/>
      <c r="N530" s="221"/>
      <c r="O530" s="221"/>
      <c r="P530" s="221"/>
      <c r="Q530" s="221"/>
      <c r="R530" s="221"/>
      <c r="S530" s="221"/>
      <c r="T530" s="221"/>
      <c r="U530" s="221"/>
      <c r="V530" s="221"/>
      <c r="W530" s="221"/>
      <c r="X530" s="221"/>
      <c r="Y530" s="221"/>
      <c r="Z530" s="221"/>
      <c r="AA530" s="212"/>
      <c r="AB530" s="321"/>
      <c r="AC530" s="212"/>
      <c r="AD530" s="212"/>
      <c r="AE530" s="212"/>
      <c r="AF530" s="212"/>
      <c r="AG530" s="212"/>
      <c r="AH530" s="212"/>
      <c r="AI530" s="212"/>
      <c r="AJ530" s="212"/>
      <c r="AK530" s="212"/>
      <c r="AL530" s="212"/>
      <c r="AM530" s="212"/>
      <c r="AN530" s="212"/>
    </row>
    <row r="531" spans="1:40" ht="17.25" customHeight="1">
      <c r="A531" s="212"/>
      <c r="B531" s="212"/>
      <c r="C531" s="220"/>
      <c r="D531" s="220"/>
      <c r="E531" s="221"/>
      <c r="F531" s="221"/>
      <c r="G531" s="221"/>
      <c r="H531" s="221"/>
      <c r="I531" s="221"/>
      <c r="J531" s="221"/>
      <c r="K531" s="221"/>
      <c r="L531" s="221"/>
      <c r="M531" s="221"/>
      <c r="N531" s="221"/>
      <c r="O531" s="221"/>
      <c r="P531" s="221"/>
      <c r="Q531" s="221"/>
      <c r="R531" s="221"/>
      <c r="S531" s="221"/>
      <c r="T531" s="221"/>
      <c r="U531" s="221"/>
      <c r="V531" s="221"/>
      <c r="W531" s="221"/>
      <c r="X531" s="221"/>
      <c r="Y531" s="221"/>
      <c r="Z531" s="221"/>
      <c r="AA531" s="212"/>
      <c r="AB531" s="321"/>
      <c r="AC531" s="212"/>
      <c r="AD531" s="212"/>
      <c r="AE531" s="212"/>
      <c r="AF531" s="212"/>
      <c r="AG531" s="212"/>
      <c r="AH531" s="212"/>
      <c r="AI531" s="212"/>
      <c r="AJ531" s="212"/>
      <c r="AK531" s="212"/>
      <c r="AL531" s="212"/>
      <c r="AM531" s="212"/>
      <c r="AN531" s="212"/>
    </row>
    <row r="532" spans="1:40" ht="17.25" customHeight="1">
      <c r="A532" s="212"/>
      <c r="B532" s="212"/>
      <c r="C532" s="220"/>
      <c r="D532" s="220"/>
      <c r="E532" s="221"/>
      <c r="F532" s="221"/>
      <c r="G532" s="221"/>
      <c r="H532" s="221"/>
      <c r="I532" s="221"/>
      <c r="J532" s="221"/>
      <c r="K532" s="221"/>
      <c r="L532" s="221"/>
      <c r="M532" s="221"/>
      <c r="N532" s="221"/>
      <c r="O532" s="221"/>
      <c r="P532" s="221"/>
      <c r="Q532" s="221"/>
      <c r="R532" s="221"/>
      <c r="S532" s="221"/>
      <c r="T532" s="221"/>
      <c r="U532" s="221"/>
      <c r="V532" s="221"/>
      <c r="W532" s="221"/>
      <c r="X532" s="221"/>
      <c r="Y532" s="221"/>
      <c r="Z532" s="221"/>
      <c r="AA532" s="212"/>
      <c r="AB532" s="321"/>
      <c r="AC532" s="212"/>
      <c r="AD532" s="212"/>
      <c r="AE532" s="212"/>
      <c r="AF532" s="212"/>
      <c r="AG532" s="212"/>
      <c r="AH532" s="212"/>
      <c r="AI532" s="212"/>
      <c r="AJ532" s="212"/>
      <c r="AK532" s="212"/>
      <c r="AL532" s="212"/>
      <c r="AM532" s="212"/>
      <c r="AN532" s="212"/>
    </row>
    <row r="533" spans="1:40" ht="17.25" customHeight="1">
      <c r="A533" s="212"/>
      <c r="B533" s="212"/>
      <c r="C533" s="220"/>
      <c r="D533" s="220"/>
      <c r="E533" s="221"/>
      <c r="F533" s="221"/>
      <c r="G533" s="221"/>
      <c r="H533" s="221"/>
      <c r="I533" s="221"/>
      <c r="J533" s="221"/>
      <c r="K533" s="221"/>
      <c r="L533" s="221"/>
      <c r="M533" s="221"/>
      <c r="N533" s="221"/>
      <c r="O533" s="221"/>
      <c r="P533" s="221"/>
      <c r="Q533" s="221"/>
      <c r="R533" s="221"/>
      <c r="S533" s="221"/>
      <c r="T533" s="221"/>
      <c r="U533" s="221"/>
      <c r="V533" s="221"/>
      <c r="W533" s="221"/>
      <c r="X533" s="221"/>
      <c r="Y533" s="221"/>
      <c r="Z533" s="221"/>
      <c r="AA533" s="212"/>
      <c r="AB533" s="321"/>
      <c r="AC533" s="228"/>
      <c r="AD533" s="212"/>
      <c r="AE533" s="212"/>
      <c r="AF533" s="212"/>
      <c r="AG533" s="212"/>
      <c r="AH533" s="212"/>
      <c r="AI533" s="212"/>
      <c r="AJ533" s="212"/>
      <c r="AK533" s="212"/>
      <c r="AL533" s="212"/>
      <c r="AM533" s="212"/>
      <c r="AN533" s="212"/>
    </row>
    <row r="534" spans="1:40" ht="17.25" customHeight="1">
      <c r="A534" s="212"/>
      <c r="B534" s="212"/>
      <c r="C534" s="220"/>
      <c r="D534" s="220"/>
      <c r="E534" s="221"/>
      <c r="F534" s="221"/>
      <c r="G534" s="221"/>
      <c r="H534" s="221"/>
      <c r="I534" s="221"/>
      <c r="J534" s="221"/>
      <c r="K534" s="221"/>
      <c r="L534" s="221"/>
      <c r="M534" s="221"/>
      <c r="N534" s="221"/>
      <c r="O534" s="221"/>
      <c r="P534" s="221"/>
      <c r="Q534" s="221"/>
      <c r="R534" s="221"/>
      <c r="S534" s="221"/>
      <c r="T534" s="221"/>
      <c r="U534" s="221"/>
      <c r="V534" s="221"/>
      <c r="W534" s="221"/>
      <c r="X534" s="221"/>
      <c r="Y534" s="221"/>
      <c r="Z534" s="221"/>
      <c r="AA534" s="212"/>
      <c r="AB534" s="321"/>
      <c r="AC534" s="228"/>
      <c r="AD534" s="212"/>
      <c r="AE534" s="212"/>
      <c r="AF534" s="212"/>
      <c r="AG534" s="212"/>
      <c r="AH534" s="212"/>
      <c r="AI534" s="212"/>
      <c r="AJ534" s="212"/>
      <c r="AK534" s="212"/>
      <c r="AL534" s="212"/>
      <c r="AM534" s="212"/>
      <c r="AN534" s="212"/>
    </row>
    <row r="535" spans="1:40" ht="17.25" customHeight="1">
      <c r="A535" s="212"/>
      <c r="B535" s="212"/>
      <c r="C535" s="220"/>
      <c r="D535" s="220"/>
      <c r="E535" s="221"/>
      <c r="F535" s="221"/>
      <c r="G535" s="221"/>
      <c r="H535" s="221"/>
      <c r="I535" s="221"/>
      <c r="J535" s="221"/>
      <c r="K535" s="221"/>
      <c r="L535" s="221"/>
      <c r="M535" s="221"/>
      <c r="N535" s="221"/>
      <c r="O535" s="221"/>
      <c r="P535" s="221"/>
      <c r="Q535" s="221"/>
      <c r="R535" s="221"/>
      <c r="S535" s="221"/>
      <c r="T535" s="221"/>
      <c r="U535" s="221"/>
      <c r="V535" s="221"/>
      <c r="W535" s="221"/>
      <c r="X535" s="221"/>
      <c r="Y535" s="221"/>
      <c r="Z535" s="221"/>
      <c r="AA535" s="212"/>
      <c r="AB535" s="321"/>
      <c r="AC535" s="221"/>
      <c r="AD535" s="221"/>
      <c r="AE535" s="221"/>
      <c r="AF535" s="221"/>
      <c r="AG535" s="221"/>
      <c r="AH535" s="221"/>
      <c r="AI535" s="221"/>
      <c r="AJ535" s="221"/>
      <c r="AK535" s="221"/>
      <c r="AL535" s="221"/>
      <c r="AM535" s="221"/>
      <c r="AN535" s="221"/>
    </row>
    <row r="536" spans="1:40" ht="17.25" customHeight="1">
      <c r="A536" s="212"/>
      <c r="B536" s="212"/>
      <c r="C536" s="220"/>
      <c r="D536" s="220"/>
      <c r="E536" s="221"/>
      <c r="F536" s="221"/>
      <c r="G536" s="221"/>
      <c r="H536" s="221"/>
      <c r="I536" s="221"/>
      <c r="J536" s="221"/>
      <c r="K536" s="221"/>
      <c r="L536" s="221"/>
      <c r="M536" s="221"/>
      <c r="N536" s="221"/>
      <c r="O536" s="221"/>
      <c r="P536" s="221"/>
      <c r="Q536" s="221"/>
      <c r="R536" s="221"/>
      <c r="S536" s="221"/>
      <c r="T536" s="221"/>
      <c r="U536" s="221"/>
      <c r="V536" s="221"/>
      <c r="W536" s="221"/>
      <c r="X536" s="221"/>
      <c r="Y536" s="221"/>
      <c r="Z536" s="221"/>
      <c r="AA536" s="212"/>
      <c r="AB536" s="321"/>
      <c r="AC536" s="221"/>
      <c r="AD536" s="221"/>
      <c r="AE536" s="221"/>
      <c r="AF536" s="221"/>
      <c r="AG536" s="221"/>
      <c r="AH536" s="221"/>
      <c r="AI536" s="221"/>
      <c r="AJ536" s="221"/>
      <c r="AK536" s="221"/>
      <c r="AL536" s="221"/>
      <c r="AM536" s="221"/>
      <c r="AN536" s="221"/>
    </row>
    <row r="537" spans="1:40" ht="17.25" customHeight="1">
      <c r="A537" s="212"/>
      <c r="B537" s="212"/>
      <c r="C537" s="220"/>
      <c r="D537" s="220"/>
      <c r="E537" s="221"/>
      <c r="F537" s="221"/>
      <c r="G537" s="221"/>
      <c r="H537" s="221"/>
      <c r="I537" s="221"/>
      <c r="J537" s="221"/>
      <c r="K537" s="221"/>
      <c r="L537" s="221"/>
      <c r="M537" s="221"/>
      <c r="N537" s="221"/>
      <c r="O537" s="221"/>
      <c r="P537" s="221"/>
      <c r="Q537" s="221"/>
      <c r="R537" s="221"/>
      <c r="S537" s="221"/>
      <c r="T537" s="221"/>
      <c r="U537" s="221"/>
      <c r="V537" s="221"/>
      <c r="W537" s="221"/>
      <c r="X537" s="221"/>
      <c r="Y537" s="221"/>
      <c r="Z537" s="221"/>
      <c r="AA537" s="212"/>
      <c r="AB537" s="321"/>
      <c r="AC537" s="221"/>
      <c r="AD537" s="221"/>
      <c r="AE537" s="221"/>
      <c r="AF537" s="221"/>
      <c r="AG537" s="221"/>
      <c r="AH537" s="221"/>
      <c r="AI537" s="221"/>
      <c r="AJ537" s="221"/>
      <c r="AK537" s="221"/>
      <c r="AL537" s="221"/>
      <c r="AM537" s="221"/>
      <c r="AN537" s="221"/>
    </row>
    <row r="538" spans="1:40" ht="17.25" customHeight="1">
      <c r="A538" s="212"/>
      <c r="B538" s="212"/>
      <c r="C538" s="220"/>
      <c r="D538" s="220"/>
      <c r="E538" s="221"/>
      <c r="F538" s="221"/>
      <c r="G538" s="221"/>
      <c r="H538" s="221"/>
      <c r="I538" s="221"/>
      <c r="J538" s="221"/>
      <c r="K538" s="221"/>
      <c r="L538" s="221"/>
      <c r="M538" s="221"/>
      <c r="N538" s="221"/>
      <c r="O538" s="221"/>
      <c r="P538" s="221"/>
      <c r="Q538" s="221"/>
      <c r="R538" s="221"/>
      <c r="S538" s="221"/>
      <c r="T538" s="221"/>
      <c r="U538" s="221"/>
      <c r="V538" s="221"/>
      <c r="W538" s="221"/>
      <c r="X538" s="221"/>
      <c r="Y538" s="221"/>
      <c r="Z538" s="221"/>
      <c r="AA538" s="212"/>
      <c r="AB538" s="321"/>
      <c r="AC538" s="221"/>
      <c r="AD538" s="221"/>
      <c r="AE538" s="221"/>
      <c r="AF538" s="221"/>
      <c r="AG538" s="221"/>
      <c r="AH538" s="221"/>
      <c r="AI538" s="221"/>
      <c r="AJ538" s="221"/>
      <c r="AK538" s="221"/>
      <c r="AL538" s="221"/>
      <c r="AM538" s="221"/>
      <c r="AN538" s="221"/>
    </row>
    <row r="539" spans="1:40" ht="17.25" customHeight="1">
      <c r="A539" s="212"/>
      <c r="B539" s="212"/>
      <c r="C539" s="220"/>
      <c r="D539" s="220"/>
      <c r="E539" s="221"/>
      <c r="F539" s="221"/>
      <c r="G539" s="221"/>
      <c r="H539" s="221"/>
      <c r="I539" s="221"/>
      <c r="J539" s="221"/>
      <c r="K539" s="221"/>
      <c r="L539" s="221"/>
      <c r="M539" s="221"/>
      <c r="N539" s="221"/>
      <c r="O539" s="221"/>
      <c r="P539" s="221"/>
      <c r="Q539" s="221"/>
      <c r="R539" s="221"/>
      <c r="S539" s="221"/>
      <c r="T539" s="221"/>
      <c r="U539" s="221"/>
      <c r="V539" s="221"/>
      <c r="W539" s="221"/>
      <c r="X539" s="221"/>
      <c r="Y539" s="221"/>
      <c r="Z539" s="221"/>
      <c r="AA539" s="212"/>
      <c r="AB539" s="321"/>
      <c r="AC539" s="221"/>
      <c r="AD539" s="221"/>
      <c r="AE539" s="221"/>
      <c r="AF539" s="221"/>
      <c r="AG539" s="221"/>
      <c r="AH539" s="221"/>
      <c r="AI539" s="221"/>
      <c r="AJ539" s="221"/>
      <c r="AK539" s="221"/>
      <c r="AL539" s="221"/>
      <c r="AM539" s="221"/>
      <c r="AN539" s="221"/>
    </row>
    <row r="540" spans="1:40" ht="17.25" customHeight="1">
      <c r="A540" s="212"/>
      <c r="B540" s="212"/>
      <c r="C540" s="220"/>
      <c r="D540" s="220"/>
      <c r="E540" s="221"/>
      <c r="F540" s="221"/>
      <c r="G540" s="221"/>
      <c r="H540" s="221"/>
      <c r="I540" s="221"/>
      <c r="J540" s="221"/>
      <c r="K540" s="221"/>
      <c r="L540" s="221"/>
      <c r="M540" s="221"/>
      <c r="N540" s="221"/>
      <c r="O540" s="221"/>
      <c r="P540" s="221"/>
      <c r="Q540" s="221"/>
      <c r="R540" s="221"/>
      <c r="S540" s="221"/>
      <c r="T540" s="221"/>
      <c r="U540" s="221"/>
      <c r="V540" s="221"/>
      <c r="W540" s="221"/>
      <c r="X540" s="221"/>
      <c r="Y540" s="221"/>
      <c r="Z540" s="221"/>
      <c r="AA540" s="212"/>
      <c r="AB540" s="321"/>
      <c r="AC540" s="221"/>
      <c r="AD540" s="221"/>
      <c r="AE540" s="221"/>
      <c r="AF540" s="221"/>
      <c r="AG540" s="221"/>
      <c r="AH540" s="221"/>
      <c r="AI540" s="221"/>
      <c r="AJ540" s="221"/>
      <c r="AK540" s="221"/>
      <c r="AL540" s="221"/>
      <c r="AM540" s="221"/>
      <c r="AN540" s="221"/>
    </row>
    <row r="541" spans="1:40" ht="17.25" customHeight="1">
      <c r="A541" s="212"/>
      <c r="B541" s="212"/>
      <c r="C541" s="220"/>
      <c r="D541" s="220"/>
      <c r="E541" s="221"/>
      <c r="F541" s="221"/>
      <c r="G541" s="221"/>
      <c r="H541" s="221"/>
      <c r="I541" s="221"/>
      <c r="J541" s="221"/>
      <c r="K541" s="221"/>
      <c r="L541" s="221"/>
      <c r="M541" s="221"/>
      <c r="N541" s="221"/>
      <c r="O541" s="221"/>
      <c r="P541" s="221"/>
      <c r="Q541" s="221"/>
      <c r="R541" s="221"/>
      <c r="S541" s="221"/>
      <c r="T541" s="221"/>
      <c r="U541" s="221"/>
      <c r="V541" s="221"/>
      <c r="W541" s="221"/>
      <c r="X541" s="221"/>
      <c r="Y541" s="221"/>
      <c r="Z541" s="221"/>
      <c r="AA541" s="212"/>
      <c r="AB541" s="321"/>
      <c r="AC541" s="221"/>
      <c r="AD541" s="221"/>
      <c r="AE541" s="221"/>
      <c r="AF541" s="221"/>
      <c r="AG541" s="221"/>
      <c r="AH541" s="221"/>
      <c r="AI541" s="221"/>
      <c r="AJ541" s="221"/>
      <c r="AK541" s="221"/>
      <c r="AL541" s="221"/>
      <c r="AM541" s="221"/>
      <c r="AN541" s="221"/>
    </row>
    <row r="542" spans="1:40" ht="17.25" customHeight="1">
      <c r="A542" s="212"/>
      <c r="B542" s="212"/>
      <c r="C542" s="220"/>
      <c r="D542" s="220"/>
      <c r="E542" s="221"/>
      <c r="F542" s="221"/>
      <c r="G542" s="221"/>
      <c r="H542" s="221"/>
      <c r="I542" s="221"/>
      <c r="J542" s="221"/>
      <c r="K542" s="221"/>
      <c r="L542" s="221"/>
      <c r="M542" s="221"/>
      <c r="N542" s="221"/>
      <c r="O542" s="221"/>
      <c r="P542" s="221"/>
      <c r="Q542" s="221"/>
      <c r="R542" s="221"/>
      <c r="S542" s="221"/>
      <c r="T542" s="221"/>
      <c r="U542" s="221"/>
      <c r="V542" s="221"/>
      <c r="W542" s="221"/>
      <c r="X542" s="221"/>
      <c r="Y542" s="221"/>
      <c r="Z542" s="221"/>
      <c r="AA542" s="212"/>
      <c r="AB542" s="321"/>
      <c r="AC542" s="221"/>
      <c r="AD542" s="221"/>
      <c r="AE542" s="221"/>
      <c r="AF542" s="221"/>
      <c r="AG542" s="221"/>
      <c r="AH542" s="221"/>
      <c r="AI542" s="221"/>
      <c r="AJ542" s="221"/>
      <c r="AK542" s="221"/>
      <c r="AL542" s="221"/>
      <c r="AM542" s="221"/>
      <c r="AN542" s="221"/>
    </row>
    <row r="543" spans="1:40" ht="17.25" customHeight="1">
      <c r="A543" s="212"/>
      <c r="B543" s="212"/>
      <c r="C543" s="220"/>
      <c r="D543" s="220"/>
      <c r="E543" s="221"/>
      <c r="F543" s="221"/>
      <c r="G543" s="221"/>
      <c r="H543" s="221"/>
      <c r="I543" s="221"/>
      <c r="J543" s="221"/>
      <c r="K543" s="221"/>
      <c r="L543" s="221"/>
      <c r="M543" s="221"/>
      <c r="N543" s="221"/>
      <c r="O543" s="221"/>
      <c r="P543" s="221"/>
      <c r="Q543" s="221"/>
      <c r="R543" s="221"/>
      <c r="S543" s="221"/>
      <c r="T543" s="221"/>
      <c r="U543" s="221"/>
      <c r="V543" s="221"/>
      <c r="W543" s="221"/>
      <c r="X543" s="221"/>
      <c r="Y543" s="221"/>
      <c r="Z543" s="221"/>
      <c r="AA543" s="212"/>
      <c r="AB543" s="321"/>
      <c r="AC543" s="221"/>
      <c r="AD543" s="221"/>
      <c r="AE543" s="221"/>
      <c r="AF543" s="221"/>
      <c r="AG543" s="221"/>
      <c r="AH543" s="221"/>
      <c r="AI543" s="221"/>
      <c r="AJ543" s="221"/>
      <c r="AK543" s="221"/>
      <c r="AL543" s="221"/>
      <c r="AM543" s="221"/>
      <c r="AN543" s="221"/>
    </row>
    <row r="544" spans="1:40" ht="17.25" customHeight="1">
      <c r="A544" s="212"/>
      <c r="B544" s="212"/>
      <c r="C544" s="220"/>
      <c r="D544" s="220"/>
      <c r="E544" s="221"/>
      <c r="F544" s="221"/>
      <c r="G544" s="221"/>
      <c r="H544" s="221"/>
      <c r="I544" s="221"/>
      <c r="J544" s="221"/>
      <c r="K544" s="221"/>
      <c r="L544" s="221"/>
      <c r="M544" s="221"/>
      <c r="N544" s="221"/>
      <c r="O544" s="221"/>
      <c r="P544" s="221"/>
      <c r="Q544" s="221"/>
      <c r="R544" s="221"/>
      <c r="S544" s="221"/>
      <c r="T544" s="221"/>
      <c r="U544" s="221"/>
      <c r="V544" s="221"/>
      <c r="W544" s="221"/>
      <c r="X544" s="221"/>
      <c r="Y544" s="221"/>
      <c r="Z544" s="221"/>
      <c r="AA544" s="212"/>
      <c r="AB544" s="321"/>
      <c r="AC544" s="221"/>
      <c r="AD544" s="221"/>
      <c r="AE544" s="221"/>
      <c r="AF544" s="221"/>
      <c r="AG544" s="221"/>
      <c r="AH544" s="221"/>
      <c r="AI544" s="221"/>
      <c r="AJ544" s="221"/>
      <c r="AK544" s="221"/>
      <c r="AL544" s="221"/>
      <c r="AM544" s="221"/>
      <c r="AN544" s="221"/>
    </row>
    <row r="545" spans="1:40" ht="17.25" customHeight="1">
      <c r="A545" s="212"/>
      <c r="B545" s="212"/>
      <c r="C545" s="220"/>
      <c r="D545" s="220"/>
      <c r="E545" s="221"/>
      <c r="F545" s="221"/>
      <c r="G545" s="221"/>
      <c r="H545" s="221"/>
      <c r="I545" s="221"/>
      <c r="J545" s="221"/>
      <c r="K545" s="221"/>
      <c r="L545" s="221"/>
      <c r="M545" s="221"/>
      <c r="N545" s="221"/>
      <c r="O545" s="221"/>
      <c r="P545" s="221"/>
      <c r="Q545" s="221"/>
      <c r="R545" s="221"/>
      <c r="S545" s="221"/>
      <c r="T545" s="221"/>
      <c r="U545" s="221"/>
      <c r="V545" s="221"/>
      <c r="W545" s="221"/>
      <c r="X545" s="221"/>
      <c r="Y545" s="221"/>
      <c r="Z545" s="221"/>
      <c r="AA545" s="212"/>
      <c r="AB545" s="321"/>
      <c r="AC545" s="221"/>
      <c r="AD545" s="221"/>
      <c r="AE545" s="221"/>
      <c r="AF545" s="221"/>
      <c r="AG545" s="221"/>
      <c r="AH545" s="221"/>
      <c r="AI545" s="221"/>
      <c r="AJ545" s="221"/>
      <c r="AK545" s="221"/>
      <c r="AL545" s="221"/>
      <c r="AM545" s="221"/>
      <c r="AN545" s="221"/>
    </row>
    <row r="546" spans="1:40" ht="17.25" customHeight="1">
      <c r="A546" s="212"/>
      <c r="B546" s="212"/>
      <c r="C546" s="220"/>
      <c r="D546" s="220"/>
      <c r="E546" s="221"/>
      <c r="F546" s="221"/>
      <c r="G546" s="221"/>
      <c r="H546" s="221"/>
      <c r="I546" s="221"/>
      <c r="J546" s="221"/>
      <c r="K546" s="221"/>
      <c r="L546" s="221"/>
      <c r="M546" s="221"/>
      <c r="N546" s="221"/>
      <c r="O546" s="221"/>
      <c r="P546" s="221"/>
      <c r="Q546" s="221"/>
      <c r="R546" s="221"/>
      <c r="S546" s="221"/>
      <c r="T546" s="221"/>
      <c r="U546" s="221"/>
      <c r="V546" s="221"/>
      <c r="W546" s="221"/>
      <c r="X546" s="221"/>
      <c r="Y546" s="221"/>
      <c r="Z546" s="221"/>
      <c r="AA546" s="212"/>
      <c r="AB546" s="321"/>
      <c r="AC546" s="221"/>
      <c r="AD546" s="221"/>
      <c r="AE546" s="221"/>
      <c r="AF546" s="221"/>
      <c r="AG546" s="221"/>
      <c r="AH546" s="221"/>
      <c r="AI546" s="221"/>
      <c r="AJ546" s="221"/>
      <c r="AK546" s="221"/>
      <c r="AL546" s="221"/>
      <c r="AM546" s="221"/>
      <c r="AN546" s="221"/>
    </row>
    <row r="547" spans="1:40" ht="17.25" customHeight="1">
      <c r="A547" s="212"/>
      <c r="B547" s="212"/>
      <c r="C547" s="220"/>
      <c r="D547" s="220"/>
      <c r="E547" s="212"/>
      <c r="F547" s="212"/>
      <c r="G547" s="212"/>
      <c r="H547" s="212"/>
      <c r="I547" s="212"/>
      <c r="J547" s="212"/>
      <c r="K547" s="212"/>
      <c r="L547" s="212"/>
      <c r="M547" s="212"/>
      <c r="N547" s="212"/>
      <c r="O547" s="212"/>
      <c r="P547" s="212"/>
      <c r="Q547" s="212"/>
      <c r="R547" s="212"/>
      <c r="S547" s="212"/>
      <c r="T547" s="212"/>
      <c r="U547" s="212"/>
      <c r="V547" s="212"/>
      <c r="W547" s="212"/>
      <c r="X547" s="212"/>
      <c r="Y547" s="212"/>
      <c r="Z547" s="212"/>
      <c r="AA547" s="212"/>
      <c r="AB547" s="212"/>
      <c r="AC547" s="212"/>
      <c r="AD547" s="212"/>
      <c r="AE547" s="212"/>
      <c r="AF547" s="212"/>
      <c r="AG547" s="212"/>
      <c r="AH547" s="212"/>
      <c r="AI547" s="220"/>
      <c r="AJ547" s="220"/>
      <c r="AK547" s="220"/>
      <c r="AL547" s="220"/>
      <c r="AM547" s="220"/>
      <c r="AN547" s="220"/>
    </row>
    <row r="548" spans="1:40" ht="17.25" customHeight="1">
      <c r="A548" s="212"/>
      <c r="B548" s="212"/>
      <c r="C548" s="220"/>
      <c r="D548" s="220"/>
      <c r="E548" s="212"/>
      <c r="F548" s="212"/>
      <c r="G548" s="212"/>
      <c r="H548" s="212"/>
      <c r="I548" s="212"/>
      <c r="J548" s="212"/>
      <c r="K548" s="212"/>
      <c r="L548" s="212"/>
      <c r="M548" s="212"/>
      <c r="N548" s="212"/>
      <c r="O548" s="212"/>
      <c r="P548" s="212"/>
      <c r="Q548" s="212"/>
      <c r="R548" s="212"/>
      <c r="S548" s="212"/>
      <c r="T548" s="212"/>
      <c r="U548" s="212"/>
      <c r="V548" s="212"/>
      <c r="W548" s="212"/>
      <c r="X548" s="212"/>
      <c r="Y548" s="212"/>
      <c r="Z548" s="212"/>
      <c r="AA548" s="212"/>
      <c r="AB548" s="212"/>
      <c r="AC548" s="212"/>
      <c r="AD548" s="212"/>
      <c r="AE548" s="212"/>
      <c r="AF548" s="212"/>
      <c r="AG548" s="212"/>
      <c r="AH548" s="212"/>
      <c r="AI548" s="220"/>
      <c r="AJ548" s="220"/>
      <c r="AK548" s="220"/>
      <c r="AL548" s="220"/>
      <c r="AM548" s="220"/>
      <c r="AN548" s="220"/>
    </row>
    <row r="549" spans="1:40" ht="17.25" customHeight="1">
      <c r="A549" s="212"/>
      <c r="B549" s="212"/>
      <c r="C549" s="220"/>
      <c r="D549" s="220"/>
      <c r="E549" s="212"/>
      <c r="F549" s="212"/>
      <c r="G549" s="212"/>
      <c r="H549" s="212"/>
      <c r="I549" s="212"/>
      <c r="J549" s="212"/>
      <c r="K549" s="212"/>
      <c r="L549" s="212"/>
      <c r="M549" s="212"/>
      <c r="N549" s="212"/>
      <c r="O549" s="212"/>
      <c r="P549" s="212"/>
      <c r="Q549" s="212"/>
      <c r="R549" s="212"/>
      <c r="S549" s="212"/>
      <c r="T549" s="212"/>
      <c r="U549" s="212"/>
      <c r="V549" s="212"/>
      <c r="W549" s="212"/>
      <c r="X549" s="212"/>
      <c r="Y549" s="212"/>
      <c r="Z549" s="212"/>
      <c r="AA549" s="212"/>
      <c r="AB549" s="212"/>
      <c r="AC549" s="212"/>
      <c r="AD549" s="212"/>
      <c r="AE549" s="212"/>
      <c r="AF549" s="212"/>
      <c r="AG549" s="212"/>
      <c r="AH549" s="212"/>
      <c r="AI549" s="220"/>
      <c r="AJ549" s="220"/>
      <c r="AK549" s="220"/>
      <c r="AL549" s="220"/>
      <c r="AM549" s="220"/>
      <c r="AN549" s="220"/>
    </row>
    <row r="550" spans="1:40" ht="17.25" customHeight="1">
      <c r="A550" s="212"/>
      <c r="B550" s="212"/>
      <c r="C550" s="220"/>
      <c r="D550" s="220"/>
      <c r="E550" s="212"/>
      <c r="F550" s="212"/>
      <c r="G550" s="212"/>
      <c r="H550" s="212"/>
      <c r="I550" s="212"/>
      <c r="J550" s="212"/>
      <c r="K550" s="212"/>
      <c r="L550" s="212"/>
      <c r="M550" s="212"/>
      <c r="N550" s="212"/>
      <c r="O550" s="212"/>
      <c r="P550" s="212"/>
      <c r="Q550" s="212"/>
      <c r="R550" s="212"/>
      <c r="S550" s="212"/>
      <c r="T550" s="212"/>
      <c r="U550" s="212"/>
      <c r="V550" s="212"/>
      <c r="W550" s="212"/>
      <c r="X550" s="212"/>
      <c r="Y550" s="212"/>
      <c r="Z550" s="212"/>
      <c r="AA550" s="212"/>
      <c r="AB550" s="212"/>
      <c r="AC550" s="212"/>
      <c r="AD550" s="212"/>
      <c r="AE550" s="212"/>
      <c r="AF550" s="212"/>
      <c r="AG550" s="212"/>
      <c r="AH550" s="212"/>
      <c r="AI550" s="220"/>
      <c r="AJ550" s="220"/>
      <c r="AK550" s="220"/>
      <c r="AL550" s="220"/>
      <c r="AM550" s="220"/>
      <c r="AN550" s="220"/>
    </row>
    <row r="551" spans="1:40" ht="17.25" customHeight="1">
      <c r="A551" s="212"/>
      <c r="B551" s="212"/>
      <c r="C551" s="220"/>
      <c r="D551" s="220"/>
      <c r="E551" s="212"/>
      <c r="F551" s="212"/>
      <c r="G551" s="212"/>
      <c r="H551" s="212"/>
      <c r="I551" s="212"/>
      <c r="J551" s="212"/>
      <c r="K551" s="212"/>
      <c r="L551" s="212"/>
      <c r="M551" s="212"/>
      <c r="N551" s="212"/>
      <c r="O551" s="212"/>
      <c r="P551" s="212"/>
      <c r="Q551" s="212"/>
      <c r="R551" s="212"/>
      <c r="S551" s="212"/>
      <c r="T551" s="212"/>
      <c r="U551" s="212"/>
      <c r="V551" s="212"/>
      <c r="W551" s="212"/>
      <c r="X551" s="212"/>
      <c r="Y551" s="212"/>
      <c r="Z551" s="212"/>
      <c r="AA551" s="212"/>
      <c r="AB551" s="212"/>
      <c r="AC551" s="212"/>
      <c r="AD551" s="212"/>
      <c r="AE551" s="212"/>
      <c r="AF551" s="212"/>
      <c r="AG551" s="212"/>
      <c r="AH551" s="212"/>
      <c r="AI551" s="220"/>
      <c r="AJ551" s="220"/>
      <c r="AK551" s="220"/>
      <c r="AL551" s="220"/>
      <c r="AM551" s="220"/>
      <c r="AN551" s="220"/>
    </row>
    <row r="552" spans="1:40" ht="17.25" customHeight="1">
      <c r="A552" s="212"/>
      <c r="B552" s="212"/>
      <c r="C552" s="220"/>
      <c r="D552" s="220"/>
      <c r="E552" s="212"/>
      <c r="F552" s="212"/>
      <c r="G552" s="212"/>
      <c r="H552" s="212"/>
      <c r="I552" s="212"/>
      <c r="J552" s="212"/>
      <c r="K552" s="212"/>
      <c r="L552" s="212"/>
      <c r="M552" s="212"/>
      <c r="N552" s="212"/>
      <c r="O552" s="212"/>
      <c r="P552" s="212"/>
      <c r="Q552" s="212"/>
      <c r="R552" s="212"/>
      <c r="S552" s="212"/>
      <c r="T552" s="212"/>
      <c r="U552" s="212"/>
      <c r="V552" s="212"/>
      <c r="W552" s="212"/>
      <c r="X552" s="212"/>
      <c r="Y552" s="212"/>
      <c r="Z552" s="212"/>
      <c r="AA552" s="212"/>
      <c r="AB552" s="212"/>
      <c r="AC552" s="212"/>
      <c r="AD552" s="212"/>
      <c r="AE552" s="212"/>
      <c r="AF552" s="212"/>
      <c r="AG552" s="212"/>
      <c r="AH552" s="212"/>
      <c r="AI552" s="220"/>
      <c r="AJ552" s="220"/>
      <c r="AK552" s="220"/>
      <c r="AL552" s="220"/>
      <c r="AM552" s="220"/>
      <c r="AN552" s="220"/>
    </row>
    <row r="553" spans="1:40" ht="17.25" customHeight="1">
      <c r="A553" s="212"/>
      <c r="B553" s="212"/>
      <c r="C553" s="220"/>
      <c r="D553" s="220"/>
      <c r="E553" s="221"/>
      <c r="F553" s="221"/>
      <c r="G553" s="221"/>
      <c r="H553" s="221"/>
      <c r="I553" s="221"/>
      <c r="J553" s="221"/>
      <c r="K553" s="221"/>
      <c r="L553" s="221"/>
      <c r="M553" s="221"/>
      <c r="N553" s="221"/>
      <c r="O553" s="221"/>
      <c r="P553" s="221"/>
      <c r="Q553" s="221"/>
      <c r="R553" s="221"/>
      <c r="S553" s="221"/>
      <c r="T553" s="221"/>
      <c r="U553" s="221"/>
      <c r="V553" s="221"/>
      <c r="W553" s="221"/>
      <c r="X553" s="221"/>
      <c r="Y553" s="221"/>
      <c r="Z553" s="221"/>
      <c r="AA553" s="351"/>
      <c r="AB553" s="321"/>
      <c r="AC553" s="228"/>
      <c r="AD553" s="351"/>
      <c r="AE553" s="351"/>
      <c r="AF553" s="351"/>
      <c r="AG553" s="351"/>
      <c r="AH553" s="351"/>
      <c r="AI553" s="351"/>
      <c r="AJ553" s="351"/>
      <c r="AK553" s="351"/>
      <c r="AL553" s="351"/>
      <c r="AM553" s="351"/>
      <c r="AN553" s="351"/>
    </row>
    <row r="554" spans="1:40" ht="17.25" customHeight="1">
      <c r="A554" s="212"/>
      <c r="B554" s="212"/>
      <c r="C554" s="220"/>
      <c r="D554" s="220"/>
      <c r="E554" s="221"/>
      <c r="F554" s="221"/>
      <c r="G554" s="221"/>
      <c r="H554" s="221"/>
      <c r="I554" s="221"/>
      <c r="J554" s="221"/>
      <c r="K554" s="221"/>
      <c r="L554" s="221"/>
      <c r="M554" s="221"/>
      <c r="N554" s="221"/>
      <c r="O554" s="221"/>
      <c r="P554" s="221"/>
      <c r="Q554" s="221"/>
      <c r="R554" s="221"/>
      <c r="S554" s="221"/>
      <c r="T554" s="221"/>
      <c r="U554" s="221"/>
      <c r="V554" s="221"/>
      <c r="W554" s="221"/>
      <c r="X554" s="221"/>
      <c r="Y554" s="221"/>
      <c r="Z554" s="221"/>
      <c r="AA554" s="212"/>
      <c r="AB554" s="321"/>
      <c r="AC554" s="228"/>
      <c r="AD554" s="212"/>
      <c r="AE554" s="212"/>
      <c r="AF554" s="212"/>
      <c r="AG554" s="212"/>
      <c r="AH554" s="212"/>
      <c r="AI554" s="212"/>
      <c r="AJ554" s="212"/>
      <c r="AK554" s="212"/>
      <c r="AL554" s="212"/>
      <c r="AM554" s="212"/>
      <c r="AN554" s="212"/>
    </row>
    <row r="555" spans="1:40" ht="17.25" customHeight="1">
      <c r="A555" s="212"/>
      <c r="B555" s="212"/>
      <c r="C555" s="220"/>
      <c r="D555" s="220"/>
      <c r="E555" s="221"/>
      <c r="F555" s="221"/>
      <c r="G555" s="221"/>
      <c r="H555" s="221"/>
      <c r="I555" s="221"/>
      <c r="J555" s="221"/>
      <c r="K555" s="221"/>
      <c r="L555" s="221"/>
      <c r="M555" s="221"/>
      <c r="N555" s="221"/>
      <c r="O555" s="221"/>
      <c r="P555" s="221"/>
      <c r="Q555" s="221"/>
      <c r="R555" s="221"/>
      <c r="S555" s="221"/>
      <c r="T555" s="221"/>
      <c r="U555" s="221"/>
      <c r="V555" s="221"/>
      <c r="W555" s="221"/>
      <c r="X555" s="221"/>
      <c r="Y555" s="221"/>
      <c r="Z555" s="221"/>
      <c r="AA555" s="212"/>
      <c r="AB555" s="321"/>
      <c r="AC555" s="228"/>
      <c r="AD555" s="212"/>
      <c r="AE555" s="212"/>
      <c r="AF555" s="212"/>
      <c r="AG555" s="212"/>
      <c r="AH555" s="212"/>
      <c r="AI555" s="212"/>
      <c r="AJ555" s="212"/>
      <c r="AK555" s="212"/>
      <c r="AL555" s="212"/>
      <c r="AM555" s="212"/>
      <c r="AN555" s="212"/>
    </row>
    <row r="556" spans="1:40" ht="17.25" customHeight="1">
      <c r="A556" s="212"/>
      <c r="B556" s="212"/>
      <c r="C556" s="220"/>
      <c r="D556" s="220"/>
      <c r="E556" s="221"/>
      <c r="F556" s="221"/>
      <c r="G556" s="221"/>
      <c r="H556" s="221"/>
      <c r="I556" s="221"/>
      <c r="J556" s="221"/>
      <c r="K556" s="221"/>
      <c r="L556" s="221"/>
      <c r="M556" s="221"/>
      <c r="N556" s="221"/>
      <c r="O556" s="221"/>
      <c r="P556" s="221"/>
      <c r="Q556" s="221"/>
      <c r="R556" s="221"/>
      <c r="S556" s="221"/>
      <c r="T556" s="221"/>
      <c r="U556" s="221"/>
      <c r="V556" s="221"/>
      <c r="W556" s="221"/>
      <c r="X556" s="221"/>
      <c r="Y556" s="221"/>
      <c r="Z556" s="221"/>
      <c r="AA556" s="212"/>
      <c r="AB556" s="321"/>
      <c r="AC556" s="228"/>
      <c r="AD556" s="212"/>
      <c r="AE556" s="212"/>
      <c r="AF556" s="212"/>
      <c r="AG556" s="212"/>
      <c r="AH556" s="212"/>
      <c r="AI556" s="212"/>
      <c r="AJ556" s="212"/>
      <c r="AK556" s="212"/>
      <c r="AL556" s="212"/>
      <c r="AM556" s="212"/>
      <c r="AN556" s="212"/>
    </row>
    <row r="557" spans="1:40" ht="17.25" customHeight="1">
      <c r="A557" s="212"/>
      <c r="B557" s="212"/>
      <c r="C557" s="220"/>
      <c r="D557" s="220"/>
      <c r="E557" s="221"/>
      <c r="F557" s="221"/>
      <c r="G557" s="221"/>
      <c r="H557" s="221"/>
      <c r="I557" s="221"/>
      <c r="J557" s="221"/>
      <c r="K557" s="221"/>
      <c r="L557" s="221"/>
      <c r="M557" s="221"/>
      <c r="N557" s="221"/>
      <c r="O557" s="221"/>
      <c r="P557" s="221"/>
      <c r="Q557" s="221"/>
      <c r="R557" s="221"/>
      <c r="S557" s="221"/>
      <c r="T557" s="221"/>
      <c r="U557" s="221"/>
      <c r="V557" s="221"/>
      <c r="W557" s="221"/>
      <c r="X557" s="221"/>
      <c r="Y557" s="221"/>
      <c r="Z557" s="221"/>
      <c r="AA557" s="221"/>
      <c r="AB557" s="221"/>
      <c r="AC557" s="221"/>
      <c r="AD557" s="221"/>
      <c r="AE557" s="221"/>
      <c r="AF557" s="221"/>
      <c r="AG557" s="221"/>
      <c r="AH557" s="221"/>
      <c r="AI557" s="220"/>
      <c r="AJ557" s="220"/>
      <c r="AK557" s="220"/>
      <c r="AL557" s="220"/>
      <c r="AM557" s="220"/>
      <c r="AN557" s="220"/>
    </row>
    <row r="558" spans="1:40" ht="17.25" customHeight="1">
      <c r="A558" s="212"/>
      <c r="B558" s="212"/>
      <c r="C558" s="220"/>
      <c r="D558" s="220"/>
      <c r="E558" s="221"/>
      <c r="F558" s="221"/>
      <c r="G558" s="221"/>
      <c r="H558" s="221"/>
      <c r="I558" s="221"/>
      <c r="J558" s="221"/>
      <c r="K558" s="221"/>
      <c r="L558" s="221"/>
      <c r="M558" s="221"/>
      <c r="N558" s="221"/>
      <c r="O558" s="221"/>
      <c r="P558" s="221"/>
      <c r="Q558" s="221"/>
      <c r="R558" s="221"/>
      <c r="S558" s="221"/>
      <c r="T558" s="221"/>
      <c r="U558" s="221"/>
      <c r="V558" s="221"/>
      <c r="W558" s="221"/>
      <c r="X558" s="221"/>
      <c r="Y558" s="221"/>
      <c r="Z558" s="221"/>
      <c r="AA558" s="221"/>
      <c r="AB558" s="221"/>
      <c r="AC558" s="221"/>
      <c r="AD558" s="221"/>
      <c r="AE558" s="221"/>
      <c r="AF558" s="221"/>
      <c r="AG558" s="221"/>
      <c r="AH558" s="221"/>
      <c r="AI558" s="220"/>
      <c r="AJ558" s="220"/>
      <c r="AK558" s="220"/>
      <c r="AL558" s="220"/>
      <c r="AM558" s="220"/>
      <c r="AN558" s="220"/>
    </row>
    <row r="559" spans="1:40" ht="17.25" customHeight="1">
      <c r="A559" s="212"/>
      <c r="B559" s="212"/>
      <c r="C559" s="220"/>
      <c r="D559" s="220"/>
      <c r="E559" s="212"/>
      <c r="F559" s="212"/>
      <c r="G559" s="212"/>
      <c r="H559" s="212"/>
      <c r="I559" s="212"/>
      <c r="J559" s="212"/>
      <c r="K559" s="212"/>
      <c r="L559" s="212"/>
      <c r="M559" s="212"/>
      <c r="N559" s="212"/>
      <c r="O559" s="212"/>
      <c r="P559" s="212"/>
      <c r="Q559" s="212"/>
      <c r="R559" s="212"/>
      <c r="S559" s="212"/>
      <c r="T559" s="212"/>
      <c r="U559" s="212"/>
      <c r="V559" s="212"/>
      <c r="W559" s="212"/>
      <c r="X559" s="212"/>
      <c r="Y559" s="212"/>
      <c r="Z559" s="212"/>
      <c r="AA559" s="212"/>
      <c r="AB559" s="212"/>
      <c r="AC559" s="212"/>
      <c r="AD559" s="212"/>
      <c r="AE559" s="212"/>
      <c r="AF559" s="212"/>
      <c r="AG559" s="212"/>
      <c r="AH559" s="212"/>
      <c r="AI559" s="212"/>
      <c r="AJ559" s="212"/>
      <c r="AK559" s="212"/>
      <c r="AL559" s="212"/>
      <c r="AM559" s="212"/>
      <c r="AN559" s="212"/>
    </row>
    <row r="560" spans="1:40" ht="17.25" customHeight="1">
      <c r="A560" s="212"/>
      <c r="B560" s="212"/>
      <c r="C560" s="220"/>
      <c r="D560" s="220"/>
      <c r="E560" s="212"/>
      <c r="F560" s="221"/>
      <c r="G560" s="221"/>
      <c r="H560" s="221"/>
      <c r="I560" s="221"/>
      <c r="J560" s="221"/>
      <c r="K560" s="221"/>
      <c r="L560" s="221"/>
      <c r="M560" s="221"/>
      <c r="N560" s="221"/>
      <c r="O560" s="221"/>
      <c r="P560" s="221"/>
      <c r="Q560" s="221"/>
      <c r="R560" s="221"/>
      <c r="S560" s="221"/>
      <c r="T560" s="221"/>
      <c r="U560" s="221"/>
      <c r="V560" s="221"/>
      <c r="W560" s="221"/>
      <c r="X560" s="221"/>
      <c r="Y560" s="221"/>
      <c r="Z560" s="221"/>
      <c r="AA560" s="221"/>
      <c r="AB560" s="221"/>
      <c r="AC560" s="221"/>
      <c r="AD560" s="221"/>
      <c r="AE560" s="221"/>
      <c r="AF560" s="221"/>
      <c r="AG560" s="221"/>
      <c r="AH560" s="221"/>
      <c r="AI560" s="221"/>
      <c r="AJ560" s="221"/>
      <c r="AK560" s="221"/>
      <c r="AL560" s="221"/>
      <c r="AM560" s="221"/>
      <c r="AN560" s="221"/>
    </row>
    <row r="561" spans="1:40" ht="17.25" customHeight="1">
      <c r="A561" s="212"/>
      <c r="B561" s="212"/>
      <c r="C561" s="220"/>
      <c r="D561" s="220"/>
      <c r="E561" s="220"/>
      <c r="F561" s="221"/>
      <c r="G561" s="221"/>
      <c r="H561" s="221"/>
      <c r="I561" s="221"/>
      <c r="J561" s="221"/>
      <c r="K561" s="221"/>
      <c r="L561" s="221"/>
      <c r="M561" s="221"/>
      <c r="N561" s="221"/>
      <c r="O561" s="221"/>
      <c r="P561" s="221"/>
      <c r="Q561" s="221"/>
      <c r="R561" s="221"/>
      <c r="S561" s="221"/>
      <c r="T561" s="221"/>
      <c r="U561" s="221"/>
      <c r="V561" s="221"/>
      <c r="W561" s="221"/>
      <c r="X561" s="221"/>
      <c r="Y561" s="221"/>
      <c r="Z561" s="221"/>
      <c r="AA561" s="221"/>
      <c r="AB561" s="221"/>
      <c r="AC561" s="221"/>
      <c r="AD561" s="221"/>
      <c r="AE561" s="221"/>
      <c r="AF561" s="221"/>
      <c r="AG561" s="221"/>
      <c r="AH561" s="221"/>
      <c r="AI561" s="221"/>
      <c r="AJ561" s="221"/>
      <c r="AK561" s="221"/>
      <c r="AL561" s="221"/>
      <c r="AM561" s="221"/>
      <c r="AN561" s="221"/>
    </row>
    <row r="562" spans="1:40" ht="17.25" customHeight="1">
      <c r="A562" s="212"/>
      <c r="B562" s="212"/>
      <c r="C562" s="220"/>
      <c r="D562" s="220"/>
      <c r="E562" s="220"/>
      <c r="F562" s="221"/>
      <c r="G562" s="221"/>
      <c r="H562" s="221"/>
      <c r="I562" s="221"/>
      <c r="J562" s="221"/>
      <c r="K562" s="221"/>
      <c r="L562" s="221"/>
      <c r="M562" s="221"/>
      <c r="N562" s="221"/>
      <c r="O562" s="221"/>
      <c r="P562" s="221"/>
      <c r="Q562" s="221"/>
      <c r="R562" s="221"/>
      <c r="S562" s="221"/>
      <c r="T562" s="221"/>
      <c r="U562" s="221"/>
      <c r="V562" s="221"/>
      <c r="W562" s="221"/>
      <c r="X562" s="221"/>
      <c r="Y562" s="221"/>
      <c r="Z562" s="221"/>
      <c r="AA562" s="221"/>
      <c r="AB562" s="221"/>
      <c r="AC562" s="221"/>
      <c r="AD562" s="221"/>
      <c r="AE562" s="221"/>
      <c r="AF562" s="221"/>
      <c r="AG562" s="221"/>
      <c r="AH562" s="221"/>
      <c r="AI562" s="221"/>
      <c r="AJ562" s="221"/>
      <c r="AK562" s="221"/>
      <c r="AL562" s="221"/>
      <c r="AM562" s="221"/>
      <c r="AN562" s="221"/>
    </row>
    <row r="563" spans="1:40" ht="17.25" customHeight="1">
      <c r="A563" s="212"/>
      <c r="B563" s="212"/>
      <c r="C563" s="220"/>
      <c r="D563" s="220"/>
      <c r="E563" s="221"/>
      <c r="F563" s="221"/>
      <c r="G563" s="221"/>
      <c r="H563" s="221"/>
      <c r="I563" s="221"/>
      <c r="J563" s="221"/>
      <c r="K563" s="221"/>
      <c r="L563" s="221"/>
      <c r="M563" s="221"/>
      <c r="N563" s="221"/>
      <c r="O563" s="221"/>
      <c r="P563" s="221"/>
      <c r="Q563" s="221"/>
      <c r="R563" s="221"/>
      <c r="S563" s="221"/>
      <c r="T563" s="221"/>
      <c r="U563" s="221"/>
      <c r="V563" s="221"/>
      <c r="W563" s="221"/>
      <c r="X563" s="221"/>
      <c r="Y563" s="221"/>
      <c r="Z563" s="221"/>
      <c r="AA563" s="221"/>
      <c r="AB563" s="221"/>
      <c r="AC563" s="221"/>
      <c r="AD563" s="221"/>
      <c r="AE563" s="221"/>
      <c r="AF563" s="221"/>
      <c r="AG563" s="221"/>
      <c r="AH563" s="221"/>
      <c r="AI563" s="220"/>
      <c r="AJ563" s="220"/>
      <c r="AK563" s="220"/>
      <c r="AL563" s="220"/>
      <c r="AM563" s="220"/>
      <c r="AN563" s="220"/>
    </row>
    <row r="564" spans="1:40" ht="17.25" customHeight="1">
      <c r="A564" s="212"/>
      <c r="B564" s="212"/>
      <c r="C564" s="220"/>
      <c r="D564" s="220"/>
      <c r="E564" s="221"/>
      <c r="F564" s="221"/>
      <c r="G564" s="221"/>
      <c r="H564" s="221"/>
      <c r="I564" s="221"/>
      <c r="J564" s="221"/>
      <c r="K564" s="221"/>
      <c r="L564" s="221"/>
      <c r="M564" s="221"/>
      <c r="N564" s="221"/>
      <c r="O564" s="221"/>
      <c r="P564" s="221"/>
      <c r="Q564" s="221"/>
      <c r="R564" s="221"/>
      <c r="S564" s="221"/>
      <c r="T564" s="221"/>
      <c r="U564" s="221"/>
      <c r="V564" s="221"/>
      <c r="W564" s="221"/>
      <c r="X564" s="221"/>
      <c r="Y564" s="221"/>
      <c r="Z564" s="221"/>
      <c r="AA564" s="221"/>
      <c r="AB564" s="221"/>
      <c r="AC564" s="221"/>
      <c r="AD564" s="221"/>
      <c r="AE564" s="221"/>
      <c r="AF564" s="221"/>
      <c r="AG564" s="221"/>
      <c r="AH564" s="221"/>
      <c r="AI564" s="220"/>
      <c r="AJ564" s="220"/>
      <c r="AK564" s="220"/>
      <c r="AL564" s="220"/>
      <c r="AM564" s="220"/>
      <c r="AN564" s="220"/>
    </row>
    <row r="565" spans="1:40" ht="10.5" customHeight="1">
      <c r="A565" s="212"/>
      <c r="B565" s="212"/>
      <c r="C565" s="220"/>
      <c r="D565" s="220"/>
      <c r="E565" s="221"/>
      <c r="F565" s="221"/>
      <c r="G565" s="221"/>
      <c r="H565" s="221"/>
      <c r="I565" s="221"/>
      <c r="J565" s="221"/>
      <c r="K565" s="221"/>
      <c r="L565" s="221"/>
      <c r="M565" s="221"/>
      <c r="N565" s="221"/>
      <c r="O565" s="221"/>
      <c r="P565" s="221"/>
      <c r="Q565" s="221"/>
      <c r="R565" s="221"/>
      <c r="S565" s="221"/>
      <c r="T565" s="221"/>
      <c r="U565" s="221"/>
      <c r="V565" s="221"/>
      <c r="W565" s="221"/>
      <c r="X565" s="221"/>
      <c r="Y565" s="221"/>
      <c r="Z565" s="221"/>
      <c r="AA565" s="221"/>
      <c r="AB565" s="221"/>
      <c r="AC565" s="221"/>
      <c r="AD565" s="221"/>
      <c r="AE565" s="221"/>
      <c r="AF565" s="221"/>
      <c r="AG565" s="221"/>
      <c r="AH565" s="221"/>
      <c r="AI565" s="220"/>
      <c r="AJ565" s="220"/>
      <c r="AK565" s="220"/>
      <c r="AL565" s="220"/>
      <c r="AM565" s="220"/>
      <c r="AN565" s="220"/>
    </row>
    <row r="566" spans="1:40" ht="17.25" customHeight="1">
      <c r="A566" s="212"/>
      <c r="B566" s="212"/>
      <c r="C566" s="220"/>
      <c r="D566" s="220"/>
      <c r="E566" s="221"/>
      <c r="F566" s="221"/>
      <c r="G566" s="221"/>
      <c r="H566" s="221"/>
      <c r="I566" s="221"/>
      <c r="J566" s="221"/>
      <c r="K566" s="221"/>
      <c r="L566" s="221"/>
      <c r="M566" s="221"/>
      <c r="N566" s="221"/>
      <c r="O566" s="221"/>
      <c r="P566" s="221"/>
      <c r="Q566" s="221"/>
      <c r="R566" s="221"/>
      <c r="S566" s="221"/>
      <c r="T566" s="221"/>
      <c r="U566" s="221"/>
      <c r="V566" s="221"/>
      <c r="W566" s="221"/>
      <c r="X566" s="221"/>
      <c r="Y566" s="221"/>
      <c r="Z566" s="221"/>
      <c r="AA566" s="221"/>
      <c r="AB566" s="221"/>
      <c r="AC566" s="221"/>
      <c r="AD566" s="221"/>
      <c r="AE566" s="221"/>
      <c r="AF566" s="221"/>
      <c r="AG566" s="221"/>
      <c r="AH566" s="221"/>
      <c r="AI566" s="220"/>
      <c r="AJ566" s="220"/>
      <c r="AK566" s="220"/>
      <c r="AL566" s="220"/>
      <c r="AM566" s="220"/>
      <c r="AN566" s="220"/>
    </row>
    <row r="567" spans="1:40" ht="17.25" customHeight="1">
      <c r="A567" s="212"/>
      <c r="B567" s="212"/>
      <c r="C567" s="212"/>
      <c r="D567" s="212"/>
      <c r="E567" s="212"/>
      <c r="F567" s="212"/>
      <c r="G567" s="212"/>
      <c r="H567" s="212"/>
      <c r="I567" s="212"/>
      <c r="J567" s="212"/>
      <c r="K567" s="212"/>
      <c r="L567" s="212"/>
      <c r="M567" s="212"/>
      <c r="N567" s="212"/>
      <c r="O567" s="212"/>
      <c r="P567" s="212"/>
      <c r="Q567" s="212"/>
      <c r="R567" s="212"/>
      <c r="S567" s="212"/>
      <c r="T567" s="212"/>
      <c r="U567" s="212"/>
      <c r="V567" s="212"/>
      <c r="W567" s="212"/>
      <c r="X567" s="212"/>
      <c r="Y567" s="212"/>
      <c r="Z567" s="212"/>
      <c r="AA567" s="212"/>
      <c r="AB567" s="212"/>
      <c r="AC567" s="212"/>
      <c r="AD567" s="212"/>
      <c r="AE567" s="212"/>
      <c r="AF567" s="212"/>
      <c r="AG567" s="212"/>
      <c r="AH567" s="212"/>
      <c r="AI567" s="212"/>
      <c r="AJ567" s="212"/>
      <c r="AK567" s="212"/>
      <c r="AL567" s="212"/>
      <c r="AM567" s="212"/>
      <c r="AN567" s="212"/>
    </row>
    <row r="568" spans="1:40" ht="17.25" customHeight="1">
      <c r="A568" s="212"/>
      <c r="B568" s="212"/>
      <c r="C568" s="212"/>
      <c r="D568" s="212"/>
      <c r="E568" s="212"/>
      <c r="F568" s="212"/>
      <c r="G568" s="212"/>
      <c r="H568" s="212"/>
      <c r="I568" s="212"/>
      <c r="J568" s="212"/>
      <c r="K568" s="212"/>
      <c r="L568" s="212"/>
      <c r="M568" s="212"/>
      <c r="N568" s="212"/>
      <c r="O568" s="212"/>
      <c r="P568" s="212"/>
      <c r="Q568" s="212"/>
      <c r="R568" s="212"/>
      <c r="S568" s="212"/>
      <c r="T568" s="212"/>
      <c r="U568" s="212"/>
      <c r="V568" s="212"/>
      <c r="W568" s="212"/>
      <c r="X568" s="212"/>
      <c r="Y568" s="212"/>
      <c r="Z568" s="212"/>
      <c r="AA568" s="212"/>
      <c r="AB568" s="212"/>
      <c r="AC568" s="212"/>
      <c r="AD568" s="212"/>
      <c r="AE568" s="212"/>
      <c r="AF568" s="212"/>
      <c r="AG568" s="212"/>
      <c r="AH568" s="212"/>
      <c r="AI568" s="212"/>
      <c r="AJ568" s="212"/>
      <c r="AK568" s="212"/>
      <c r="AL568" s="212"/>
      <c r="AM568" s="212"/>
      <c r="AN568" s="212"/>
    </row>
    <row r="569" spans="1:40" ht="11.25" customHeight="1">
      <c r="A569" s="212"/>
      <c r="B569" s="212"/>
      <c r="C569" s="220"/>
      <c r="D569" s="220"/>
      <c r="E569" s="221"/>
      <c r="F569" s="221"/>
      <c r="G569" s="221"/>
      <c r="H569" s="221"/>
      <c r="I569" s="221"/>
      <c r="J569" s="221"/>
      <c r="K569" s="221"/>
      <c r="L569" s="221"/>
      <c r="M569" s="221"/>
      <c r="N569" s="221"/>
      <c r="O569" s="221"/>
      <c r="P569" s="221"/>
      <c r="Q569" s="221"/>
      <c r="R569" s="221"/>
      <c r="S569" s="221"/>
      <c r="T569" s="221"/>
      <c r="U569" s="221"/>
      <c r="V569" s="221"/>
      <c r="W569" s="221"/>
      <c r="X569" s="221"/>
      <c r="Y569" s="221"/>
      <c r="Z569" s="221"/>
      <c r="AA569" s="221"/>
      <c r="AB569" s="221"/>
      <c r="AC569" s="221"/>
      <c r="AD569" s="221"/>
      <c r="AE569" s="221"/>
      <c r="AF569" s="221"/>
      <c r="AG569" s="221"/>
      <c r="AH569" s="221"/>
      <c r="AI569" s="220"/>
      <c r="AJ569" s="220"/>
      <c r="AK569" s="220"/>
      <c r="AL569" s="220"/>
      <c r="AM569" s="220"/>
      <c r="AN569" s="220"/>
    </row>
    <row r="570" spans="1:40" ht="17.25" customHeight="1">
      <c r="A570" s="212"/>
      <c r="B570" s="212"/>
      <c r="C570" s="220"/>
      <c r="D570" s="220"/>
      <c r="E570" s="221"/>
      <c r="F570" s="221"/>
      <c r="G570" s="221"/>
      <c r="H570" s="221"/>
      <c r="I570" s="221"/>
      <c r="J570" s="221"/>
      <c r="K570" s="221"/>
      <c r="L570" s="221"/>
      <c r="M570" s="221"/>
      <c r="N570" s="221"/>
      <c r="O570" s="221"/>
      <c r="P570" s="221"/>
      <c r="Q570" s="221"/>
      <c r="R570" s="221"/>
      <c r="S570" s="221"/>
      <c r="T570" s="221"/>
      <c r="U570" s="221"/>
      <c r="V570" s="221"/>
      <c r="W570" s="221"/>
      <c r="X570" s="221"/>
      <c r="Y570" s="221"/>
      <c r="Z570" s="221"/>
      <c r="AA570" s="221"/>
      <c r="AB570" s="221"/>
      <c r="AC570" s="221"/>
      <c r="AD570" s="221"/>
      <c r="AE570" s="221"/>
      <c r="AF570" s="221"/>
      <c r="AG570" s="221"/>
      <c r="AH570" s="221"/>
      <c r="AI570" s="220"/>
      <c r="AJ570" s="220"/>
      <c r="AK570" s="220"/>
      <c r="AL570" s="220"/>
      <c r="AM570" s="220"/>
      <c r="AN570" s="220"/>
    </row>
    <row r="571" spans="1:40" ht="17.25" customHeight="1">
      <c r="A571" s="212"/>
      <c r="B571" s="212"/>
      <c r="C571" s="212"/>
      <c r="D571" s="212"/>
      <c r="E571" s="212"/>
      <c r="F571" s="212"/>
      <c r="G571" s="212"/>
      <c r="H571" s="212"/>
      <c r="I571" s="212"/>
      <c r="J571" s="212"/>
      <c r="K571" s="212"/>
      <c r="L571" s="212"/>
      <c r="M571" s="212"/>
      <c r="N571" s="212"/>
      <c r="O571" s="212"/>
      <c r="P571" s="212"/>
      <c r="Q571" s="212"/>
      <c r="R571" s="212"/>
      <c r="S571" s="212"/>
      <c r="T571" s="212"/>
      <c r="U571" s="212"/>
      <c r="V571" s="212"/>
      <c r="W571" s="212"/>
      <c r="X571" s="212"/>
      <c r="Y571" s="212"/>
      <c r="Z571" s="212"/>
      <c r="AA571" s="212"/>
      <c r="AB571" s="212"/>
      <c r="AC571" s="212"/>
      <c r="AD571" s="212"/>
      <c r="AE571" s="212"/>
      <c r="AF571" s="212"/>
      <c r="AG571" s="212"/>
      <c r="AH571" s="212"/>
      <c r="AI571" s="212"/>
      <c r="AJ571" s="212"/>
      <c r="AK571" s="212"/>
      <c r="AL571" s="212"/>
      <c r="AM571" s="212"/>
      <c r="AN571" s="212"/>
    </row>
    <row r="572" spans="1:40" ht="17.25" customHeight="1">
      <c r="A572" s="212"/>
      <c r="B572" s="212"/>
      <c r="C572" s="212"/>
      <c r="D572" s="212"/>
      <c r="E572" s="212"/>
      <c r="F572" s="212"/>
      <c r="G572" s="212"/>
      <c r="H572" s="212"/>
      <c r="I572" s="212"/>
      <c r="J572" s="212"/>
      <c r="K572" s="212"/>
      <c r="L572" s="212"/>
      <c r="M572" s="212"/>
      <c r="N572" s="212"/>
      <c r="O572" s="212"/>
      <c r="P572" s="212"/>
      <c r="Q572" s="212"/>
      <c r="R572" s="212"/>
      <c r="S572" s="212"/>
      <c r="T572" s="212"/>
      <c r="U572" s="212"/>
      <c r="V572" s="212"/>
      <c r="W572" s="212"/>
      <c r="X572" s="212"/>
      <c r="Y572" s="212"/>
      <c r="Z572" s="212"/>
      <c r="AA572" s="212"/>
      <c r="AB572" s="212"/>
      <c r="AC572" s="212"/>
      <c r="AD572" s="212"/>
      <c r="AE572" s="212"/>
      <c r="AF572" s="212"/>
      <c r="AG572" s="212"/>
      <c r="AH572" s="212"/>
      <c r="AI572" s="212"/>
      <c r="AJ572" s="212"/>
      <c r="AK572" s="212"/>
      <c r="AL572" s="212"/>
      <c r="AM572" s="212"/>
      <c r="AN572" s="212"/>
    </row>
    <row r="573" spans="1:40" ht="17.25" customHeight="1">
      <c r="A573" s="212"/>
      <c r="B573" s="212"/>
      <c r="C573" s="220"/>
      <c r="D573" s="220"/>
      <c r="E573" s="221"/>
      <c r="F573" s="221"/>
      <c r="G573" s="221"/>
      <c r="H573" s="221"/>
      <c r="I573" s="221"/>
      <c r="J573" s="221"/>
      <c r="K573" s="221"/>
      <c r="L573" s="221"/>
      <c r="M573" s="221"/>
      <c r="N573" s="221"/>
      <c r="O573" s="221"/>
      <c r="P573" s="221"/>
      <c r="Q573" s="221"/>
      <c r="R573" s="221"/>
      <c r="S573" s="221"/>
      <c r="T573" s="221"/>
      <c r="U573" s="221"/>
      <c r="V573" s="221"/>
      <c r="W573" s="221"/>
      <c r="X573" s="221"/>
      <c r="Y573" s="221"/>
      <c r="Z573" s="221"/>
      <c r="AA573" s="221"/>
      <c r="AB573" s="221"/>
      <c r="AC573" s="221"/>
      <c r="AD573" s="221"/>
      <c r="AE573" s="221"/>
      <c r="AF573" s="221"/>
      <c r="AG573" s="221"/>
      <c r="AH573" s="221"/>
      <c r="AI573" s="220"/>
      <c r="AJ573" s="220"/>
      <c r="AK573" s="220"/>
      <c r="AL573" s="220"/>
      <c r="AM573" s="220"/>
      <c r="AN573" s="220"/>
    </row>
    <row r="574" spans="1:40" ht="17.25" customHeight="1">
      <c r="A574" s="212"/>
      <c r="B574" s="212"/>
      <c r="C574" s="220"/>
      <c r="D574" s="220"/>
      <c r="E574" s="221"/>
      <c r="F574" s="221"/>
      <c r="G574" s="221"/>
      <c r="H574" s="221"/>
      <c r="I574" s="221"/>
      <c r="J574" s="221"/>
      <c r="K574" s="221"/>
      <c r="L574" s="221"/>
      <c r="M574" s="221"/>
      <c r="N574" s="221"/>
      <c r="O574" s="221"/>
      <c r="P574" s="221"/>
      <c r="Q574" s="221"/>
      <c r="R574" s="221"/>
      <c r="S574" s="221"/>
      <c r="T574" s="221"/>
      <c r="U574" s="221"/>
      <c r="V574" s="221"/>
      <c r="W574" s="221"/>
      <c r="X574" s="221"/>
      <c r="Y574" s="221"/>
      <c r="Z574" s="221"/>
      <c r="AA574" s="221"/>
      <c r="AB574" s="221"/>
      <c r="AC574" s="221"/>
      <c r="AD574" s="221"/>
      <c r="AE574" s="221"/>
      <c r="AF574" s="221"/>
      <c r="AG574" s="221"/>
      <c r="AH574" s="221"/>
      <c r="AI574" s="220"/>
      <c r="AJ574" s="220"/>
      <c r="AK574" s="220"/>
      <c r="AL574" s="220"/>
      <c r="AM574" s="220"/>
      <c r="AN574" s="220"/>
    </row>
    <row r="575" spans="1:40" ht="17.25" customHeight="1">
      <c r="A575" s="212"/>
      <c r="B575" s="212"/>
      <c r="C575" s="220"/>
      <c r="D575" s="220"/>
      <c r="E575" s="221"/>
      <c r="F575" s="221"/>
      <c r="G575" s="221"/>
      <c r="H575" s="221"/>
      <c r="I575" s="221"/>
      <c r="J575" s="221"/>
      <c r="K575" s="221"/>
      <c r="L575" s="221"/>
      <c r="M575" s="221"/>
      <c r="N575" s="221"/>
      <c r="O575" s="221"/>
      <c r="P575" s="221"/>
      <c r="Q575" s="221"/>
      <c r="R575" s="221"/>
      <c r="S575" s="221"/>
      <c r="T575" s="221"/>
      <c r="U575" s="221"/>
      <c r="V575" s="221"/>
      <c r="W575" s="221"/>
      <c r="X575" s="221"/>
      <c r="Y575" s="221"/>
      <c r="Z575" s="221"/>
      <c r="AA575" s="221"/>
      <c r="AB575" s="221"/>
      <c r="AC575" s="221"/>
      <c r="AD575" s="221"/>
      <c r="AE575" s="221"/>
      <c r="AF575" s="221"/>
      <c r="AG575" s="221"/>
      <c r="AH575" s="221"/>
      <c r="AI575" s="220"/>
      <c r="AJ575" s="220"/>
      <c r="AK575" s="220"/>
      <c r="AL575" s="220"/>
      <c r="AM575" s="220"/>
      <c r="AN575" s="220"/>
    </row>
    <row r="576" spans="1:40" ht="17.25" customHeight="1">
      <c r="A576" s="212"/>
      <c r="B576" s="212"/>
      <c r="C576" s="220"/>
      <c r="D576" s="220"/>
      <c r="E576" s="221"/>
      <c r="F576" s="221"/>
      <c r="G576" s="221"/>
      <c r="H576" s="221"/>
      <c r="I576" s="221"/>
      <c r="J576" s="221"/>
      <c r="K576" s="221"/>
      <c r="L576" s="221"/>
      <c r="M576" s="221"/>
      <c r="N576" s="221"/>
      <c r="O576" s="221"/>
      <c r="P576" s="221"/>
      <c r="Q576" s="221"/>
      <c r="R576" s="221"/>
      <c r="S576" s="221"/>
      <c r="T576" s="221"/>
      <c r="U576" s="221"/>
      <c r="V576" s="221"/>
      <c r="W576" s="221"/>
      <c r="X576" s="221"/>
      <c r="Y576" s="221"/>
      <c r="Z576" s="221"/>
      <c r="AA576" s="221"/>
      <c r="AB576" s="221"/>
      <c r="AC576" s="221"/>
      <c r="AD576" s="221"/>
      <c r="AE576" s="221"/>
      <c r="AF576" s="221"/>
      <c r="AG576" s="221"/>
      <c r="AH576" s="221"/>
      <c r="AI576" s="220"/>
      <c r="AJ576" s="220"/>
      <c r="AK576" s="220"/>
      <c r="AL576" s="220"/>
      <c r="AM576" s="220"/>
      <c r="AN576" s="220"/>
    </row>
    <row r="577" spans="1:40" ht="17.25" customHeight="1">
      <c r="A577" s="212"/>
      <c r="B577" s="212"/>
      <c r="C577" s="220"/>
      <c r="D577" s="220"/>
      <c r="E577" s="221"/>
      <c r="F577" s="221"/>
      <c r="G577" s="221"/>
      <c r="H577" s="221"/>
      <c r="I577" s="221"/>
      <c r="J577" s="221"/>
      <c r="K577" s="221"/>
      <c r="L577" s="221"/>
      <c r="M577" s="221"/>
      <c r="N577" s="221"/>
      <c r="O577" s="221"/>
      <c r="P577" s="221"/>
      <c r="Q577" s="221"/>
      <c r="R577" s="221"/>
      <c r="S577" s="221"/>
      <c r="T577" s="221"/>
      <c r="U577" s="221"/>
      <c r="V577" s="221"/>
      <c r="W577" s="221"/>
      <c r="X577" s="221"/>
      <c r="Y577" s="221"/>
      <c r="Z577" s="221"/>
      <c r="AA577" s="221"/>
      <c r="AB577" s="221"/>
      <c r="AC577" s="221"/>
      <c r="AD577" s="221"/>
      <c r="AE577" s="221"/>
      <c r="AF577" s="221"/>
      <c r="AG577" s="221"/>
      <c r="AH577" s="221"/>
      <c r="AI577" s="220"/>
      <c r="AJ577" s="220"/>
      <c r="AK577" s="220"/>
      <c r="AL577" s="220"/>
      <c r="AM577" s="220"/>
      <c r="AN577" s="220"/>
    </row>
    <row r="578" spans="1:40" ht="17.25" customHeight="1">
      <c r="A578" s="212"/>
      <c r="B578" s="212"/>
      <c r="C578" s="220"/>
      <c r="D578" s="220"/>
      <c r="E578" s="221"/>
      <c r="F578" s="221"/>
      <c r="G578" s="221"/>
      <c r="H578" s="221"/>
      <c r="I578" s="221"/>
      <c r="J578" s="221"/>
      <c r="K578" s="221"/>
      <c r="L578" s="221"/>
      <c r="M578" s="221"/>
      <c r="N578" s="221"/>
      <c r="O578" s="221"/>
      <c r="P578" s="221"/>
      <c r="Q578" s="221"/>
      <c r="R578" s="221"/>
      <c r="S578" s="221"/>
      <c r="T578" s="221"/>
      <c r="U578" s="221"/>
      <c r="V578" s="221"/>
      <c r="W578" s="221"/>
      <c r="X578" s="221"/>
      <c r="Y578" s="221"/>
      <c r="Z578" s="221"/>
      <c r="AA578" s="221"/>
      <c r="AB578" s="221"/>
      <c r="AC578" s="221"/>
      <c r="AD578" s="221"/>
      <c r="AE578" s="221"/>
      <c r="AF578" s="221"/>
      <c r="AG578" s="221"/>
      <c r="AH578" s="221"/>
      <c r="AI578" s="220"/>
      <c r="AJ578" s="220"/>
      <c r="AK578" s="220"/>
      <c r="AL578" s="220"/>
      <c r="AM578" s="220"/>
      <c r="AN578" s="220"/>
    </row>
    <row r="579" spans="1:40" ht="17.25" customHeight="1">
      <c r="C579" s="220"/>
      <c r="D579" s="220"/>
      <c r="E579" s="221"/>
      <c r="F579" s="221"/>
      <c r="G579" s="221"/>
      <c r="H579" s="221"/>
      <c r="I579" s="221"/>
      <c r="J579" s="221"/>
      <c r="K579" s="221"/>
      <c r="L579" s="221"/>
      <c r="M579" s="221"/>
      <c r="N579" s="221"/>
      <c r="O579" s="221"/>
      <c r="P579" s="221"/>
      <c r="Q579" s="221"/>
      <c r="R579" s="221"/>
      <c r="S579" s="221"/>
      <c r="T579" s="221"/>
      <c r="U579" s="221"/>
      <c r="V579" s="221"/>
      <c r="W579" s="221"/>
      <c r="X579" s="221"/>
      <c r="Y579" s="221"/>
      <c r="Z579" s="221"/>
      <c r="AA579" s="221"/>
      <c r="AB579" s="221"/>
      <c r="AC579" s="221"/>
      <c r="AD579" s="221"/>
      <c r="AE579" s="221"/>
      <c r="AF579" s="221"/>
      <c r="AG579" s="221"/>
      <c r="AH579" s="221"/>
      <c r="AI579" s="220"/>
      <c r="AJ579" s="220"/>
      <c r="AK579" s="220"/>
      <c r="AL579" s="220"/>
      <c r="AM579" s="220"/>
      <c r="AN579" s="220"/>
    </row>
    <row r="580" spans="1:40" ht="17.25" customHeight="1">
      <c r="C580" s="220"/>
      <c r="D580" s="220"/>
      <c r="E580" s="221"/>
      <c r="F580" s="221"/>
      <c r="G580" s="221"/>
      <c r="H580" s="221"/>
      <c r="I580" s="221"/>
      <c r="J580" s="221"/>
      <c r="K580" s="221"/>
      <c r="L580" s="221"/>
      <c r="M580" s="221"/>
      <c r="N580" s="221"/>
      <c r="O580" s="221"/>
      <c r="P580" s="221"/>
      <c r="Q580" s="221"/>
      <c r="R580" s="221"/>
      <c r="S580" s="221"/>
      <c r="T580" s="221"/>
      <c r="U580" s="221"/>
      <c r="V580" s="221"/>
      <c r="W580" s="221"/>
      <c r="X580" s="221"/>
      <c r="Y580" s="221"/>
      <c r="Z580" s="221"/>
      <c r="AA580" s="221"/>
      <c r="AB580" s="221"/>
      <c r="AC580" s="221"/>
      <c r="AD580" s="221"/>
      <c r="AE580" s="221"/>
      <c r="AF580" s="221"/>
      <c r="AG580" s="221"/>
      <c r="AH580" s="221"/>
      <c r="AI580" s="220"/>
      <c r="AJ580" s="220"/>
      <c r="AK580" s="220"/>
      <c r="AL580" s="220"/>
      <c r="AM580" s="220"/>
      <c r="AN580" s="220"/>
    </row>
    <row r="581" spans="1:40" ht="17.25" customHeight="1"/>
    <row r="582" spans="1:40" ht="17.25" customHeight="1"/>
    <row r="583" spans="1:40" ht="17.25" customHeight="1"/>
    <row r="584" spans="1:40" ht="17.25" customHeight="1"/>
    <row r="585" spans="1:40" ht="17.25" customHeight="1"/>
    <row r="586" spans="1:40" ht="17.25" customHeight="1"/>
    <row r="587" spans="1:40" ht="17.25" customHeight="1"/>
    <row r="588" spans="1:40" ht="17.25" customHeight="1"/>
    <row r="589" spans="1:40" ht="17.25" customHeight="1"/>
    <row r="590" spans="1:40" ht="17.25" customHeight="1"/>
    <row r="591" spans="1:40" ht="17.25" customHeight="1"/>
    <row r="592" spans="1:40" ht="17.25" customHeight="1"/>
    <row r="593" ht="17.25" customHeight="1"/>
    <row r="594" ht="17.25" customHeight="1"/>
  </sheetData>
  <mergeCells count="687">
    <mergeCell ref="C263:D263"/>
    <mergeCell ref="E263:AH263"/>
    <mergeCell ref="AI59:AN59"/>
    <mergeCell ref="AI60:AN60"/>
    <mergeCell ref="AI61:AN61"/>
    <mergeCell ref="AI267:AN267"/>
    <mergeCell ref="AI268:AN268"/>
    <mergeCell ref="AI269:AN269"/>
    <mergeCell ref="AI238:AN239"/>
    <mergeCell ref="AI85:AN85"/>
    <mergeCell ref="AI78:AN78"/>
    <mergeCell ref="AI107:AN110"/>
    <mergeCell ref="F185:AN185"/>
    <mergeCell ref="E68:AH68"/>
    <mergeCell ref="E60:AH60"/>
    <mergeCell ref="E198:AH198"/>
    <mergeCell ref="E62:AH62"/>
    <mergeCell ref="AI62:AN62"/>
    <mergeCell ref="AI263:AN263"/>
    <mergeCell ref="AI71:AN71"/>
    <mergeCell ref="E237:AH237"/>
    <mergeCell ref="E238:AH238"/>
    <mergeCell ref="E117:F117"/>
    <mergeCell ref="G117:AH117"/>
    <mergeCell ref="C343:D343"/>
    <mergeCell ref="AI265:AN265"/>
    <mergeCell ref="E264:AH264"/>
    <mergeCell ref="AI264:AN264"/>
    <mergeCell ref="AI266:AN266"/>
    <mergeCell ref="C276:D276"/>
    <mergeCell ref="E276:AH276"/>
    <mergeCell ref="AI276:AN276"/>
    <mergeCell ref="C264:D264"/>
    <mergeCell ref="C340:D340"/>
    <mergeCell ref="C341:D341"/>
    <mergeCell ref="C342:D342"/>
    <mergeCell ref="AI342:AN342"/>
    <mergeCell ref="C318:D318"/>
    <mergeCell ref="E318:AH318"/>
    <mergeCell ref="AI318:AN318"/>
    <mergeCell ref="AI270:AN270"/>
    <mergeCell ref="C245:D256"/>
    <mergeCell ref="C242:D244"/>
    <mergeCell ref="E242:AH244"/>
    <mergeCell ref="AI242:AN244"/>
    <mergeCell ref="C232:D232"/>
    <mergeCell ref="E232:AH232"/>
    <mergeCell ref="C65:D65"/>
    <mergeCell ref="E65:AH65"/>
    <mergeCell ref="AI65:AN65"/>
    <mergeCell ref="C68:D68"/>
    <mergeCell ref="AI68:AN68"/>
    <mergeCell ref="E116:F116"/>
    <mergeCell ref="E101:AH101"/>
    <mergeCell ref="C372:D372"/>
    <mergeCell ref="E372:AH372"/>
    <mergeCell ref="AI372:AN372"/>
    <mergeCell ref="C373:D373"/>
    <mergeCell ref="E373:AH373"/>
    <mergeCell ref="AI373:AN373"/>
    <mergeCell ref="AI317:AN317"/>
    <mergeCell ref="AI362:AN362"/>
    <mergeCell ref="C72:D72"/>
    <mergeCell ref="E72:AH72"/>
    <mergeCell ref="AI72:AN72"/>
    <mergeCell ref="C262:D262"/>
    <mergeCell ref="E262:AH262"/>
    <mergeCell ref="AI262:AN262"/>
    <mergeCell ref="C75:D75"/>
    <mergeCell ref="E75:AH75"/>
    <mergeCell ref="AI75:AN75"/>
    <mergeCell ref="C73:D73"/>
    <mergeCell ref="E73:AH73"/>
    <mergeCell ref="AI73:AN73"/>
    <mergeCell ref="C74:D74"/>
    <mergeCell ref="AI245:AN256"/>
    <mergeCell ref="C257:D259"/>
    <mergeCell ref="E257:AH259"/>
    <mergeCell ref="E374:AH374"/>
    <mergeCell ref="F268:AH268"/>
    <mergeCell ref="F269:AH269"/>
    <mergeCell ref="F270:AH270"/>
    <mergeCell ref="F271:AH271"/>
    <mergeCell ref="AI330:AN330"/>
    <mergeCell ref="AI271:AN271"/>
    <mergeCell ref="AI346:AN346"/>
    <mergeCell ref="E346:AH346"/>
    <mergeCell ref="C382:D384"/>
    <mergeCell ref="E382:AH382"/>
    <mergeCell ref="AI382:AN382"/>
    <mergeCell ref="G383:AH383"/>
    <mergeCell ref="AI383:AN383"/>
    <mergeCell ref="C376:D378"/>
    <mergeCell ref="E376:AH376"/>
    <mergeCell ref="AI376:AN376"/>
    <mergeCell ref="G377:AH377"/>
    <mergeCell ref="AI377:AN377"/>
    <mergeCell ref="G378:AH378"/>
    <mergeCell ref="AI378:AN378"/>
    <mergeCell ref="AI357:AN357"/>
    <mergeCell ref="C358:D358"/>
    <mergeCell ref="C391:AN391"/>
    <mergeCell ref="C387:D387"/>
    <mergeCell ref="E387:AH387"/>
    <mergeCell ref="AI387:AN387"/>
    <mergeCell ref="C388:AN388"/>
    <mergeCell ref="C389:AN389"/>
    <mergeCell ref="C390:AN390"/>
    <mergeCell ref="C385:D385"/>
    <mergeCell ref="E385:AH385"/>
    <mergeCell ref="AI385:AN385"/>
    <mergeCell ref="C386:D386"/>
    <mergeCell ref="E386:AH386"/>
    <mergeCell ref="AI386:AN386"/>
    <mergeCell ref="G384:AH384"/>
    <mergeCell ref="AI384:AN384"/>
    <mergeCell ref="C379:D381"/>
    <mergeCell ref="E379:AH379"/>
    <mergeCell ref="AI379:AN379"/>
    <mergeCell ref="G380:AH380"/>
    <mergeCell ref="AI380:AN380"/>
    <mergeCell ref="G381:AH381"/>
    <mergeCell ref="AI381:AN381"/>
    <mergeCell ref="E50:AH50"/>
    <mergeCell ref="C53:D53"/>
    <mergeCell ref="E53:AH53"/>
    <mergeCell ref="C315:D315"/>
    <mergeCell ref="AI53:AN53"/>
    <mergeCell ref="C54:D54"/>
    <mergeCell ref="C423:D423"/>
    <mergeCell ref="E423:AH423"/>
    <mergeCell ref="AI423:AN423"/>
    <mergeCell ref="C422:D422"/>
    <mergeCell ref="E422:AH422"/>
    <mergeCell ref="AI422:AN422"/>
    <mergeCell ref="AI274:AN274"/>
    <mergeCell ref="C275:D275"/>
    <mergeCell ref="E362:AH362"/>
    <mergeCell ref="C362:D362"/>
    <mergeCell ref="C321:D321"/>
    <mergeCell ref="E321:AH321"/>
    <mergeCell ref="AI321:AN321"/>
    <mergeCell ref="C335:D335"/>
    <mergeCell ref="AI348:AN348"/>
    <mergeCell ref="AI347:AN347"/>
    <mergeCell ref="C346:D346"/>
    <mergeCell ref="C329:D329"/>
    <mergeCell ref="AI315:AN315"/>
    <mergeCell ref="C316:D316"/>
    <mergeCell ref="E316:AH316"/>
    <mergeCell ref="AI316:AN316"/>
    <mergeCell ref="C317:D317"/>
    <mergeCell ref="E317:AH317"/>
    <mergeCell ref="C427:D427"/>
    <mergeCell ref="E427:AH427"/>
    <mergeCell ref="AI427:AN427"/>
    <mergeCell ref="E424:AN424"/>
    <mergeCell ref="C426:D426"/>
    <mergeCell ref="E426:AH426"/>
    <mergeCell ref="AI426:AN426"/>
    <mergeCell ref="E329:AH329"/>
    <mergeCell ref="AI329:AN329"/>
    <mergeCell ref="C330:D330"/>
    <mergeCell ref="E330:AH330"/>
    <mergeCell ref="E355:AH355"/>
    <mergeCell ref="AI355:AN355"/>
    <mergeCell ref="C353:D353"/>
    <mergeCell ref="E353:AH353"/>
    <mergeCell ref="AI353:AN353"/>
    <mergeCell ref="C357:D357"/>
    <mergeCell ref="E357:AH357"/>
    <mergeCell ref="C274:D274"/>
    <mergeCell ref="E274:AH274"/>
    <mergeCell ref="C265:D265"/>
    <mergeCell ref="E265:AH265"/>
    <mergeCell ref="C266:D266"/>
    <mergeCell ref="E266:AH266"/>
    <mergeCell ref="E267:AH267"/>
    <mergeCell ref="E420:AN420"/>
    <mergeCell ref="AI405:AN405"/>
    <mergeCell ref="AI410:AN410"/>
    <mergeCell ref="C416:D416"/>
    <mergeCell ref="E416:AH416"/>
    <mergeCell ref="AI416:AN416"/>
    <mergeCell ref="C280:D280"/>
    <mergeCell ref="E280:AH280"/>
    <mergeCell ref="AI280:AN280"/>
    <mergeCell ref="C399:D399"/>
    <mergeCell ref="E412:AH412"/>
    <mergeCell ref="AI412:AN412"/>
    <mergeCell ref="C301:D301"/>
    <mergeCell ref="E301:AH301"/>
    <mergeCell ref="AI301:AN301"/>
    <mergeCell ref="E312:AH312"/>
    <mergeCell ref="AI312:AN312"/>
    <mergeCell ref="C236:D237"/>
    <mergeCell ref="AI236:AN237"/>
    <mergeCell ref="E236:AH236"/>
    <mergeCell ref="AI202:AN202"/>
    <mergeCell ref="E209:AH209"/>
    <mergeCell ref="C210:D210"/>
    <mergeCell ref="AI203:AN203"/>
    <mergeCell ref="C226:D226"/>
    <mergeCell ref="E235:AH235"/>
    <mergeCell ref="AI223:AN223"/>
    <mergeCell ref="E223:AH223"/>
    <mergeCell ref="AI209:AN209"/>
    <mergeCell ref="AI226:AN226"/>
    <mergeCell ref="C213:D214"/>
    <mergeCell ref="E203:AH203"/>
    <mergeCell ref="E204:AH204"/>
    <mergeCell ref="AI204:AN204"/>
    <mergeCell ref="AI208:AN208"/>
    <mergeCell ref="AI213:AN213"/>
    <mergeCell ref="E214:AN214"/>
    <mergeCell ref="AI235:AN235"/>
    <mergeCell ref="E29:AH29"/>
    <mergeCell ref="AI29:AN29"/>
    <mergeCell ref="C71:D71"/>
    <mergeCell ref="E71:AH71"/>
    <mergeCell ref="E85:AH85"/>
    <mergeCell ref="E239:AH239"/>
    <mergeCell ref="C238:D239"/>
    <mergeCell ref="E212:AN212"/>
    <mergeCell ref="C211:D212"/>
    <mergeCell ref="E208:AH208"/>
    <mergeCell ref="AI225:AN225"/>
    <mergeCell ref="C225:D225"/>
    <mergeCell ref="E225:AH225"/>
    <mergeCell ref="E213:AH213"/>
    <mergeCell ref="E211:AH211"/>
    <mergeCell ref="C224:D224"/>
    <mergeCell ref="AI224:AN224"/>
    <mergeCell ref="C235:D235"/>
    <mergeCell ref="AI211:AN211"/>
    <mergeCell ref="E222:AH222"/>
    <mergeCell ref="E224:AH224"/>
    <mergeCell ref="C231:D231"/>
    <mergeCell ref="E231:AH231"/>
    <mergeCell ref="AI231:AN231"/>
    <mergeCell ref="C55:D55"/>
    <mergeCell ref="C204:D204"/>
    <mergeCell ref="C223:D223"/>
    <mergeCell ref="E91:AH91"/>
    <mergeCell ref="AI91:AN91"/>
    <mergeCell ref="C92:D92"/>
    <mergeCell ref="E92:AH92"/>
    <mergeCell ref="AI92:AN92"/>
    <mergeCell ref="C93:D95"/>
    <mergeCell ref="AI201:AN201"/>
    <mergeCell ref="E201:AH201"/>
    <mergeCell ref="C58:D58"/>
    <mergeCell ref="E58:AH58"/>
    <mergeCell ref="AI58:AN58"/>
    <mergeCell ref="C59:D61"/>
    <mergeCell ref="E59:AH59"/>
    <mergeCell ref="C62:D62"/>
    <mergeCell ref="E61:AH61"/>
    <mergeCell ref="C209:D209"/>
    <mergeCell ref="E74:AH74"/>
    <mergeCell ref="AI74:AN74"/>
    <mergeCell ref="C79:D79"/>
    <mergeCell ref="E79:AH79"/>
    <mergeCell ref="AI79:AN79"/>
    <mergeCell ref="A1:B2"/>
    <mergeCell ref="C1:AN2"/>
    <mergeCell ref="C5:AN18"/>
    <mergeCell ref="C21:D21"/>
    <mergeCell ref="E21:AH21"/>
    <mergeCell ref="AI21:AN21"/>
    <mergeCell ref="AI25:AN25"/>
    <mergeCell ref="C23:D23"/>
    <mergeCell ref="AI46:AN46"/>
    <mergeCell ref="C30:D30"/>
    <mergeCell ref="E30:AH30"/>
    <mergeCell ref="AI30:AN30"/>
    <mergeCell ref="C33:D33"/>
    <mergeCell ref="E33:AH33"/>
    <mergeCell ref="AI33:AN33"/>
    <mergeCell ref="C34:D34"/>
    <mergeCell ref="E34:AH34"/>
    <mergeCell ref="C28:D28"/>
    <mergeCell ref="E28:AH28"/>
    <mergeCell ref="AI28:AN28"/>
    <mergeCell ref="C29:D29"/>
    <mergeCell ref="AI34:AN34"/>
    <mergeCell ref="C31:D31"/>
    <mergeCell ref="E31:AH31"/>
    <mergeCell ref="AI31:AN31"/>
    <mergeCell ref="C32:D32"/>
    <mergeCell ref="E32:AH32"/>
    <mergeCell ref="AI32:AN32"/>
    <mergeCell ref="E54:AH54"/>
    <mergeCell ref="AI54:AN54"/>
    <mergeCell ref="E49:AH49"/>
    <mergeCell ref="E51:AH51"/>
    <mergeCell ref="E52:AH52"/>
    <mergeCell ref="C35:D35"/>
    <mergeCell ref="E35:AH35"/>
    <mergeCell ref="AI35:AN35"/>
    <mergeCell ref="C42:D42"/>
    <mergeCell ref="E42:AH42"/>
    <mergeCell ref="AI42:AN42"/>
    <mergeCell ref="C38:D38"/>
    <mergeCell ref="E38:AH38"/>
    <mergeCell ref="AI38:AN38"/>
    <mergeCell ref="AI49:AN49"/>
    <mergeCell ref="C49:D49"/>
    <mergeCell ref="AI50:AN50"/>
    <mergeCell ref="AI51:AN51"/>
    <mergeCell ref="AI52:AN52"/>
    <mergeCell ref="C50:D52"/>
    <mergeCell ref="E22:AH22"/>
    <mergeCell ref="C205:D205"/>
    <mergeCell ref="E205:AH205"/>
    <mergeCell ref="E55:AH55"/>
    <mergeCell ref="AI55:AN55"/>
    <mergeCell ref="C203:D203"/>
    <mergeCell ref="C46:D46"/>
    <mergeCell ref="E46:AH46"/>
    <mergeCell ref="AI205:AN205"/>
    <mergeCell ref="C22:D22"/>
    <mergeCell ref="E23:AH23"/>
    <mergeCell ref="AI23:AN23"/>
    <mergeCell ref="AI22:AN22"/>
    <mergeCell ref="C24:D24"/>
    <mergeCell ref="E24:AH24"/>
    <mergeCell ref="AI24:AN24"/>
    <mergeCell ref="C25:D25"/>
    <mergeCell ref="E25:AH25"/>
    <mergeCell ref="E93:AH93"/>
    <mergeCell ref="AI93:AN93"/>
    <mergeCell ref="E94:AN94"/>
    <mergeCell ref="E95:AN95"/>
    <mergeCell ref="C78:D78"/>
    <mergeCell ref="E78:AH78"/>
    <mergeCell ref="C405:D405"/>
    <mergeCell ref="E326:AH326"/>
    <mergeCell ref="C352:D352"/>
    <mergeCell ref="E352:AH352"/>
    <mergeCell ref="C355:D355"/>
    <mergeCell ref="E406:AN406"/>
    <mergeCell ref="AI409:AN409"/>
    <mergeCell ref="C408:D411"/>
    <mergeCell ref="E409:AH409"/>
    <mergeCell ref="E410:AH410"/>
    <mergeCell ref="E411:AH411"/>
    <mergeCell ref="AI411:AN411"/>
    <mergeCell ref="C398:D398"/>
    <mergeCell ref="E398:AH398"/>
    <mergeCell ref="AI398:AN398"/>
    <mergeCell ref="E408:AN408"/>
    <mergeCell ref="AI399:AN399"/>
    <mergeCell ref="E403:AN403"/>
    <mergeCell ref="AI326:AN326"/>
    <mergeCell ref="E396:AN396"/>
    <mergeCell ref="AI374:AN374"/>
    <mergeCell ref="C375:D375"/>
    <mergeCell ref="E375:AH375"/>
    <mergeCell ref="AI375:AN375"/>
    <mergeCell ref="C415:D415"/>
    <mergeCell ref="E415:AH415"/>
    <mergeCell ref="AI415:AN415"/>
    <mergeCell ref="C395:D395"/>
    <mergeCell ref="E395:AH395"/>
    <mergeCell ref="AI395:AN395"/>
    <mergeCell ref="E405:AH405"/>
    <mergeCell ref="C326:D326"/>
    <mergeCell ref="C98:D98"/>
    <mergeCell ref="E98:AH98"/>
    <mergeCell ref="AI98:AN98"/>
    <mergeCell ref="C99:D99"/>
    <mergeCell ref="E99:AH99"/>
    <mergeCell ref="AI99:AN99"/>
    <mergeCell ref="C100:D100"/>
    <mergeCell ref="E100:AH100"/>
    <mergeCell ref="AI100:AN100"/>
    <mergeCell ref="C101:D101"/>
    <mergeCell ref="E249:F256"/>
    <mergeCell ref="G249:AH256"/>
    <mergeCell ref="C325:D325"/>
    <mergeCell ref="E325:AH325"/>
    <mergeCell ref="E399:AH399"/>
    <mergeCell ref="C412:D412"/>
    <mergeCell ref="C82:D82"/>
    <mergeCell ref="E82:AH82"/>
    <mergeCell ref="AI82:AN82"/>
    <mergeCell ref="C84:D84"/>
    <mergeCell ref="E84:AH84"/>
    <mergeCell ref="AI84:AN84"/>
    <mergeCell ref="AI83:AN83"/>
    <mergeCell ref="E83:AH83"/>
    <mergeCell ref="C83:D83"/>
    <mergeCell ref="C85:D85"/>
    <mergeCell ref="C97:D97"/>
    <mergeCell ref="E97:AH97"/>
    <mergeCell ref="AI97:AN97"/>
    <mergeCell ref="E87:AH87"/>
    <mergeCell ref="AI87:AN87"/>
    <mergeCell ref="C88:D88"/>
    <mergeCell ref="E88:AH88"/>
    <mergeCell ref="AI88:AN88"/>
    <mergeCell ref="C91:D91"/>
    <mergeCell ref="C96:D96"/>
    <mergeCell ref="E96:AH96"/>
    <mergeCell ref="AI96:AN96"/>
    <mergeCell ref="C86:D86"/>
    <mergeCell ref="E86:AH86"/>
    <mergeCell ref="AI86:AN86"/>
    <mergeCell ref="C87:D87"/>
    <mergeCell ref="G123:AH124"/>
    <mergeCell ref="C107:D110"/>
    <mergeCell ref="E107:AH110"/>
    <mergeCell ref="C133:D136"/>
    <mergeCell ref="E133:AH136"/>
    <mergeCell ref="C111:D117"/>
    <mergeCell ref="E111:AH114"/>
    <mergeCell ref="AI101:AN101"/>
    <mergeCell ref="C102:D102"/>
    <mergeCell ref="E102:AH102"/>
    <mergeCell ref="AI102:AN102"/>
    <mergeCell ref="C103:D103"/>
    <mergeCell ref="E103:AH103"/>
    <mergeCell ref="AI103:AN103"/>
    <mergeCell ref="C106:D106"/>
    <mergeCell ref="E106:AH106"/>
    <mergeCell ref="AI106:AN106"/>
    <mergeCell ref="AI111:AN117"/>
    <mergeCell ref="E115:F115"/>
    <mergeCell ref="G115:AH115"/>
    <mergeCell ref="C137:D140"/>
    <mergeCell ref="E137:AH140"/>
    <mergeCell ref="AI137:AN140"/>
    <mergeCell ref="C141:D144"/>
    <mergeCell ref="E141:AH144"/>
    <mergeCell ref="AI141:AN144"/>
    <mergeCell ref="AI133:AN136"/>
    <mergeCell ref="C118:D126"/>
    <mergeCell ref="E118:AH121"/>
    <mergeCell ref="AI118:AN126"/>
    <mergeCell ref="E125:F125"/>
    <mergeCell ref="G125:AH125"/>
    <mergeCell ref="G126:AH126"/>
    <mergeCell ref="C129:D132"/>
    <mergeCell ref="E126:F126"/>
    <mergeCell ref="E129:AH132"/>
    <mergeCell ref="AI129:AN132"/>
    <mergeCell ref="G116:AH116"/>
    <mergeCell ref="E122:F122"/>
    <mergeCell ref="G122:AH122"/>
    <mergeCell ref="E123:F124"/>
    <mergeCell ref="C145:D148"/>
    <mergeCell ref="E145:AH148"/>
    <mergeCell ref="AI145:AN148"/>
    <mergeCell ref="C151:D154"/>
    <mergeCell ref="E151:AH154"/>
    <mergeCell ref="AI151:AN154"/>
    <mergeCell ref="C155:D158"/>
    <mergeCell ref="E155:AH158"/>
    <mergeCell ref="AI155:AN158"/>
    <mergeCell ref="C159:D162"/>
    <mergeCell ref="E159:AH162"/>
    <mergeCell ref="AI159:AN162"/>
    <mergeCell ref="C163:D166"/>
    <mergeCell ref="E163:AH166"/>
    <mergeCell ref="AI163:AN166"/>
    <mergeCell ref="C167:D170"/>
    <mergeCell ref="E167:AH170"/>
    <mergeCell ref="AI167:AN170"/>
    <mergeCell ref="C173:D173"/>
    <mergeCell ref="E173:AH173"/>
    <mergeCell ref="AI173:AN173"/>
    <mergeCell ref="C174:D174"/>
    <mergeCell ref="E174:AH174"/>
    <mergeCell ref="AI174:AN174"/>
    <mergeCell ref="C175:D175"/>
    <mergeCell ref="E175:AH175"/>
    <mergeCell ref="AI175:AN175"/>
    <mergeCell ref="C176:D179"/>
    <mergeCell ref="E176:AH176"/>
    <mergeCell ref="AI176:AN176"/>
    <mergeCell ref="E177:AN177"/>
    <mergeCell ref="E178:AN178"/>
    <mergeCell ref="E179:AN179"/>
    <mergeCell ref="AI198:AN198"/>
    <mergeCell ref="E210:AH210"/>
    <mergeCell ref="AI210:AN210"/>
    <mergeCell ref="C201:D201"/>
    <mergeCell ref="C208:D208"/>
    <mergeCell ref="C180:D180"/>
    <mergeCell ref="E180:AH180"/>
    <mergeCell ref="AI180:AN180"/>
    <mergeCell ref="C181:D181"/>
    <mergeCell ref="E181:AH181"/>
    <mergeCell ref="AI181:AN181"/>
    <mergeCell ref="C187:D187"/>
    <mergeCell ref="E187:AH187"/>
    <mergeCell ref="AI187:AN187"/>
    <mergeCell ref="C182:D182"/>
    <mergeCell ref="E182:AH182"/>
    <mergeCell ref="AI182:AN182"/>
    <mergeCell ref="C183:D185"/>
    <mergeCell ref="E183:AH183"/>
    <mergeCell ref="AI183:AN183"/>
    <mergeCell ref="F184:AN184"/>
    <mergeCell ref="AI298:AN298"/>
    <mergeCell ref="AI286:AN286"/>
    <mergeCell ref="E288:AH288"/>
    <mergeCell ref="AI288:AN288"/>
    <mergeCell ref="E287:AH287"/>
    <mergeCell ref="AI287:AN287"/>
    <mergeCell ref="E275:AH275"/>
    <mergeCell ref="AI275:AN275"/>
    <mergeCell ref="AI257:AN259"/>
    <mergeCell ref="E245:AH248"/>
    <mergeCell ref="C287:D289"/>
    <mergeCell ref="C291:D291"/>
    <mergeCell ref="E291:AH291"/>
    <mergeCell ref="AI291:AN291"/>
    <mergeCell ref="C292:D292"/>
    <mergeCell ref="E292:AH292"/>
    <mergeCell ref="AI292:AN292"/>
    <mergeCell ref="AI290:AN290"/>
    <mergeCell ref="E283:AH283"/>
    <mergeCell ref="AI283:AN283"/>
    <mergeCell ref="E290:AH290"/>
    <mergeCell ref="E289:AH289"/>
    <mergeCell ref="AI289:AN289"/>
    <mergeCell ref="C286:D286"/>
    <mergeCell ref="E286:AH286"/>
    <mergeCell ref="C290:D290"/>
    <mergeCell ref="C299:D299"/>
    <mergeCell ref="E299:AH299"/>
    <mergeCell ref="AI299:AN299"/>
    <mergeCell ref="C300:D300"/>
    <mergeCell ref="E300:AH300"/>
    <mergeCell ref="AI300:AN300"/>
    <mergeCell ref="C293:D293"/>
    <mergeCell ref="E293:AH293"/>
    <mergeCell ref="AI293:AN293"/>
    <mergeCell ref="C294:D294"/>
    <mergeCell ref="E294:AH294"/>
    <mergeCell ref="AI294:AN294"/>
    <mergeCell ref="C295:D295"/>
    <mergeCell ref="E295:AH295"/>
    <mergeCell ref="AI295:AN295"/>
    <mergeCell ref="C298:D298"/>
    <mergeCell ref="E298:AH298"/>
    <mergeCell ref="E313:AH313"/>
    <mergeCell ref="AI313:AN313"/>
    <mergeCell ref="E311:AH311"/>
    <mergeCell ref="AI311:AN311"/>
    <mergeCell ref="E307:AH307"/>
    <mergeCell ref="AI352:AN352"/>
    <mergeCell ref="C319:D319"/>
    <mergeCell ref="E319:AH319"/>
    <mergeCell ref="AI319:AN319"/>
    <mergeCell ref="C320:D320"/>
    <mergeCell ref="E320:AH320"/>
    <mergeCell ref="AI320:AN320"/>
    <mergeCell ref="AI325:AN325"/>
    <mergeCell ref="G323:AH323"/>
    <mergeCell ref="E324:F324"/>
    <mergeCell ref="G324:AH324"/>
    <mergeCell ref="C322:D324"/>
    <mergeCell ref="AI323:AN323"/>
    <mergeCell ref="AI324:AN324"/>
    <mergeCell ref="E322:AH322"/>
    <mergeCell ref="AI322:AN322"/>
    <mergeCell ref="E323:F323"/>
    <mergeCell ref="AI343:AN343"/>
    <mergeCell ref="E315:AH315"/>
    <mergeCell ref="C371:D371"/>
    <mergeCell ref="E371:AH371"/>
    <mergeCell ref="AI371:AN371"/>
    <mergeCell ref="C359:D359"/>
    <mergeCell ref="E359:AH359"/>
    <mergeCell ref="AI359:AN359"/>
    <mergeCell ref="C363:D363"/>
    <mergeCell ref="E363:AH363"/>
    <mergeCell ref="AI363:AN363"/>
    <mergeCell ref="C364:D364"/>
    <mergeCell ref="E364:AH364"/>
    <mergeCell ref="AI364:AN364"/>
    <mergeCell ref="C368:D370"/>
    <mergeCell ref="E368:AH368"/>
    <mergeCell ref="AI368:AN368"/>
    <mergeCell ref="G369:AH369"/>
    <mergeCell ref="AI369:AN369"/>
    <mergeCell ref="G370:AH370"/>
    <mergeCell ref="AI370:AN370"/>
    <mergeCell ref="C374:D374"/>
    <mergeCell ref="C304:D304"/>
    <mergeCell ref="E304:AH304"/>
    <mergeCell ref="AI304:AN304"/>
    <mergeCell ref="E305:AH305"/>
    <mergeCell ref="AI305:AN305"/>
    <mergeCell ref="C311:D311"/>
    <mergeCell ref="AI306:AN306"/>
    <mergeCell ref="AI307:AN307"/>
    <mergeCell ref="E308:AH308"/>
    <mergeCell ref="E314:AH314"/>
    <mergeCell ref="AI314:AN314"/>
    <mergeCell ref="E349:AH349"/>
    <mergeCell ref="AI339:AN339"/>
    <mergeCell ref="AI338:AN338"/>
    <mergeCell ref="AI337:AN337"/>
    <mergeCell ref="AI336:AN336"/>
    <mergeCell ref="C365:D365"/>
    <mergeCell ref="E365:AH365"/>
    <mergeCell ref="AI365:AN365"/>
    <mergeCell ref="E335:AH335"/>
    <mergeCell ref="AI335:AN335"/>
    <mergeCell ref="E358:AH358"/>
    <mergeCell ref="AI358:AN358"/>
    <mergeCell ref="C419:D419"/>
    <mergeCell ref="E419:AH419"/>
    <mergeCell ref="AI419:AN419"/>
    <mergeCell ref="C312:D314"/>
    <mergeCell ref="C281:D281"/>
    <mergeCell ref="E281:AH281"/>
    <mergeCell ref="AI281:AN281"/>
    <mergeCell ref="C282:D282"/>
    <mergeCell ref="E282:AH282"/>
    <mergeCell ref="AI282:AN282"/>
    <mergeCell ref="E342:AH342"/>
    <mergeCell ref="E341:AH341"/>
    <mergeCell ref="E343:AH343"/>
    <mergeCell ref="C305:D308"/>
    <mergeCell ref="E336:AH336"/>
    <mergeCell ref="E337:AH337"/>
    <mergeCell ref="E338:AH338"/>
    <mergeCell ref="E339:AH339"/>
    <mergeCell ref="AI341:AN341"/>
    <mergeCell ref="AI340:AN340"/>
    <mergeCell ref="E340:AH340"/>
    <mergeCell ref="AI349:AN349"/>
    <mergeCell ref="E347:AH347"/>
    <mergeCell ref="E348:AH348"/>
    <mergeCell ref="C402:D402"/>
    <mergeCell ref="E402:AH402"/>
    <mergeCell ref="AI402:AN402"/>
    <mergeCell ref="C283:D283"/>
    <mergeCell ref="AI308:AN308"/>
    <mergeCell ref="E306:AH306"/>
    <mergeCell ref="C217:D217"/>
    <mergeCell ref="E217:AH217"/>
    <mergeCell ref="AI217:AN217"/>
    <mergeCell ref="C218:D218"/>
    <mergeCell ref="E218:AH218"/>
    <mergeCell ref="AI218:AN218"/>
    <mergeCell ref="C219:D219"/>
    <mergeCell ref="E219:AH219"/>
    <mergeCell ref="AI219:AN219"/>
    <mergeCell ref="C230:D230"/>
    <mergeCell ref="E230:AH230"/>
    <mergeCell ref="AI230:AN230"/>
    <mergeCell ref="AI222:AN222"/>
    <mergeCell ref="C222:D222"/>
    <mergeCell ref="E226:AH226"/>
    <mergeCell ref="C267:D271"/>
    <mergeCell ref="C392:AN392"/>
    <mergeCell ref="AI232:AN232"/>
    <mergeCell ref="C188:D188"/>
    <mergeCell ref="E188:AH188"/>
    <mergeCell ref="AI188:AN188"/>
    <mergeCell ref="C189:D189"/>
    <mergeCell ref="E189:AH189"/>
    <mergeCell ref="AI189:AN189"/>
    <mergeCell ref="E197:AH197"/>
    <mergeCell ref="E202:AH202"/>
    <mergeCell ref="C190:D190"/>
    <mergeCell ref="E190:AH190"/>
    <mergeCell ref="AI190:AN190"/>
    <mergeCell ref="C191:D191"/>
    <mergeCell ref="E191:AH191"/>
    <mergeCell ref="AI191:AN191"/>
    <mergeCell ref="C193:D193"/>
    <mergeCell ref="E193:AH193"/>
    <mergeCell ref="AI193:AN193"/>
    <mergeCell ref="C202:D202"/>
    <mergeCell ref="C197:D197"/>
    <mergeCell ref="AI197:AN197"/>
    <mergeCell ref="C194:D194"/>
    <mergeCell ref="E194:AH194"/>
    <mergeCell ref="AI194:AN194"/>
    <mergeCell ref="C198:D198"/>
  </mergeCells>
  <phoneticPr fontId="11"/>
  <dataValidations count="2">
    <dataValidation type="list" allowBlank="1" showInputMessage="1" showErrorMessage="1" sqref="AA385:AC387 AA371:AC375" xr:uid="{00000000-0002-0000-0300-000000000000}">
      <formula1>"○,×"</formula1>
    </dataValidation>
    <dataValidation type="list" allowBlank="1" showInputMessage="1" showErrorMessage="1" sqref="AI402:AN402 AI46:AN46 AI38:AN40 AI71:AN75 AI197:AN198 AI329:AN330 AI208:AN211 AI213:AN213 AI242:AN259 AI395:AN395 AI405:AN405 AI409:AN412 AJ32:AN32 AI28:AN28 AI29:AI32 AI33:AN36 AI42:AN42 AI21:AN26 AI426:AN427 AI78:AN80 AJ85:AN88 AJ82:AN83 AI82:AI88 AI91:AN93 AI96:AN103 AI151:AN170 AI106:AN126 AI129:AN148 AI173:AN183 AJ319:AN322 AI357:AN359 AJ325:AN326 AI187:AN191 AI193:AN194 AI352:AN353 AI355:AN355 AI362:AN365 AI419:AN419 AI274:AN276 AI422:AN423 AI298:AN302 AI304:AN309 AI319:AI326 AI311:AN318 AI368:AN387 AI62:AN63 AJ49:AN49 AI65:AN66 AI68:AN69 AI53:AN56 AI278:AN295 AI336:AN343 AI347:AN349 AI217:AN220 AI222:AN239 AI272:AN272 AJ262:AN266 AI262:AI267 AI49:AI50 AI58:AI59 AJ58:AN58 AI398:AN400 AI415:AN416 AI201:AN205" xr:uid="{00000000-0002-0000-0300-000001000000}">
      <formula1>"○,×,／"</formula1>
    </dataValidation>
  </dataValidations>
  <pageMargins left="0.44" right="0.44" top="0.34" bottom="0.45" header="0.26" footer="0.31"/>
  <pageSetup paperSize="9" scale="89" fitToHeight="0" orientation="portrait" r:id="rId1"/>
  <headerFooter alignWithMargins="0"/>
  <rowBreaks count="8" manualBreakCount="8">
    <brk id="36" max="39" man="1"/>
    <brk id="69" max="39" man="1"/>
    <brk id="95" max="39" man="1"/>
    <brk id="149" max="39" man="1"/>
    <brk id="191" max="39" man="1"/>
    <brk id="205" max="39" man="1"/>
    <brk id="233" max="39" man="1"/>
    <brk id="415"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BM205"/>
  <sheetViews>
    <sheetView view="pageBreakPreview" zoomScale="50" zoomScaleNormal="75" zoomScaleSheetLayoutView="50" workbookViewId="0">
      <selection activeCell="AJ2" sqref="AJ2"/>
    </sheetView>
  </sheetViews>
  <sheetFormatPr defaultColWidth="4.88671875" defaultRowHeight="14.4"/>
  <cols>
    <col min="1" max="1" width="1" style="80" customWidth="1"/>
    <col min="2" max="5" width="6.21875" style="80" customWidth="1"/>
    <col min="6" max="7" width="6.21875" style="80" hidden="1" customWidth="1"/>
    <col min="8" max="60" width="6.21875" style="80" customWidth="1"/>
    <col min="61" max="61" width="1.21875" style="80" customWidth="1"/>
    <col min="62" max="16384" width="4.88671875" style="80"/>
  </cols>
  <sheetData>
    <row r="1" spans="2:65" s="44" customFormat="1" ht="20.25" customHeight="1">
      <c r="C1" s="45" t="s">
        <v>572</v>
      </c>
      <c r="D1" s="45"/>
      <c r="E1" s="45"/>
      <c r="F1" s="45"/>
      <c r="G1" s="45"/>
      <c r="H1" s="45"/>
      <c r="K1" s="46" t="s">
        <v>573</v>
      </c>
      <c r="N1" s="45"/>
      <c r="O1" s="45"/>
      <c r="P1" s="45"/>
      <c r="Q1" s="45"/>
      <c r="R1" s="45"/>
      <c r="S1" s="45"/>
      <c r="T1" s="45"/>
      <c r="U1" s="45"/>
      <c r="AQ1" s="47" t="s">
        <v>876</v>
      </c>
      <c r="AR1" s="1009" t="s">
        <v>877</v>
      </c>
      <c r="AS1" s="1010"/>
      <c r="AT1" s="1010"/>
      <c r="AU1" s="1010"/>
      <c r="AV1" s="1010"/>
      <c r="AW1" s="1010"/>
      <c r="AX1" s="1010"/>
      <c r="AY1" s="1010"/>
      <c r="AZ1" s="1010"/>
      <c r="BA1" s="1010"/>
      <c r="BB1" s="1010"/>
      <c r="BC1" s="1010"/>
      <c r="BD1" s="1010"/>
      <c r="BE1" s="1010"/>
      <c r="BF1" s="1010"/>
      <c r="BG1" s="1010"/>
      <c r="BH1" s="47" t="s">
        <v>833</v>
      </c>
    </row>
    <row r="2" spans="2:65" s="48" customFormat="1" ht="20.25" customHeight="1">
      <c r="H2" s="46"/>
      <c r="K2" s="46"/>
      <c r="L2" s="46"/>
      <c r="N2" s="47"/>
      <c r="O2" s="47"/>
      <c r="P2" s="47"/>
      <c r="Q2" s="47"/>
      <c r="R2" s="47"/>
      <c r="S2" s="47"/>
      <c r="T2" s="47"/>
      <c r="U2" s="47"/>
      <c r="Z2" s="47" t="s">
        <v>878</v>
      </c>
      <c r="AA2" s="1011">
        <v>8</v>
      </c>
      <c r="AB2" s="1011"/>
      <c r="AC2" s="47" t="s">
        <v>879</v>
      </c>
      <c r="AD2" s="1012">
        <f>IF(AA2=0,"",YEAR(DATE(2018+AA2,1,1)))</f>
        <v>2026</v>
      </c>
      <c r="AE2" s="1012"/>
      <c r="AF2" s="48" t="s">
        <v>880</v>
      </c>
      <c r="AG2" s="48" t="s">
        <v>881</v>
      </c>
      <c r="AH2" s="1011"/>
      <c r="AI2" s="1011"/>
      <c r="AJ2" s="48" t="s">
        <v>882</v>
      </c>
      <c r="AQ2" s="47" t="s">
        <v>883</v>
      </c>
      <c r="AR2" s="1011" t="s">
        <v>884</v>
      </c>
      <c r="AS2" s="1011"/>
      <c r="AT2" s="1011"/>
      <c r="AU2" s="1011"/>
      <c r="AV2" s="1011"/>
      <c r="AW2" s="1011"/>
      <c r="AX2" s="1011"/>
      <c r="AY2" s="1011"/>
      <c r="AZ2" s="1011"/>
      <c r="BA2" s="1011"/>
      <c r="BB2" s="1011"/>
      <c r="BC2" s="1011"/>
      <c r="BD2" s="1011"/>
      <c r="BE2" s="1011"/>
      <c r="BF2" s="1011"/>
      <c r="BG2" s="1011"/>
      <c r="BH2" s="47" t="s">
        <v>833</v>
      </c>
      <c r="BI2" s="47"/>
      <c r="BJ2" s="47"/>
      <c r="BK2" s="47"/>
    </row>
    <row r="3" spans="2:65" s="48" customFormat="1" ht="20.25" customHeight="1">
      <c r="H3" s="46"/>
      <c r="K3" s="46"/>
      <c r="M3" s="47"/>
      <c r="N3" s="47"/>
      <c r="O3" s="47"/>
      <c r="P3" s="47"/>
      <c r="Q3" s="47"/>
      <c r="R3" s="47"/>
      <c r="S3" s="47"/>
      <c r="AA3" s="52"/>
      <c r="AB3" s="52"/>
      <c r="AC3" s="52"/>
      <c r="AD3" s="53"/>
      <c r="AE3" s="52"/>
      <c r="BB3" s="411" t="s">
        <v>885</v>
      </c>
      <c r="BC3" s="1013" t="s">
        <v>584</v>
      </c>
      <c r="BD3" s="1014"/>
      <c r="BE3" s="1014"/>
      <c r="BF3" s="1015"/>
      <c r="BG3" s="47"/>
    </row>
    <row r="4" spans="2:65" s="48" customFormat="1" ht="20.25" customHeight="1">
      <c r="H4" s="46"/>
      <c r="K4" s="46"/>
      <c r="M4" s="47"/>
      <c r="N4" s="47"/>
      <c r="O4" s="47"/>
      <c r="P4" s="47"/>
      <c r="Q4" s="47"/>
      <c r="R4" s="47"/>
      <c r="S4" s="47"/>
      <c r="AA4" s="52"/>
      <c r="AB4" s="52"/>
      <c r="AC4" s="52"/>
      <c r="AD4" s="53"/>
      <c r="AE4" s="52"/>
      <c r="BB4" s="411" t="s">
        <v>886</v>
      </c>
      <c r="BC4" s="1013" t="s">
        <v>586</v>
      </c>
      <c r="BD4" s="1014"/>
      <c r="BE4" s="1014"/>
      <c r="BF4" s="1015"/>
      <c r="BG4" s="47"/>
    </row>
    <row r="5" spans="2:65" s="48" customFormat="1" ht="5.0999999999999996" customHeight="1">
      <c r="H5" s="46"/>
      <c r="K5" s="46"/>
      <c r="M5" s="47"/>
      <c r="N5" s="47"/>
      <c r="O5" s="47"/>
      <c r="P5" s="47"/>
      <c r="Q5" s="47"/>
      <c r="R5" s="47"/>
      <c r="S5" s="47"/>
      <c r="AA5" s="481"/>
      <c r="AB5" s="481"/>
      <c r="AH5" s="44"/>
      <c r="AI5" s="44"/>
      <c r="AJ5" s="44"/>
      <c r="AK5" s="44"/>
      <c r="AL5" s="44"/>
      <c r="AM5" s="44"/>
      <c r="AN5" s="44"/>
      <c r="AO5" s="44"/>
      <c r="AP5" s="44"/>
      <c r="AQ5" s="44"/>
      <c r="AR5" s="44"/>
      <c r="AS5" s="44"/>
      <c r="AT5" s="44"/>
      <c r="AU5" s="44"/>
      <c r="AV5" s="44"/>
      <c r="AW5" s="44"/>
      <c r="AX5" s="44"/>
      <c r="AY5" s="44"/>
      <c r="AZ5" s="44"/>
      <c r="BA5" s="44"/>
      <c r="BB5" s="44"/>
      <c r="BC5" s="44"/>
      <c r="BD5" s="44"/>
      <c r="BE5" s="44"/>
      <c r="BF5" s="56"/>
      <c r="BG5" s="56"/>
    </row>
    <row r="6" spans="2:65" s="48" customFormat="1" ht="21" customHeight="1">
      <c r="B6" s="45"/>
      <c r="C6" s="44"/>
      <c r="D6" s="44"/>
      <c r="E6" s="44"/>
      <c r="F6" s="44"/>
      <c r="G6" s="44"/>
      <c r="H6" s="44"/>
      <c r="I6" s="412"/>
      <c r="J6" s="412"/>
      <c r="K6" s="412"/>
      <c r="L6" s="413"/>
      <c r="M6" s="412"/>
      <c r="N6" s="412"/>
      <c r="O6" s="412"/>
      <c r="AH6" s="44"/>
      <c r="AI6" s="44"/>
      <c r="AJ6" s="44"/>
      <c r="AK6" s="44"/>
      <c r="AL6" s="44"/>
      <c r="AM6" s="44" t="s">
        <v>887</v>
      </c>
      <c r="AN6" s="44"/>
      <c r="AO6" s="44"/>
      <c r="AP6" s="44"/>
      <c r="AQ6" s="44"/>
      <c r="AR6" s="44"/>
      <c r="AS6" s="44"/>
      <c r="AU6" s="414"/>
      <c r="AV6" s="414"/>
      <c r="AW6" s="64"/>
      <c r="AX6" s="44"/>
      <c r="AY6" s="970">
        <v>40</v>
      </c>
      <c r="AZ6" s="971"/>
      <c r="BA6" s="64" t="s">
        <v>888</v>
      </c>
      <c r="BB6" s="44"/>
      <c r="BC6" s="970">
        <v>160</v>
      </c>
      <c r="BD6" s="971"/>
      <c r="BE6" s="64" t="s">
        <v>889</v>
      </c>
      <c r="BF6" s="44"/>
      <c r="BG6" s="56"/>
    </row>
    <row r="7" spans="2:65" s="48" customFormat="1" ht="5.0999999999999996" customHeight="1">
      <c r="B7" s="45"/>
      <c r="C7" s="415"/>
      <c r="D7" s="415"/>
      <c r="E7" s="415"/>
      <c r="F7" s="415"/>
      <c r="G7" s="415"/>
      <c r="H7" s="412"/>
      <c r="I7" s="412"/>
      <c r="J7" s="412"/>
      <c r="K7" s="412"/>
      <c r="L7" s="412"/>
      <c r="M7" s="412"/>
      <c r="N7" s="412"/>
      <c r="O7" s="412"/>
      <c r="AH7" s="44"/>
      <c r="AI7" s="44"/>
      <c r="AJ7" s="44"/>
      <c r="AK7" s="44"/>
      <c r="AL7" s="44"/>
      <c r="AM7" s="44"/>
      <c r="AN7" s="44"/>
      <c r="AO7" s="44"/>
      <c r="AP7" s="44"/>
      <c r="AQ7" s="44"/>
      <c r="AR7" s="44"/>
      <c r="AS7" s="44"/>
      <c r="AT7" s="44"/>
      <c r="AU7" s="44"/>
      <c r="AV7" s="44"/>
      <c r="AW7" s="44"/>
      <c r="AX7" s="44"/>
      <c r="AY7" s="44"/>
      <c r="AZ7" s="44"/>
      <c r="BA7" s="44"/>
      <c r="BB7" s="44"/>
      <c r="BC7" s="44"/>
      <c r="BD7" s="44"/>
      <c r="BE7" s="44"/>
      <c r="BF7" s="56"/>
      <c r="BG7" s="56"/>
    </row>
    <row r="8" spans="2:65" s="48" customFormat="1" ht="21" customHeight="1">
      <c r="B8" s="416"/>
      <c r="C8" s="413"/>
      <c r="D8" s="413"/>
      <c r="E8" s="413"/>
      <c r="F8" s="413"/>
      <c r="G8" s="413"/>
      <c r="H8" s="412"/>
      <c r="I8" s="412"/>
      <c r="J8" s="412"/>
      <c r="K8" s="412"/>
      <c r="L8" s="412"/>
      <c r="M8" s="412"/>
      <c r="N8" s="412"/>
      <c r="O8" s="412"/>
      <c r="AH8" s="417"/>
      <c r="AI8" s="417"/>
      <c r="AJ8" s="417"/>
      <c r="AK8" s="44"/>
      <c r="AL8" s="56"/>
      <c r="AM8" s="418"/>
      <c r="AN8" s="418"/>
      <c r="AO8" s="45"/>
      <c r="AP8" s="419"/>
      <c r="AQ8" s="419"/>
      <c r="AR8" s="419"/>
      <c r="AS8" s="420"/>
      <c r="AT8" s="420"/>
      <c r="AU8" s="44"/>
      <c r="AV8" s="419"/>
      <c r="AW8" s="419"/>
      <c r="AX8" s="413"/>
      <c r="AY8" s="44"/>
      <c r="AZ8" s="44" t="s">
        <v>890</v>
      </c>
      <c r="BA8" s="44"/>
      <c r="BB8" s="44"/>
      <c r="BC8" s="968">
        <f>DAY(EOMONTH(DATE(AD2,AH2,1),0))</f>
        <v>31</v>
      </c>
      <c r="BD8" s="969"/>
      <c r="BE8" s="44" t="s">
        <v>891</v>
      </c>
      <c r="BF8" s="44"/>
      <c r="BG8" s="44"/>
      <c r="BK8" s="47"/>
      <c r="BL8" s="47"/>
      <c r="BM8" s="47"/>
    </row>
    <row r="9" spans="2:65" s="48" customFormat="1" ht="5.0999999999999996" customHeight="1">
      <c r="B9" s="416"/>
      <c r="C9" s="419"/>
      <c r="D9" s="419"/>
      <c r="E9" s="419"/>
      <c r="F9" s="419"/>
      <c r="G9" s="419"/>
      <c r="H9" s="419"/>
      <c r="I9" s="419"/>
      <c r="J9" s="419"/>
      <c r="K9" s="419"/>
      <c r="L9" s="419"/>
      <c r="M9" s="419"/>
      <c r="N9" s="419"/>
      <c r="O9" s="419"/>
      <c r="AH9" s="415"/>
      <c r="AI9" s="44"/>
      <c r="AJ9" s="44"/>
      <c r="AK9" s="417"/>
      <c r="AL9" s="44"/>
      <c r="AM9" s="44"/>
      <c r="AN9" s="44"/>
      <c r="AO9" s="44"/>
      <c r="AP9" s="44"/>
      <c r="AQ9" s="44"/>
      <c r="AR9" s="415"/>
      <c r="AS9" s="415"/>
      <c r="AT9" s="415"/>
      <c r="AU9" s="44"/>
      <c r="AV9" s="44"/>
      <c r="AW9" s="44"/>
      <c r="AX9" s="44"/>
      <c r="AY9" s="44"/>
      <c r="AZ9" s="44"/>
      <c r="BA9" s="44"/>
      <c r="BB9" s="44"/>
      <c r="BC9" s="44"/>
      <c r="BD9" s="44"/>
      <c r="BE9" s="44"/>
      <c r="BF9" s="44"/>
      <c r="BG9" s="44"/>
      <c r="BK9" s="47"/>
      <c r="BL9" s="47"/>
      <c r="BM9" s="47"/>
    </row>
    <row r="10" spans="2:65" s="48" customFormat="1" ht="21" customHeight="1">
      <c r="B10" s="416"/>
      <c r="C10" s="419"/>
      <c r="D10" s="419"/>
      <c r="E10" s="419"/>
      <c r="F10" s="419"/>
      <c r="G10" s="419"/>
      <c r="H10" s="419"/>
      <c r="I10" s="419"/>
      <c r="J10" s="419"/>
      <c r="K10" s="419"/>
      <c r="L10" s="419"/>
      <c r="M10" s="419"/>
      <c r="N10" s="419"/>
      <c r="O10" s="419"/>
      <c r="AH10" s="415"/>
      <c r="AI10" s="44"/>
      <c r="AJ10" s="44"/>
      <c r="AK10" s="417"/>
      <c r="AL10" s="44"/>
      <c r="AM10" s="44"/>
      <c r="AN10" s="44" t="s">
        <v>892</v>
      </c>
      <c r="AO10" s="44"/>
      <c r="AP10" s="44"/>
      <c r="AQ10" s="44"/>
      <c r="AR10" s="44"/>
      <c r="AS10" s="44"/>
      <c r="AT10" s="44"/>
      <c r="AU10" s="44"/>
      <c r="AV10" s="415"/>
      <c r="AW10" s="415"/>
      <c r="AX10" s="415"/>
      <c r="AY10" s="44"/>
      <c r="AZ10" s="44"/>
      <c r="BA10" s="56" t="s">
        <v>893</v>
      </c>
      <c r="BB10" s="44"/>
      <c r="BC10" s="970"/>
      <c r="BD10" s="971"/>
      <c r="BE10" s="64" t="s">
        <v>894</v>
      </c>
      <c r="BF10" s="44"/>
      <c r="BG10" s="44"/>
      <c r="BK10" s="47"/>
      <c r="BL10" s="47"/>
      <c r="BM10" s="47"/>
    </row>
    <row r="11" spans="2:65" s="48" customFormat="1" ht="5.0999999999999996" customHeight="1">
      <c r="B11" s="416"/>
      <c r="C11" s="419"/>
      <c r="D11" s="419"/>
      <c r="E11" s="419"/>
      <c r="F11" s="419"/>
      <c r="G11" s="419"/>
      <c r="H11" s="419"/>
      <c r="I11" s="419"/>
      <c r="J11" s="419"/>
      <c r="K11" s="419"/>
      <c r="L11" s="419"/>
      <c r="M11" s="419"/>
      <c r="N11" s="419"/>
      <c r="O11" s="419"/>
      <c r="AH11" s="415"/>
      <c r="AI11" s="44"/>
      <c r="AJ11" s="44"/>
      <c r="AK11" s="417"/>
      <c r="AL11" s="44"/>
      <c r="AM11" s="44"/>
      <c r="AN11" s="44"/>
      <c r="AO11" s="44"/>
      <c r="AP11" s="44"/>
      <c r="AQ11" s="44"/>
      <c r="AR11" s="415"/>
      <c r="AS11" s="415"/>
      <c r="AT11" s="415"/>
      <c r="AU11" s="44"/>
      <c r="AV11" s="44"/>
      <c r="AW11" s="44"/>
      <c r="AX11" s="44"/>
      <c r="AY11" s="44"/>
      <c r="AZ11" s="44"/>
      <c r="BA11" s="44"/>
      <c r="BB11" s="44"/>
      <c r="BC11" s="44"/>
      <c r="BD11" s="44"/>
      <c r="BE11" s="44"/>
      <c r="BF11" s="44"/>
      <c r="BG11" s="44"/>
      <c r="BK11" s="47"/>
      <c r="BL11" s="47"/>
      <c r="BM11" s="47"/>
    </row>
    <row r="12" spans="2:65" s="48" customFormat="1" ht="21" customHeight="1">
      <c r="R12" s="412"/>
      <c r="S12" s="412"/>
      <c r="T12" s="56"/>
      <c r="U12" s="972"/>
      <c r="V12" s="972"/>
      <c r="W12" s="45"/>
      <c r="AA12" s="415"/>
      <c r="AB12" s="418"/>
      <c r="AC12" s="45"/>
      <c r="AD12" s="415"/>
      <c r="AE12" s="415"/>
      <c r="AF12" s="415"/>
      <c r="AH12" s="417"/>
      <c r="AI12" s="417"/>
      <c r="AJ12" s="417"/>
      <c r="AK12" s="44"/>
      <c r="AL12" s="56"/>
      <c r="AM12" s="418"/>
      <c r="AN12" s="44"/>
      <c r="AO12" s="44"/>
      <c r="AP12" s="44"/>
      <c r="AQ12" s="44"/>
      <c r="AR12" s="44"/>
      <c r="AS12" s="45" t="s">
        <v>895</v>
      </c>
      <c r="AT12" s="44"/>
      <c r="AU12" s="44"/>
      <c r="AV12" s="44"/>
      <c r="AW12" s="44"/>
      <c r="AX12" s="44"/>
      <c r="AY12" s="44"/>
      <c r="AZ12" s="44"/>
      <c r="BA12" s="44"/>
      <c r="BB12" s="44"/>
      <c r="BC12" s="415"/>
      <c r="BD12" s="417"/>
      <c r="BE12" s="44"/>
      <c r="BF12" s="44"/>
      <c r="BG12" s="415"/>
      <c r="BH12" s="44"/>
      <c r="BK12" s="47"/>
      <c r="BL12" s="47"/>
      <c r="BM12" s="47"/>
    </row>
    <row r="13" spans="2:65" s="48" customFormat="1" ht="21" customHeight="1">
      <c r="R13" s="44"/>
      <c r="S13" s="44"/>
      <c r="T13" s="44"/>
      <c r="U13" s="44"/>
      <c r="V13" s="44"/>
      <c r="AA13" s="44"/>
      <c r="AB13" s="44"/>
      <c r="AC13" s="44"/>
      <c r="AD13" s="44"/>
      <c r="AE13" s="44"/>
      <c r="AF13" s="44"/>
      <c r="AH13" s="415"/>
      <c r="AI13" s="417"/>
      <c r="AJ13" s="44"/>
      <c r="AK13" s="417"/>
      <c r="AL13" s="44"/>
      <c r="AM13" s="44"/>
      <c r="AN13" s="44"/>
      <c r="AO13" s="415"/>
      <c r="AP13" s="45"/>
      <c r="AQ13" s="415"/>
      <c r="AR13" s="415"/>
      <c r="AS13" s="45" t="s">
        <v>896</v>
      </c>
      <c r="AT13" s="44"/>
      <c r="AU13" s="44"/>
      <c r="AV13" s="44"/>
      <c r="AW13" s="44"/>
      <c r="AX13" s="44"/>
      <c r="AY13" s="44"/>
      <c r="AZ13" s="44"/>
      <c r="BA13" s="44"/>
      <c r="BB13" s="973">
        <v>0.29166666666666669</v>
      </c>
      <c r="BC13" s="974"/>
      <c r="BD13" s="975"/>
      <c r="BE13" s="413" t="s">
        <v>831</v>
      </c>
      <c r="BF13" s="973">
        <v>0.83333333333333337</v>
      </c>
      <c r="BG13" s="974"/>
      <c r="BH13" s="975"/>
      <c r="BK13" s="47"/>
      <c r="BL13" s="47"/>
      <c r="BM13" s="47"/>
    </row>
    <row r="14" spans="2:65" s="48" customFormat="1" ht="21" customHeight="1">
      <c r="R14" s="80"/>
      <c r="S14" s="80"/>
      <c r="T14" s="80"/>
      <c r="U14" s="80"/>
      <c r="V14" s="80"/>
      <c r="W14" s="80"/>
      <c r="AA14" s="413"/>
      <c r="AB14" s="80"/>
      <c r="AC14" s="80"/>
      <c r="AD14" s="413"/>
      <c r="AE14" s="415"/>
      <c r="AF14" s="415"/>
      <c r="AG14" s="481"/>
      <c r="AH14" s="45"/>
      <c r="AI14" s="417"/>
      <c r="AJ14" s="44"/>
      <c r="AK14" s="417"/>
      <c r="AL14" s="44"/>
      <c r="AM14" s="44"/>
      <c r="AN14" s="44"/>
      <c r="AO14" s="413"/>
      <c r="AP14" s="412"/>
      <c r="AQ14" s="412"/>
      <c r="AR14" s="412"/>
      <c r="AS14" s="45" t="s">
        <v>897</v>
      </c>
      <c r="AT14" s="44"/>
      <c r="AU14" s="44"/>
      <c r="AV14" s="44"/>
      <c r="AW14" s="44"/>
      <c r="AX14" s="44"/>
      <c r="AY14" s="44"/>
      <c r="AZ14" s="44"/>
      <c r="BA14" s="44"/>
      <c r="BB14" s="973">
        <v>0.83333333333333337</v>
      </c>
      <c r="BC14" s="974"/>
      <c r="BD14" s="975"/>
      <c r="BE14" s="413" t="s">
        <v>831</v>
      </c>
      <c r="BF14" s="973">
        <v>0.29166666666666669</v>
      </c>
      <c r="BG14" s="974"/>
      <c r="BH14" s="975"/>
      <c r="BK14" s="47"/>
      <c r="BL14" s="47"/>
      <c r="BM14" s="47"/>
    </row>
    <row r="15" spans="2:65" ht="12" customHeight="1" thickBot="1">
      <c r="C15" s="83"/>
      <c r="D15" s="83"/>
      <c r="E15" s="83"/>
      <c r="F15" s="83"/>
      <c r="G15" s="83"/>
      <c r="H15" s="83"/>
      <c r="AA15" s="83"/>
      <c r="AR15" s="83"/>
      <c r="BI15" s="84"/>
      <c r="BJ15" s="84"/>
      <c r="BK15" s="84"/>
    </row>
    <row r="16" spans="2:65" ht="21.6" customHeight="1">
      <c r="B16" s="976" t="s">
        <v>770</v>
      </c>
      <c r="C16" s="979" t="s">
        <v>600</v>
      </c>
      <c r="D16" s="980"/>
      <c r="E16" s="981"/>
      <c r="F16" s="471"/>
      <c r="G16" s="86"/>
      <c r="H16" s="988" t="s">
        <v>601</v>
      </c>
      <c r="I16" s="991" t="s">
        <v>898</v>
      </c>
      <c r="J16" s="980"/>
      <c r="K16" s="980"/>
      <c r="L16" s="981"/>
      <c r="M16" s="991" t="s">
        <v>603</v>
      </c>
      <c r="N16" s="980"/>
      <c r="O16" s="981"/>
      <c r="P16" s="991" t="s">
        <v>899</v>
      </c>
      <c r="Q16" s="980"/>
      <c r="R16" s="980"/>
      <c r="S16" s="980"/>
      <c r="T16" s="994"/>
      <c r="U16" s="421"/>
      <c r="V16" s="422"/>
      <c r="W16" s="422"/>
      <c r="X16" s="422"/>
      <c r="Y16" s="422"/>
      <c r="Z16" s="422"/>
      <c r="AA16" s="422"/>
      <c r="AB16" s="422"/>
      <c r="AC16" s="422"/>
      <c r="AD16" s="422"/>
      <c r="AE16" s="422"/>
      <c r="AF16" s="422"/>
      <c r="AG16" s="422"/>
      <c r="AH16" s="422"/>
      <c r="AI16" s="423" t="s">
        <v>900</v>
      </c>
      <c r="AJ16" s="422"/>
      <c r="AK16" s="422"/>
      <c r="AL16" s="422"/>
      <c r="AM16" s="422"/>
      <c r="AN16" s="422" t="s">
        <v>901</v>
      </c>
      <c r="AO16" s="422"/>
      <c r="AP16" s="424"/>
      <c r="AQ16" s="425"/>
      <c r="AR16" s="422" t="s">
        <v>833</v>
      </c>
      <c r="AS16" s="422"/>
      <c r="AT16" s="422"/>
      <c r="AU16" s="422"/>
      <c r="AV16" s="422"/>
      <c r="AW16" s="422"/>
      <c r="AX16" s="422"/>
      <c r="AY16" s="426"/>
      <c r="AZ16" s="997" t="str">
        <f>IF(BC3="計画","(11)1～4週目の勤務時間数合計","(11)1か月の勤務時間数　合計")</f>
        <v>(11)1か月の勤務時間数　合計</v>
      </c>
      <c r="BA16" s="998"/>
      <c r="BB16" s="1003" t="s">
        <v>607</v>
      </c>
      <c r="BC16" s="998"/>
      <c r="BD16" s="979" t="s">
        <v>608</v>
      </c>
      <c r="BE16" s="980"/>
      <c r="BF16" s="980"/>
      <c r="BG16" s="980"/>
      <c r="BH16" s="994"/>
    </row>
    <row r="17" spans="2:60" ht="20.25" customHeight="1">
      <c r="B17" s="977"/>
      <c r="C17" s="982"/>
      <c r="D17" s="983"/>
      <c r="E17" s="984"/>
      <c r="F17" s="472"/>
      <c r="G17" s="94"/>
      <c r="H17" s="989"/>
      <c r="I17" s="992"/>
      <c r="J17" s="983"/>
      <c r="K17" s="983"/>
      <c r="L17" s="984"/>
      <c r="M17" s="992"/>
      <c r="N17" s="983"/>
      <c r="O17" s="984"/>
      <c r="P17" s="992"/>
      <c r="Q17" s="983"/>
      <c r="R17" s="983"/>
      <c r="S17" s="983"/>
      <c r="T17" s="995"/>
      <c r="U17" s="1006" t="s">
        <v>902</v>
      </c>
      <c r="V17" s="1006"/>
      <c r="W17" s="1006"/>
      <c r="X17" s="1006"/>
      <c r="Y17" s="1006"/>
      <c r="Z17" s="1006"/>
      <c r="AA17" s="1007"/>
      <c r="AB17" s="1008" t="s">
        <v>903</v>
      </c>
      <c r="AC17" s="1006"/>
      <c r="AD17" s="1006"/>
      <c r="AE17" s="1006"/>
      <c r="AF17" s="1006"/>
      <c r="AG17" s="1006"/>
      <c r="AH17" s="1007"/>
      <c r="AI17" s="1008" t="s">
        <v>904</v>
      </c>
      <c r="AJ17" s="1006"/>
      <c r="AK17" s="1006"/>
      <c r="AL17" s="1006"/>
      <c r="AM17" s="1006"/>
      <c r="AN17" s="1006"/>
      <c r="AO17" s="1007"/>
      <c r="AP17" s="1008" t="s">
        <v>905</v>
      </c>
      <c r="AQ17" s="1006"/>
      <c r="AR17" s="1006"/>
      <c r="AS17" s="1006"/>
      <c r="AT17" s="1006"/>
      <c r="AU17" s="1006"/>
      <c r="AV17" s="1007"/>
      <c r="AW17" s="1008" t="s">
        <v>906</v>
      </c>
      <c r="AX17" s="1006"/>
      <c r="AY17" s="1006"/>
      <c r="AZ17" s="999"/>
      <c r="BA17" s="1000"/>
      <c r="BB17" s="1004"/>
      <c r="BC17" s="1000"/>
      <c r="BD17" s="982"/>
      <c r="BE17" s="983"/>
      <c r="BF17" s="983"/>
      <c r="BG17" s="983"/>
      <c r="BH17" s="995"/>
    </row>
    <row r="18" spans="2:60" ht="20.25" customHeight="1">
      <c r="B18" s="977"/>
      <c r="C18" s="982"/>
      <c r="D18" s="983"/>
      <c r="E18" s="984"/>
      <c r="F18" s="472"/>
      <c r="G18" s="94"/>
      <c r="H18" s="989"/>
      <c r="I18" s="992"/>
      <c r="J18" s="983"/>
      <c r="K18" s="983"/>
      <c r="L18" s="984"/>
      <c r="M18" s="992"/>
      <c r="N18" s="983"/>
      <c r="O18" s="984"/>
      <c r="P18" s="992"/>
      <c r="Q18" s="983"/>
      <c r="R18" s="983"/>
      <c r="S18" s="983"/>
      <c r="T18" s="995"/>
      <c r="U18" s="95">
        <v>1</v>
      </c>
      <c r="V18" s="96">
        <v>2</v>
      </c>
      <c r="W18" s="96">
        <v>3</v>
      </c>
      <c r="X18" s="96">
        <v>4</v>
      </c>
      <c r="Y18" s="96">
        <v>5</v>
      </c>
      <c r="Z18" s="96">
        <v>6</v>
      </c>
      <c r="AA18" s="97">
        <v>7</v>
      </c>
      <c r="AB18" s="98">
        <v>8</v>
      </c>
      <c r="AC18" s="96">
        <v>9</v>
      </c>
      <c r="AD18" s="96">
        <v>10</v>
      </c>
      <c r="AE18" s="96">
        <v>11</v>
      </c>
      <c r="AF18" s="96">
        <v>12</v>
      </c>
      <c r="AG18" s="96">
        <v>13</v>
      </c>
      <c r="AH18" s="97">
        <v>14</v>
      </c>
      <c r="AI18" s="95">
        <v>15</v>
      </c>
      <c r="AJ18" s="96">
        <v>16</v>
      </c>
      <c r="AK18" s="96">
        <v>17</v>
      </c>
      <c r="AL18" s="96">
        <v>18</v>
      </c>
      <c r="AM18" s="96">
        <v>19</v>
      </c>
      <c r="AN18" s="96">
        <v>20</v>
      </c>
      <c r="AO18" s="97">
        <v>21</v>
      </c>
      <c r="AP18" s="98">
        <v>22</v>
      </c>
      <c r="AQ18" s="96">
        <v>23</v>
      </c>
      <c r="AR18" s="96">
        <v>24</v>
      </c>
      <c r="AS18" s="96">
        <v>25</v>
      </c>
      <c r="AT18" s="96">
        <v>26</v>
      </c>
      <c r="AU18" s="96">
        <v>27</v>
      </c>
      <c r="AV18" s="97">
        <v>28</v>
      </c>
      <c r="AW18" s="98" t="str">
        <f>IF($BC$3="暦月",IF(DAY(DATE($AD$2,$AH$2,29))=29,29,""),"")</f>
        <v/>
      </c>
      <c r="AX18" s="96" t="str">
        <f>IF($BC$3="暦月",IF(DAY(DATE($AD$2,$AH$2,30))=30,30,""),"")</f>
        <v/>
      </c>
      <c r="AY18" s="97" t="str">
        <f>IF($BC$3="暦月",IF(DAY(DATE($AD$2,$AH$2,31))=31,31,""),"")</f>
        <v/>
      </c>
      <c r="AZ18" s="999"/>
      <c r="BA18" s="1000"/>
      <c r="BB18" s="1004"/>
      <c r="BC18" s="1000"/>
      <c r="BD18" s="982"/>
      <c r="BE18" s="983"/>
      <c r="BF18" s="983"/>
      <c r="BG18" s="983"/>
      <c r="BH18" s="995"/>
    </row>
    <row r="19" spans="2:60" ht="20.25" hidden="1" customHeight="1">
      <c r="B19" s="977"/>
      <c r="C19" s="982"/>
      <c r="D19" s="983"/>
      <c r="E19" s="984"/>
      <c r="F19" s="472"/>
      <c r="G19" s="94"/>
      <c r="H19" s="989"/>
      <c r="I19" s="992"/>
      <c r="J19" s="983"/>
      <c r="K19" s="983"/>
      <c r="L19" s="984"/>
      <c r="M19" s="992"/>
      <c r="N19" s="983"/>
      <c r="O19" s="984"/>
      <c r="P19" s="992"/>
      <c r="Q19" s="983"/>
      <c r="R19" s="983"/>
      <c r="S19" s="983"/>
      <c r="T19" s="995"/>
      <c r="U19" s="95">
        <f>WEEKDAY(DATE($AD$2,$AH$2,1))</f>
        <v>2</v>
      </c>
      <c r="V19" s="96">
        <f>WEEKDAY(DATE($AD$2,$AH$2,2))</f>
        <v>3</v>
      </c>
      <c r="W19" s="96">
        <f>WEEKDAY(DATE($AD$2,$AH$2,3))</f>
        <v>4</v>
      </c>
      <c r="X19" s="96">
        <f>WEEKDAY(DATE($AD$2,$AH$2,4))</f>
        <v>5</v>
      </c>
      <c r="Y19" s="96">
        <f>WEEKDAY(DATE($AD$2,$AH$2,5))</f>
        <v>6</v>
      </c>
      <c r="Z19" s="96">
        <f>WEEKDAY(DATE($AD$2,$AH$2,6))</f>
        <v>7</v>
      </c>
      <c r="AA19" s="97">
        <f>WEEKDAY(DATE($AD$2,$AH$2,7))</f>
        <v>1</v>
      </c>
      <c r="AB19" s="98">
        <f>WEEKDAY(DATE($AD$2,$AH$2,8))</f>
        <v>2</v>
      </c>
      <c r="AC19" s="96">
        <f>WEEKDAY(DATE($AD$2,$AH$2,9))</f>
        <v>3</v>
      </c>
      <c r="AD19" s="96">
        <f>WEEKDAY(DATE($AD$2,$AH$2,10))</f>
        <v>4</v>
      </c>
      <c r="AE19" s="96">
        <f>WEEKDAY(DATE($AD$2,$AH$2,11))</f>
        <v>5</v>
      </c>
      <c r="AF19" s="96">
        <f>WEEKDAY(DATE($AD$2,$AH$2,12))</f>
        <v>6</v>
      </c>
      <c r="AG19" s="96">
        <f>WEEKDAY(DATE($AD$2,$AH$2,13))</f>
        <v>7</v>
      </c>
      <c r="AH19" s="97">
        <f>WEEKDAY(DATE($AD$2,$AH$2,14))</f>
        <v>1</v>
      </c>
      <c r="AI19" s="98">
        <f>WEEKDAY(DATE($AD$2,$AH$2,15))</f>
        <v>2</v>
      </c>
      <c r="AJ19" s="96">
        <f>WEEKDAY(DATE($AD$2,$AH$2,16))</f>
        <v>3</v>
      </c>
      <c r="AK19" s="96">
        <f>WEEKDAY(DATE($AD$2,$AH$2,17))</f>
        <v>4</v>
      </c>
      <c r="AL19" s="96">
        <f>WEEKDAY(DATE($AD$2,$AH$2,18))</f>
        <v>5</v>
      </c>
      <c r="AM19" s="96">
        <f>WEEKDAY(DATE($AD$2,$AH$2,19))</f>
        <v>6</v>
      </c>
      <c r="AN19" s="96">
        <f>WEEKDAY(DATE($AD$2,$AH$2,20))</f>
        <v>7</v>
      </c>
      <c r="AO19" s="97">
        <f>WEEKDAY(DATE($AD$2,$AH$2,21))</f>
        <v>1</v>
      </c>
      <c r="AP19" s="98">
        <f>WEEKDAY(DATE($AD$2,$AH$2,22))</f>
        <v>2</v>
      </c>
      <c r="AQ19" s="96">
        <f>WEEKDAY(DATE($AD$2,$AH$2,23))</f>
        <v>3</v>
      </c>
      <c r="AR19" s="96">
        <f>WEEKDAY(DATE($AD$2,$AH$2,24))</f>
        <v>4</v>
      </c>
      <c r="AS19" s="96">
        <f>WEEKDAY(DATE($AD$2,$AH$2,25))</f>
        <v>5</v>
      </c>
      <c r="AT19" s="96">
        <f>WEEKDAY(DATE($AD$2,$AH$2,26))</f>
        <v>6</v>
      </c>
      <c r="AU19" s="96">
        <f>WEEKDAY(DATE($AD$2,$AH$2,27))</f>
        <v>7</v>
      </c>
      <c r="AV19" s="97">
        <f>WEEKDAY(DATE($AD$2,$AH$2,28))</f>
        <v>1</v>
      </c>
      <c r="AW19" s="98">
        <f>IF(AW18=29,WEEKDAY(DATE($AD$2,$AH$2,29)),0)</f>
        <v>0</v>
      </c>
      <c r="AX19" s="96">
        <f>IF(AX18=30,WEEKDAY(DATE($AD$2,$AH$2,30)),0)</f>
        <v>0</v>
      </c>
      <c r="AY19" s="97">
        <f>IF(AY18=31,WEEKDAY(DATE($AD$2,$AH$2,31)),0)</f>
        <v>0</v>
      </c>
      <c r="AZ19" s="999"/>
      <c r="BA19" s="1000"/>
      <c r="BB19" s="1004"/>
      <c r="BC19" s="1000"/>
      <c r="BD19" s="982"/>
      <c r="BE19" s="983"/>
      <c r="BF19" s="983"/>
      <c r="BG19" s="983"/>
      <c r="BH19" s="995"/>
    </row>
    <row r="20" spans="2:60" ht="20.25" customHeight="1" thickBot="1">
      <c r="B20" s="978"/>
      <c r="C20" s="985"/>
      <c r="D20" s="986"/>
      <c r="E20" s="987"/>
      <c r="F20" s="473"/>
      <c r="G20" s="103"/>
      <c r="H20" s="990"/>
      <c r="I20" s="993"/>
      <c r="J20" s="986"/>
      <c r="K20" s="986"/>
      <c r="L20" s="987"/>
      <c r="M20" s="993"/>
      <c r="N20" s="986"/>
      <c r="O20" s="987"/>
      <c r="P20" s="993"/>
      <c r="Q20" s="986"/>
      <c r="R20" s="986"/>
      <c r="S20" s="986"/>
      <c r="T20" s="996"/>
      <c r="U20" s="427" t="str">
        <f>IF(U19=1,"日",IF(U19=2,"月",IF(U19=3,"火",IF(U19=4,"水",IF(U19=5,"木",IF(U19=6,"金","土"))))))</f>
        <v>月</v>
      </c>
      <c r="V20" s="428" t="str">
        <f t="shared" ref="V20:AV20" si="0">IF(V19=1,"日",IF(V19=2,"月",IF(V19=3,"火",IF(V19=4,"水",IF(V19=5,"木",IF(V19=6,"金","土"))))))</f>
        <v>火</v>
      </c>
      <c r="W20" s="428" t="str">
        <f t="shared" si="0"/>
        <v>水</v>
      </c>
      <c r="X20" s="428" t="str">
        <f t="shared" si="0"/>
        <v>木</v>
      </c>
      <c r="Y20" s="428" t="str">
        <f t="shared" si="0"/>
        <v>金</v>
      </c>
      <c r="Z20" s="428" t="str">
        <f t="shared" si="0"/>
        <v>土</v>
      </c>
      <c r="AA20" s="429" t="str">
        <f t="shared" si="0"/>
        <v>日</v>
      </c>
      <c r="AB20" s="430" t="str">
        <f>IF(AB19=1,"日",IF(AB19=2,"月",IF(AB19=3,"火",IF(AB19=4,"水",IF(AB19=5,"木",IF(AB19=6,"金","土"))))))</f>
        <v>月</v>
      </c>
      <c r="AC20" s="428" t="str">
        <f t="shared" si="0"/>
        <v>火</v>
      </c>
      <c r="AD20" s="428" t="str">
        <f t="shared" si="0"/>
        <v>水</v>
      </c>
      <c r="AE20" s="428" t="str">
        <f t="shared" si="0"/>
        <v>木</v>
      </c>
      <c r="AF20" s="428" t="str">
        <f t="shared" si="0"/>
        <v>金</v>
      </c>
      <c r="AG20" s="428" t="str">
        <f t="shared" si="0"/>
        <v>土</v>
      </c>
      <c r="AH20" s="429" t="str">
        <f t="shared" si="0"/>
        <v>日</v>
      </c>
      <c r="AI20" s="430" t="str">
        <f>IF(AI19=1,"日",IF(AI19=2,"月",IF(AI19=3,"火",IF(AI19=4,"水",IF(AI19=5,"木",IF(AI19=6,"金","土"))))))</f>
        <v>月</v>
      </c>
      <c r="AJ20" s="428" t="str">
        <f t="shared" si="0"/>
        <v>火</v>
      </c>
      <c r="AK20" s="428" t="str">
        <f t="shared" si="0"/>
        <v>水</v>
      </c>
      <c r="AL20" s="428" t="str">
        <f t="shared" si="0"/>
        <v>木</v>
      </c>
      <c r="AM20" s="428" t="str">
        <f t="shared" si="0"/>
        <v>金</v>
      </c>
      <c r="AN20" s="428" t="str">
        <f t="shared" si="0"/>
        <v>土</v>
      </c>
      <c r="AO20" s="429" t="str">
        <f t="shared" si="0"/>
        <v>日</v>
      </c>
      <c r="AP20" s="430" t="str">
        <f>IF(AP19=1,"日",IF(AP19=2,"月",IF(AP19=3,"火",IF(AP19=4,"水",IF(AP19=5,"木",IF(AP19=6,"金","土"))))))</f>
        <v>月</v>
      </c>
      <c r="AQ20" s="428" t="str">
        <f t="shared" si="0"/>
        <v>火</v>
      </c>
      <c r="AR20" s="428" t="str">
        <f t="shared" si="0"/>
        <v>水</v>
      </c>
      <c r="AS20" s="428" t="str">
        <f t="shared" si="0"/>
        <v>木</v>
      </c>
      <c r="AT20" s="428" t="str">
        <f t="shared" si="0"/>
        <v>金</v>
      </c>
      <c r="AU20" s="428" t="str">
        <f t="shared" si="0"/>
        <v>土</v>
      </c>
      <c r="AV20" s="429" t="str">
        <f t="shared" si="0"/>
        <v>日</v>
      </c>
      <c r="AW20" s="428" t="str">
        <f>IF(AW19=1,"日",IF(AW19=2,"月",IF(AW19=3,"火",IF(AW19=4,"水",IF(AW19=5,"木",IF(AW19=6,"金",IF(AW19=0,"","土")))))))</f>
        <v/>
      </c>
      <c r="AX20" s="428" t="str">
        <f>IF(AX19=1,"日",IF(AX19=2,"月",IF(AX19=3,"火",IF(AX19=4,"水",IF(AX19=5,"木",IF(AX19=6,"金",IF(AX19=0,"","土")))))))</f>
        <v/>
      </c>
      <c r="AY20" s="428" t="str">
        <f>IF(AY19=1,"日",IF(AY19=2,"月",IF(AY19=3,"火",IF(AY19=4,"水",IF(AY19=5,"木",IF(AY19=6,"金",IF(AY19=0,"","土")))))))</f>
        <v/>
      </c>
      <c r="AZ20" s="1001"/>
      <c r="BA20" s="1002"/>
      <c r="BB20" s="1005"/>
      <c r="BC20" s="1002"/>
      <c r="BD20" s="985"/>
      <c r="BE20" s="986"/>
      <c r="BF20" s="986"/>
      <c r="BG20" s="986"/>
      <c r="BH20" s="996"/>
    </row>
    <row r="21" spans="2:60" ht="20.25" customHeight="1">
      <c r="B21" s="431"/>
      <c r="C21" s="952"/>
      <c r="D21" s="953"/>
      <c r="E21" s="954"/>
      <c r="F21" s="478"/>
      <c r="G21" s="468"/>
      <c r="H21" s="955"/>
      <c r="I21" s="956"/>
      <c r="J21" s="957"/>
      <c r="K21" s="957"/>
      <c r="L21" s="958"/>
      <c r="M21" s="959"/>
      <c r="N21" s="960"/>
      <c r="O21" s="961"/>
      <c r="P21" s="432" t="s">
        <v>616</v>
      </c>
      <c r="Q21" s="433"/>
      <c r="R21" s="433"/>
      <c r="S21" s="434"/>
      <c r="T21" s="435"/>
      <c r="U21" s="115"/>
      <c r="V21" s="115"/>
      <c r="W21" s="115"/>
      <c r="X21" s="115"/>
      <c r="Y21" s="115"/>
      <c r="Z21" s="115"/>
      <c r="AA21" s="116"/>
      <c r="AB21" s="117"/>
      <c r="AC21" s="115"/>
      <c r="AD21" s="115"/>
      <c r="AE21" s="115"/>
      <c r="AF21" s="115"/>
      <c r="AG21" s="115"/>
      <c r="AH21" s="116"/>
      <c r="AI21" s="117"/>
      <c r="AJ21" s="115"/>
      <c r="AK21" s="115"/>
      <c r="AL21" s="115"/>
      <c r="AM21" s="115"/>
      <c r="AN21" s="115"/>
      <c r="AO21" s="116"/>
      <c r="AP21" s="117"/>
      <c r="AQ21" s="115"/>
      <c r="AR21" s="115"/>
      <c r="AS21" s="115"/>
      <c r="AT21" s="115"/>
      <c r="AU21" s="115"/>
      <c r="AV21" s="116"/>
      <c r="AW21" s="117"/>
      <c r="AX21" s="115"/>
      <c r="AY21" s="115"/>
      <c r="AZ21" s="962"/>
      <c r="BA21" s="963"/>
      <c r="BB21" s="964"/>
      <c r="BC21" s="963"/>
      <c r="BD21" s="965"/>
      <c r="BE21" s="966"/>
      <c r="BF21" s="966"/>
      <c r="BG21" s="966"/>
      <c r="BH21" s="967"/>
    </row>
    <row r="22" spans="2:60" ht="20.25" customHeight="1">
      <c r="B22" s="118">
        <v>1</v>
      </c>
      <c r="C22" s="913"/>
      <c r="D22" s="914"/>
      <c r="E22" s="915"/>
      <c r="F22" s="475">
        <f>C21</f>
        <v>0</v>
      </c>
      <c r="G22" s="469"/>
      <c r="H22" s="920"/>
      <c r="I22" s="925"/>
      <c r="J22" s="926"/>
      <c r="K22" s="926"/>
      <c r="L22" s="927"/>
      <c r="M22" s="934"/>
      <c r="N22" s="935"/>
      <c r="O22" s="936"/>
      <c r="P22" s="436" t="s">
        <v>911</v>
      </c>
      <c r="Q22" s="437"/>
      <c r="R22" s="437"/>
      <c r="S22" s="438"/>
      <c r="T22" s="439"/>
      <c r="U22" s="125" t="str">
        <f>IF(U21="","",VLOOKUP(U21,'[3]シフト記号表（勤務時間帯）'!$D$6:$X$47,21,FALSE))</f>
        <v/>
      </c>
      <c r="V22" s="126" t="str">
        <f>IF(V21="","",VLOOKUP(V21,'[3]シフト記号表（勤務時間帯）'!$D$6:$X$47,21,FALSE))</f>
        <v/>
      </c>
      <c r="W22" s="126" t="str">
        <f>IF(W21="","",VLOOKUP(W21,'[3]シフト記号表（勤務時間帯）'!$D$6:$X$47,21,FALSE))</f>
        <v/>
      </c>
      <c r="X22" s="126" t="str">
        <f>IF(X21="","",VLOOKUP(X21,'[3]シフト記号表（勤務時間帯）'!$D$6:$X$47,21,FALSE))</f>
        <v/>
      </c>
      <c r="Y22" s="126" t="str">
        <f>IF(Y21="","",VLOOKUP(Y21,'[3]シフト記号表（勤務時間帯）'!$D$6:$X$47,21,FALSE))</f>
        <v/>
      </c>
      <c r="Z22" s="126" t="str">
        <f>IF(Z21="","",VLOOKUP(Z21,'[3]シフト記号表（勤務時間帯）'!$D$6:$X$47,21,FALSE))</f>
        <v/>
      </c>
      <c r="AA22" s="127" t="str">
        <f>IF(AA21="","",VLOOKUP(AA21,'[3]シフト記号表（勤務時間帯）'!$D$6:$X$47,21,FALSE))</f>
        <v/>
      </c>
      <c r="AB22" s="125" t="str">
        <f>IF(AB21="","",VLOOKUP(AB21,'[3]シフト記号表（勤務時間帯）'!$D$6:$X$47,21,FALSE))</f>
        <v/>
      </c>
      <c r="AC22" s="126" t="str">
        <f>IF(AC21="","",VLOOKUP(AC21,'[3]シフト記号表（勤務時間帯）'!$D$6:$X$47,21,FALSE))</f>
        <v/>
      </c>
      <c r="AD22" s="126" t="str">
        <f>IF(AD21="","",VLOOKUP(AD21,'[3]シフト記号表（勤務時間帯）'!$D$6:$X$47,21,FALSE))</f>
        <v/>
      </c>
      <c r="AE22" s="126" t="str">
        <f>IF(AE21="","",VLOOKUP(AE21,'[3]シフト記号表（勤務時間帯）'!$D$6:$X$47,21,FALSE))</f>
        <v/>
      </c>
      <c r="AF22" s="126" t="str">
        <f>IF(AF21="","",VLOOKUP(AF21,'[3]シフト記号表（勤務時間帯）'!$D$6:$X$47,21,FALSE))</f>
        <v/>
      </c>
      <c r="AG22" s="126" t="str">
        <f>IF(AG21="","",VLOOKUP(AG21,'[3]シフト記号表（勤務時間帯）'!$D$6:$X$47,21,FALSE))</f>
        <v/>
      </c>
      <c r="AH22" s="127" t="str">
        <f>IF(AH21="","",VLOOKUP(AH21,'[3]シフト記号表（勤務時間帯）'!$D$6:$X$47,21,FALSE))</f>
        <v/>
      </c>
      <c r="AI22" s="125" t="str">
        <f>IF(AI21="","",VLOOKUP(AI21,'[3]シフト記号表（勤務時間帯）'!$D$6:$X$47,21,FALSE))</f>
        <v/>
      </c>
      <c r="AJ22" s="126" t="str">
        <f>IF(AJ21="","",VLOOKUP(AJ21,'[3]シフト記号表（勤務時間帯）'!$D$6:$X$47,21,FALSE))</f>
        <v/>
      </c>
      <c r="AK22" s="126" t="str">
        <f>IF(AK21="","",VLOOKUP(AK21,'[3]シフト記号表（勤務時間帯）'!$D$6:$X$47,21,FALSE))</f>
        <v/>
      </c>
      <c r="AL22" s="126" t="str">
        <f>IF(AL21="","",VLOOKUP(AL21,'[3]シフト記号表（勤務時間帯）'!$D$6:$X$47,21,FALSE))</f>
        <v/>
      </c>
      <c r="AM22" s="126" t="str">
        <f>IF(AM21="","",VLOOKUP(AM21,'[3]シフト記号表（勤務時間帯）'!$D$6:$X$47,21,FALSE))</f>
        <v/>
      </c>
      <c r="AN22" s="126" t="str">
        <f>IF(AN21="","",VLOOKUP(AN21,'[3]シフト記号表（勤務時間帯）'!$D$6:$X$47,21,FALSE))</f>
        <v/>
      </c>
      <c r="AO22" s="127" t="str">
        <f>IF(AO21="","",VLOOKUP(AO21,'[3]シフト記号表（勤務時間帯）'!$D$6:$X$47,21,FALSE))</f>
        <v/>
      </c>
      <c r="AP22" s="125" t="str">
        <f>IF(AP21="","",VLOOKUP(AP21,'[3]シフト記号表（勤務時間帯）'!$D$6:$X$47,21,FALSE))</f>
        <v/>
      </c>
      <c r="AQ22" s="126" t="str">
        <f>IF(AQ21="","",VLOOKUP(AQ21,'[3]シフト記号表（勤務時間帯）'!$D$6:$X$47,21,FALSE))</f>
        <v/>
      </c>
      <c r="AR22" s="126" t="str">
        <f>IF(AR21="","",VLOOKUP(AR21,'[3]シフト記号表（勤務時間帯）'!$D$6:$X$47,21,FALSE))</f>
        <v/>
      </c>
      <c r="AS22" s="126" t="str">
        <f>IF(AS21="","",VLOOKUP(AS21,'[3]シフト記号表（勤務時間帯）'!$D$6:$X$47,21,FALSE))</f>
        <v/>
      </c>
      <c r="AT22" s="126" t="str">
        <f>IF(AT21="","",VLOOKUP(AT21,'[3]シフト記号表（勤務時間帯）'!$D$6:$X$47,21,FALSE))</f>
        <v/>
      </c>
      <c r="AU22" s="126" t="str">
        <f>IF(AU21="","",VLOOKUP(AU21,'[3]シフト記号表（勤務時間帯）'!$D$6:$X$47,21,FALSE))</f>
        <v/>
      </c>
      <c r="AV22" s="127" t="str">
        <f>IF(AV21="","",VLOOKUP(AV21,'[3]シフト記号表（勤務時間帯）'!$D$6:$X$47,21,FALSE))</f>
        <v/>
      </c>
      <c r="AW22" s="125" t="str">
        <f>IF(AW21="","",VLOOKUP(AW21,'[3]シフト記号表（勤務時間帯）'!$D$6:$X$47,21,FALSE))</f>
        <v/>
      </c>
      <c r="AX22" s="126" t="str">
        <f>IF(AX21="","",VLOOKUP(AX21,'[3]シフト記号表（勤務時間帯）'!$D$6:$X$47,21,FALSE))</f>
        <v/>
      </c>
      <c r="AY22" s="126" t="str">
        <f>IF(AY21="","",VLOOKUP(AY21,'[3]シフト記号表（勤務時間帯）'!$D$6:$X$47,21,FALSE))</f>
        <v/>
      </c>
      <c r="AZ22" s="902">
        <f>IF($BC$3="４週",SUM(U22:AV22),IF($BC$3="暦月",SUM(U22:AY22),""))</f>
        <v>0</v>
      </c>
      <c r="BA22" s="903"/>
      <c r="BB22" s="904">
        <f>IF($BC$3="４週",AZ22/4,IF($BC$3="暦月",(AZ22/($BC$8/7)),""))</f>
        <v>0</v>
      </c>
      <c r="BC22" s="903"/>
      <c r="BD22" s="896"/>
      <c r="BE22" s="897"/>
      <c r="BF22" s="897"/>
      <c r="BG22" s="897"/>
      <c r="BH22" s="898"/>
    </row>
    <row r="23" spans="2:60" ht="20.25" customHeight="1">
      <c r="B23" s="128"/>
      <c r="C23" s="941"/>
      <c r="D23" s="942"/>
      <c r="E23" s="943"/>
      <c r="F23" s="476"/>
      <c r="G23" s="470">
        <f>C21</f>
        <v>0</v>
      </c>
      <c r="H23" s="944"/>
      <c r="I23" s="945"/>
      <c r="J23" s="946"/>
      <c r="K23" s="946"/>
      <c r="L23" s="947"/>
      <c r="M23" s="948"/>
      <c r="N23" s="949"/>
      <c r="O23" s="950"/>
      <c r="P23" s="440" t="s">
        <v>618</v>
      </c>
      <c r="Q23" s="441"/>
      <c r="R23" s="441"/>
      <c r="S23" s="442"/>
      <c r="T23" s="134"/>
      <c r="U23" s="135" t="str">
        <f>IF(U21="","",VLOOKUP(U21,'[3]シフト記号表（勤務時間帯）'!$D$6:$Z$47,23,FALSE))</f>
        <v/>
      </c>
      <c r="V23" s="136" t="str">
        <f>IF(V21="","",VLOOKUP(V21,'[3]シフト記号表（勤務時間帯）'!$D$6:$Z$47,23,FALSE))</f>
        <v/>
      </c>
      <c r="W23" s="136" t="str">
        <f>IF(W21="","",VLOOKUP(W21,'[3]シフト記号表（勤務時間帯）'!$D$6:$Z$47,23,FALSE))</f>
        <v/>
      </c>
      <c r="X23" s="136" t="str">
        <f>IF(X21="","",VLOOKUP(X21,'[3]シフト記号表（勤務時間帯）'!$D$6:$Z$47,23,FALSE))</f>
        <v/>
      </c>
      <c r="Y23" s="136" t="str">
        <f>IF(Y21="","",VLOOKUP(Y21,'[3]シフト記号表（勤務時間帯）'!$D$6:$Z$47,23,FALSE))</f>
        <v/>
      </c>
      <c r="Z23" s="136" t="str">
        <f>IF(Z21="","",VLOOKUP(Z21,'[3]シフト記号表（勤務時間帯）'!$D$6:$Z$47,23,FALSE))</f>
        <v/>
      </c>
      <c r="AA23" s="137" t="str">
        <f>IF(AA21="","",VLOOKUP(AA21,'[3]シフト記号表（勤務時間帯）'!$D$6:$Z$47,23,FALSE))</f>
        <v/>
      </c>
      <c r="AB23" s="135" t="str">
        <f>IF(AB21="","",VLOOKUP(AB21,'[3]シフト記号表（勤務時間帯）'!$D$6:$Z$47,23,FALSE))</f>
        <v/>
      </c>
      <c r="AC23" s="136" t="str">
        <f>IF(AC21="","",VLOOKUP(AC21,'[3]シフト記号表（勤務時間帯）'!$D$6:$Z$47,23,FALSE))</f>
        <v/>
      </c>
      <c r="AD23" s="136" t="str">
        <f>IF(AD21="","",VLOOKUP(AD21,'[3]シフト記号表（勤務時間帯）'!$D$6:$Z$47,23,FALSE))</f>
        <v/>
      </c>
      <c r="AE23" s="136" t="str">
        <f>IF(AE21="","",VLOOKUP(AE21,'[3]シフト記号表（勤務時間帯）'!$D$6:$Z$47,23,FALSE))</f>
        <v/>
      </c>
      <c r="AF23" s="136" t="str">
        <f>IF(AF21="","",VLOOKUP(AF21,'[3]シフト記号表（勤務時間帯）'!$D$6:$Z$47,23,FALSE))</f>
        <v/>
      </c>
      <c r="AG23" s="136" t="str">
        <f>IF(AG21="","",VLOOKUP(AG21,'[3]シフト記号表（勤務時間帯）'!$D$6:$Z$47,23,FALSE))</f>
        <v/>
      </c>
      <c r="AH23" s="137" t="str">
        <f>IF(AH21="","",VLOOKUP(AH21,'[3]シフト記号表（勤務時間帯）'!$D$6:$Z$47,23,FALSE))</f>
        <v/>
      </c>
      <c r="AI23" s="135" t="str">
        <f>IF(AI21="","",VLOOKUP(AI21,'[3]シフト記号表（勤務時間帯）'!$D$6:$Z$47,23,FALSE))</f>
        <v/>
      </c>
      <c r="AJ23" s="136" t="str">
        <f>IF(AJ21="","",VLOOKUP(AJ21,'[3]シフト記号表（勤務時間帯）'!$D$6:$Z$47,23,FALSE))</f>
        <v/>
      </c>
      <c r="AK23" s="136" t="str">
        <f>IF(AK21="","",VLOOKUP(AK21,'[3]シフト記号表（勤務時間帯）'!$D$6:$Z$47,23,FALSE))</f>
        <v/>
      </c>
      <c r="AL23" s="136" t="str">
        <f>IF(AL21="","",VLOOKUP(AL21,'[3]シフト記号表（勤務時間帯）'!$D$6:$Z$47,23,FALSE))</f>
        <v/>
      </c>
      <c r="AM23" s="136" t="str">
        <f>IF(AM21="","",VLOOKUP(AM21,'[3]シフト記号表（勤務時間帯）'!$D$6:$Z$47,23,FALSE))</f>
        <v/>
      </c>
      <c r="AN23" s="136" t="str">
        <f>IF(AN21="","",VLOOKUP(AN21,'[3]シフト記号表（勤務時間帯）'!$D$6:$Z$47,23,FALSE))</f>
        <v/>
      </c>
      <c r="AO23" s="137" t="str">
        <f>IF(AO21="","",VLOOKUP(AO21,'[3]シフト記号表（勤務時間帯）'!$D$6:$Z$47,23,FALSE))</f>
        <v/>
      </c>
      <c r="AP23" s="135" t="str">
        <f>IF(AP21="","",VLOOKUP(AP21,'[3]シフト記号表（勤務時間帯）'!$D$6:$Z$47,23,FALSE))</f>
        <v/>
      </c>
      <c r="AQ23" s="136" t="str">
        <f>IF(AQ21="","",VLOOKUP(AQ21,'[3]シフト記号表（勤務時間帯）'!$D$6:$Z$47,23,FALSE))</f>
        <v/>
      </c>
      <c r="AR23" s="136" t="str">
        <f>IF(AR21="","",VLOOKUP(AR21,'[3]シフト記号表（勤務時間帯）'!$D$6:$Z$47,23,FALSE))</f>
        <v/>
      </c>
      <c r="AS23" s="136" t="str">
        <f>IF(AS21="","",VLOOKUP(AS21,'[3]シフト記号表（勤務時間帯）'!$D$6:$Z$47,23,FALSE))</f>
        <v/>
      </c>
      <c r="AT23" s="136" t="str">
        <f>IF(AT21="","",VLOOKUP(AT21,'[3]シフト記号表（勤務時間帯）'!$D$6:$Z$47,23,FALSE))</f>
        <v/>
      </c>
      <c r="AU23" s="136" t="str">
        <f>IF(AU21="","",VLOOKUP(AU21,'[3]シフト記号表（勤務時間帯）'!$D$6:$Z$47,23,FALSE))</f>
        <v/>
      </c>
      <c r="AV23" s="137" t="str">
        <f>IF(AV21="","",VLOOKUP(AV21,'[3]シフト記号表（勤務時間帯）'!$D$6:$Z$47,23,FALSE))</f>
        <v/>
      </c>
      <c r="AW23" s="135" t="str">
        <f>IF(AW21="","",VLOOKUP(AW21,'[3]シフト記号表（勤務時間帯）'!$D$6:$Z$47,23,FALSE))</f>
        <v/>
      </c>
      <c r="AX23" s="136" t="str">
        <f>IF(AX21="","",VLOOKUP(AX21,'[3]シフト記号表（勤務時間帯）'!$D$6:$Z$47,23,FALSE))</f>
        <v/>
      </c>
      <c r="AY23" s="136" t="str">
        <f>IF(AY21="","",VLOOKUP(AY21,'[3]シフト記号表（勤務時間帯）'!$D$6:$Z$47,23,FALSE))</f>
        <v/>
      </c>
      <c r="AZ23" s="905">
        <f>IF($BC$3="４週",SUM(U23:AV23),IF($BC$3="暦月",SUM(U23:AY23),""))</f>
        <v>0</v>
      </c>
      <c r="BA23" s="906"/>
      <c r="BB23" s="907">
        <f>IF($BC$3="４週",AZ23/4,IF($BC$3="暦月",(AZ23/($BC$8/7)),""))</f>
        <v>0</v>
      </c>
      <c r="BC23" s="906"/>
      <c r="BD23" s="899"/>
      <c r="BE23" s="900"/>
      <c r="BF23" s="900"/>
      <c r="BG23" s="900"/>
      <c r="BH23" s="901"/>
    </row>
    <row r="24" spans="2:60" ht="20.25" customHeight="1">
      <c r="B24" s="443"/>
      <c r="C24" s="910"/>
      <c r="D24" s="911"/>
      <c r="E24" s="912"/>
      <c r="F24" s="474"/>
      <c r="G24" s="477"/>
      <c r="H24" s="951"/>
      <c r="I24" s="922"/>
      <c r="J24" s="923"/>
      <c r="K24" s="923"/>
      <c r="L24" s="924"/>
      <c r="M24" s="931"/>
      <c r="N24" s="932"/>
      <c r="O24" s="933"/>
      <c r="P24" s="444" t="s">
        <v>616</v>
      </c>
      <c r="Q24" s="445"/>
      <c r="R24" s="445"/>
      <c r="S24" s="446"/>
      <c r="T24" s="447"/>
      <c r="U24" s="145"/>
      <c r="V24" s="146"/>
      <c r="W24" s="146"/>
      <c r="X24" s="146"/>
      <c r="Y24" s="146"/>
      <c r="Z24" s="146"/>
      <c r="AA24" s="147"/>
      <c r="AB24" s="145"/>
      <c r="AC24" s="146"/>
      <c r="AD24" s="146"/>
      <c r="AE24" s="146"/>
      <c r="AF24" s="146"/>
      <c r="AG24" s="146"/>
      <c r="AH24" s="147"/>
      <c r="AI24" s="145"/>
      <c r="AJ24" s="146"/>
      <c r="AK24" s="146"/>
      <c r="AL24" s="146"/>
      <c r="AM24" s="146"/>
      <c r="AN24" s="146"/>
      <c r="AO24" s="147"/>
      <c r="AP24" s="145"/>
      <c r="AQ24" s="146"/>
      <c r="AR24" s="146"/>
      <c r="AS24" s="146"/>
      <c r="AT24" s="146"/>
      <c r="AU24" s="146"/>
      <c r="AV24" s="147"/>
      <c r="AW24" s="145"/>
      <c r="AX24" s="146"/>
      <c r="AY24" s="146"/>
      <c r="AZ24" s="940"/>
      <c r="BA24" s="909"/>
      <c r="BB24" s="908"/>
      <c r="BC24" s="909"/>
      <c r="BD24" s="893"/>
      <c r="BE24" s="894"/>
      <c r="BF24" s="894"/>
      <c r="BG24" s="894"/>
      <c r="BH24" s="895"/>
    </row>
    <row r="25" spans="2:60" ht="20.25" customHeight="1">
      <c r="B25" s="118">
        <f>B22+1</f>
        <v>2</v>
      </c>
      <c r="C25" s="913"/>
      <c r="D25" s="914"/>
      <c r="E25" s="915"/>
      <c r="F25" s="475">
        <f>C24</f>
        <v>0</v>
      </c>
      <c r="G25" s="469"/>
      <c r="H25" s="920"/>
      <c r="I25" s="925"/>
      <c r="J25" s="926"/>
      <c r="K25" s="926"/>
      <c r="L25" s="927"/>
      <c r="M25" s="934"/>
      <c r="N25" s="935"/>
      <c r="O25" s="936"/>
      <c r="P25" s="436" t="s">
        <v>911</v>
      </c>
      <c r="Q25" s="437"/>
      <c r="R25" s="437"/>
      <c r="S25" s="438"/>
      <c r="T25" s="439"/>
      <c r="U25" s="125" t="str">
        <f>IF(U24="","",VLOOKUP(U24,'[3]シフト記号表（勤務時間帯）'!$D$6:$X$47,21,FALSE))</f>
        <v/>
      </c>
      <c r="V25" s="126" t="str">
        <f>IF(V24="","",VLOOKUP(V24,'[3]シフト記号表（勤務時間帯）'!$D$6:$X$47,21,FALSE))</f>
        <v/>
      </c>
      <c r="W25" s="126" t="str">
        <f>IF(W24="","",VLOOKUP(W24,'[3]シフト記号表（勤務時間帯）'!$D$6:$X$47,21,FALSE))</f>
        <v/>
      </c>
      <c r="X25" s="126" t="str">
        <f>IF(X24="","",VLOOKUP(X24,'[3]シフト記号表（勤務時間帯）'!$D$6:$X$47,21,FALSE))</f>
        <v/>
      </c>
      <c r="Y25" s="126" t="str">
        <f>IF(Y24="","",VLOOKUP(Y24,'[3]シフト記号表（勤務時間帯）'!$D$6:$X$47,21,FALSE))</f>
        <v/>
      </c>
      <c r="Z25" s="126" t="str">
        <f>IF(Z24="","",VLOOKUP(Z24,'[3]シフト記号表（勤務時間帯）'!$D$6:$X$47,21,FALSE))</f>
        <v/>
      </c>
      <c r="AA25" s="127" t="str">
        <f>IF(AA24="","",VLOOKUP(AA24,'[3]シフト記号表（勤務時間帯）'!$D$6:$X$47,21,FALSE))</f>
        <v/>
      </c>
      <c r="AB25" s="125" t="str">
        <f>IF(AB24="","",VLOOKUP(AB24,'[3]シフト記号表（勤務時間帯）'!$D$6:$X$47,21,FALSE))</f>
        <v/>
      </c>
      <c r="AC25" s="126" t="str">
        <f>IF(AC24="","",VLOOKUP(AC24,'[3]シフト記号表（勤務時間帯）'!$D$6:$X$47,21,FALSE))</f>
        <v/>
      </c>
      <c r="AD25" s="126" t="str">
        <f>IF(AD24="","",VLOOKUP(AD24,'[3]シフト記号表（勤務時間帯）'!$D$6:$X$47,21,FALSE))</f>
        <v/>
      </c>
      <c r="AE25" s="126" t="str">
        <f>IF(AE24="","",VLOOKUP(AE24,'[3]シフト記号表（勤務時間帯）'!$D$6:$X$47,21,FALSE))</f>
        <v/>
      </c>
      <c r="AF25" s="126" t="str">
        <f>IF(AF24="","",VLOOKUP(AF24,'[3]シフト記号表（勤務時間帯）'!$D$6:$X$47,21,FALSE))</f>
        <v/>
      </c>
      <c r="AG25" s="126" t="str">
        <f>IF(AG24="","",VLOOKUP(AG24,'[3]シフト記号表（勤務時間帯）'!$D$6:$X$47,21,FALSE))</f>
        <v/>
      </c>
      <c r="AH25" s="127" t="str">
        <f>IF(AH24="","",VLOOKUP(AH24,'[3]シフト記号表（勤務時間帯）'!$D$6:$X$47,21,FALSE))</f>
        <v/>
      </c>
      <c r="AI25" s="125" t="str">
        <f>IF(AI24="","",VLOOKUP(AI24,'[3]シフト記号表（勤務時間帯）'!$D$6:$X$47,21,FALSE))</f>
        <v/>
      </c>
      <c r="AJ25" s="126" t="str">
        <f>IF(AJ24="","",VLOOKUP(AJ24,'[3]シフト記号表（勤務時間帯）'!$D$6:$X$47,21,FALSE))</f>
        <v/>
      </c>
      <c r="AK25" s="126" t="str">
        <f>IF(AK24="","",VLOOKUP(AK24,'[3]シフト記号表（勤務時間帯）'!$D$6:$X$47,21,FALSE))</f>
        <v/>
      </c>
      <c r="AL25" s="126" t="str">
        <f>IF(AL24="","",VLOOKUP(AL24,'[3]シフト記号表（勤務時間帯）'!$D$6:$X$47,21,FALSE))</f>
        <v/>
      </c>
      <c r="AM25" s="126" t="str">
        <f>IF(AM24="","",VLOOKUP(AM24,'[3]シフト記号表（勤務時間帯）'!$D$6:$X$47,21,FALSE))</f>
        <v/>
      </c>
      <c r="AN25" s="126" t="str">
        <f>IF(AN24="","",VLOOKUP(AN24,'[3]シフト記号表（勤務時間帯）'!$D$6:$X$47,21,FALSE))</f>
        <v/>
      </c>
      <c r="AO25" s="127" t="str">
        <f>IF(AO24="","",VLOOKUP(AO24,'[3]シフト記号表（勤務時間帯）'!$D$6:$X$47,21,FALSE))</f>
        <v/>
      </c>
      <c r="AP25" s="125" t="str">
        <f>IF(AP24="","",VLOOKUP(AP24,'[3]シフト記号表（勤務時間帯）'!$D$6:$X$47,21,FALSE))</f>
        <v/>
      </c>
      <c r="AQ25" s="126" t="str">
        <f>IF(AQ24="","",VLOOKUP(AQ24,'[3]シフト記号表（勤務時間帯）'!$D$6:$X$47,21,FALSE))</f>
        <v/>
      </c>
      <c r="AR25" s="126" t="str">
        <f>IF(AR24="","",VLOOKUP(AR24,'[3]シフト記号表（勤務時間帯）'!$D$6:$X$47,21,FALSE))</f>
        <v/>
      </c>
      <c r="AS25" s="126" t="str">
        <f>IF(AS24="","",VLOOKUP(AS24,'[3]シフト記号表（勤務時間帯）'!$D$6:$X$47,21,FALSE))</f>
        <v/>
      </c>
      <c r="AT25" s="126" t="str">
        <f>IF(AT24="","",VLOOKUP(AT24,'[3]シフト記号表（勤務時間帯）'!$D$6:$X$47,21,FALSE))</f>
        <v/>
      </c>
      <c r="AU25" s="126" t="str">
        <f>IF(AU24="","",VLOOKUP(AU24,'[3]シフト記号表（勤務時間帯）'!$D$6:$X$47,21,FALSE))</f>
        <v/>
      </c>
      <c r="AV25" s="127" t="str">
        <f>IF(AV24="","",VLOOKUP(AV24,'[3]シフト記号表（勤務時間帯）'!$D$6:$X$47,21,FALSE))</f>
        <v/>
      </c>
      <c r="AW25" s="125" t="str">
        <f>IF(AW24="","",VLOOKUP(AW24,'[3]シフト記号表（勤務時間帯）'!$D$6:$X$47,21,FALSE))</f>
        <v/>
      </c>
      <c r="AX25" s="126" t="str">
        <f>IF(AX24="","",VLOOKUP(AX24,'[3]シフト記号表（勤務時間帯）'!$D$6:$X$47,21,FALSE))</f>
        <v/>
      </c>
      <c r="AY25" s="126" t="str">
        <f>IF(AY24="","",VLOOKUP(AY24,'[3]シフト記号表（勤務時間帯）'!$D$6:$X$47,21,FALSE))</f>
        <v/>
      </c>
      <c r="AZ25" s="902">
        <f>IF($BC$3="４週",SUM(U25:AV25),IF($BC$3="暦月",SUM(U25:AY25),""))</f>
        <v>0</v>
      </c>
      <c r="BA25" s="903"/>
      <c r="BB25" s="904">
        <f>IF($BC$3="４週",AZ25/4,IF($BC$3="暦月",(AZ25/($BC$8/7)),""))</f>
        <v>0</v>
      </c>
      <c r="BC25" s="903"/>
      <c r="BD25" s="896"/>
      <c r="BE25" s="897"/>
      <c r="BF25" s="897"/>
      <c r="BG25" s="897"/>
      <c r="BH25" s="898"/>
    </row>
    <row r="26" spans="2:60" ht="20.25" customHeight="1">
      <c r="B26" s="128"/>
      <c r="C26" s="941"/>
      <c r="D26" s="942"/>
      <c r="E26" s="943"/>
      <c r="F26" s="476"/>
      <c r="G26" s="470">
        <f>C24</f>
        <v>0</v>
      </c>
      <c r="H26" s="944"/>
      <c r="I26" s="945"/>
      <c r="J26" s="946"/>
      <c r="K26" s="946"/>
      <c r="L26" s="947"/>
      <c r="M26" s="948"/>
      <c r="N26" s="949"/>
      <c r="O26" s="950"/>
      <c r="P26" s="440" t="s">
        <v>618</v>
      </c>
      <c r="Q26" s="441"/>
      <c r="R26" s="441"/>
      <c r="S26" s="442"/>
      <c r="T26" s="134"/>
      <c r="U26" s="135" t="str">
        <f>IF(U24="","",VLOOKUP(U24,'[3]シフト記号表（勤務時間帯）'!$D$6:$Z$47,23,FALSE))</f>
        <v/>
      </c>
      <c r="V26" s="136" t="str">
        <f>IF(V24="","",VLOOKUP(V24,'[3]シフト記号表（勤務時間帯）'!$D$6:$Z$47,23,FALSE))</f>
        <v/>
      </c>
      <c r="W26" s="136" t="str">
        <f>IF(W24="","",VLOOKUP(W24,'[3]シフト記号表（勤務時間帯）'!$D$6:$Z$47,23,FALSE))</f>
        <v/>
      </c>
      <c r="X26" s="136" t="str">
        <f>IF(X24="","",VLOOKUP(X24,'[3]シフト記号表（勤務時間帯）'!$D$6:$Z$47,23,FALSE))</f>
        <v/>
      </c>
      <c r="Y26" s="136" t="str">
        <f>IF(Y24="","",VLOOKUP(Y24,'[3]シフト記号表（勤務時間帯）'!$D$6:$Z$47,23,FALSE))</f>
        <v/>
      </c>
      <c r="Z26" s="136" t="str">
        <f>IF(Z24="","",VLOOKUP(Z24,'[3]シフト記号表（勤務時間帯）'!$D$6:$Z$47,23,FALSE))</f>
        <v/>
      </c>
      <c r="AA26" s="137" t="str">
        <f>IF(AA24="","",VLOOKUP(AA24,'[3]シフト記号表（勤務時間帯）'!$D$6:$Z$47,23,FALSE))</f>
        <v/>
      </c>
      <c r="AB26" s="135" t="str">
        <f>IF(AB24="","",VLOOKUP(AB24,'[3]シフト記号表（勤務時間帯）'!$D$6:$Z$47,23,FALSE))</f>
        <v/>
      </c>
      <c r="AC26" s="136" t="str">
        <f>IF(AC24="","",VLOOKUP(AC24,'[3]シフト記号表（勤務時間帯）'!$D$6:$Z$47,23,FALSE))</f>
        <v/>
      </c>
      <c r="AD26" s="136" t="str">
        <f>IF(AD24="","",VLOOKUP(AD24,'[3]シフト記号表（勤務時間帯）'!$D$6:$Z$47,23,FALSE))</f>
        <v/>
      </c>
      <c r="AE26" s="136" t="str">
        <f>IF(AE24="","",VLOOKUP(AE24,'[3]シフト記号表（勤務時間帯）'!$D$6:$Z$47,23,FALSE))</f>
        <v/>
      </c>
      <c r="AF26" s="136" t="str">
        <f>IF(AF24="","",VLOOKUP(AF24,'[3]シフト記号表（勤務時間帯）'!$D$6:$Z$47,23,FALSE))</f>
        <v/>
      </c>
      <c r="AG26" s="136" t="str">
        <f>IF(AG24="","",VLOOKUP(AG24,'[3]シフト記号表（勤務時間帯）'!$D$6:$Z$47,23,FALSE))</f>
        <v/>
      </c>
      <c r="AH26" s="137" t="str">
        <f>IF(AH24="","",VLOOKUP(AH24,'[3]シフト記号表（勤務時間帯）'!$D$6:$Z$47,23,FALSE))</f>
        <v/>
      </c>
      <c r="AI26" s="135" t="str">
        <f>IF(AI24="","",VLOOKUP(AI24,'[3]シフト記号表（勤務時間帯）'!$D$6:$Z$47,23,FALSE))</f>
        <v/>
      </c>
      <c r="AJ26" s="136" t="str">
        <f>IF(AJ24="","",VLOOKUP(AJ24,'[3]シフト記号表（勤務時間帯）'!$D$6:$Z$47,23,FALSE))</f>
        <v/>
      </c>
      <c r="AK26" s="136" t="str">
        <f>IF(AK24="","",VLOOKUP(AK24,'[3]シフト記号表（勤務時間帯）'!$D$6:$Z$47,23,FALSE))</f>
        <v/>
      </c>
      <c r="AL26" s="136" t="str">
        <f>IF(AL24="","",VLOOKUP(AL24,'[3]シフト記号表（勤務時間帯）'!$D$6:$Z$47,23,FALSE))</f>
        <v/>
      </c>
      <c r="AM26" s="136" t="str">
        <f>IF(AM24="","",VLOOKUP(AM24,'[3]シフト記号表（勤務時間帯）'!$D$6:$Z$47,23,FALSE))</f>
        <v/>
      </c>
      <c r="AN26" s="136" t="str">
        <f>IF(AN24="","",VLOOKUP(AN24,'[3]シフト記号表（勤務時間帯）'!$D$6:$Z$47,23,FALSE))</f>
        <v/>
      </c>
      <c r="AO26" s="137" t="str">
        <f>IF(AO24="","",VLOOKUP(AO24,'[3]シフト記号表（勤務時間帯）'!$D$6:$Z$47,23,FALSE))</f>
        <v/>
      </c>
      <c r="AP26" s="135" t="str">
        <f>IF(AP24="","",VLOOKUP(AP24,'[3]シフト記号表（勤務時間帯）'!$D$6:$Z$47,23,FALSE))</f>
        <v/>
      </c>
      <c r="AQ26" s="136" t="str">
        <f>IF(AQ24="","",VLOOKUP(AQ24,'[3]シフト記号表（勤務時間帯）'!$D$6:$Z$47,23,FALSE))</f>
        <v/>
      </c>
      <c r="AR26" s="136" t="str">
        <f>IF(AR24="","",VLOOKUP(AR24,'[3]シフト記号表（勤務時間帯）'!$D$6:$Z$47,23,FALSE))</f>
        <v/>
      </c>
      <c r="AS26" s="136" t="str">
        <f>IF(AS24="","",VLOOKUP(AS24,'[3]シフト記号表（勤務時間帯）'!$D$6:$Z$47,23,FALSE))</f>
        <v/>
      </c>
      <c r="AT26" s="136" t="str">
        <f>IF(AT24="","",VLOOKUP(AT24,'[3]シフト記号表（勤務時間帯）'!$D$6:$Z$47,23,FALSE))</f>
        <v/>
      </c>
      <c r="AU26" s="136" t="str">
        <f>IF(AU24="","",VLOOKUP(AU24,'[3]シフト記号表（勤務時間帯）'!$D$6:$Z$47,23,FALSE))</f>
        <v/>
      </c>
      <c r="AV26" s="137" t="str">
        <f>IF(AV24="","",VLOOKUP(AV24,'[3]シフト記号表（勤務時間帯）'!$D$6:$Z$47,23,FALSE))</f>
        <v/>
      </c>
      <c r="AW26" s="135" t="str">
        <f>IF(AW24="","",VLOOKUP(AW24,'[3]シフト記号表（勤務時間帯）'!$D$6:$Z$47,23,FALSE))</f>
        <v/>
      </c>
      <c r="AX26" s="136" t="str">
        <f>IF(AX24="","",VLOOKUP(AX24,'[3]シフト記号表（勤務時間帯）'!$D$6:$Z$47,23,FALSE))</f>
        <v/>
      </c>
      <c r="AY26" s="136" t="str">
        <f>IF(AY24="","",VLOOKUP(AY24,'[3]シフト記号表（勤務時間帯）'!$D$6:$Z$47,23,FALSE))</f>
        <v/>
      </c>
      <c r="AZ26" s="905">
        <f>IF($BC$3="４週",SUM(U26:AV26),IF($BC$3="暦月",SUM(U26:AY26),""))</f>
        <v>0</v>
      </c>
      <c r="BA26" s="906"/>
      <c r="BB26" s="907">
        <f>IF($BC$3="４週",AZ26/4,IF($BC$3="暦月",(AZ26/($BC$8/7)),""))</f>
        <v>0</v>
      </c>
      <c r="BC26" s="906"/>
      <c r="BD26" s="899"/>
      <c r="BE26" s="900"/>
      <c r="BF26" s="900"/>
      <c r="BG26" s="900"/>
      <c r="BH26" s="901"/>
    </row>
    <row r="27" spans="2:60" ht="20.25" customHeight="1">
      <c r="B27" s="443"/>
      <c r="C27" s="910"/>
      <c r="D27" s="911"/>
      <c r="E27" s="912"/>
      <c r="F27" s="475"/>
      <c r="G27" s="469"/>
      <c r="H27" s="919"/>
      <c r="I27" s="922"/>
      <c r="J27" s="923"/>
      <c r="K27" s="923"/>
      <c r="L27" s="924"/>
      <c r="M27" s="931"/>
      <c r="N27" s="932"/>
      <c r="O27" s="933"/>
      <c r="P27" s="444" t="s">
        <v>616</v>
      </c>
      <c r="Q27" s="445"/>
      <c r="R27" s="445"/>
      <c r="S27" s="446"/>
      <c r="T27" s="447"/>
      <c r="U27" s="145"/>
      <c r="V27" s="146"/>
      <c r="W27" s="146"/>
      <c r="X27" s="146"/>
      <c r="Y27" s="146"/>
      <c r="Z27" s="146"/>
      <c r="AA27" s="147"/>
      <c r="AB27" s="145"/>
      <c r="AC27" s="146"/>
      <c r="AD27" s="146"/>
      <c r="AE27" s="146"/>
      <c r="AF27" s="146"/>
      <c r="AG27" s="146"/>
      <c r="AH27" s="147"/>
      <c r="AI27" s="145"/>
      <c r="AJ27" s="146"/>
      <c r="AK27" s="146"/>
      <c r="AL27" s="146"/>
      <c r="AM27" s="146"/>
      <c r="AN27" s="146"/>
      <c r="AO27" s="147"/>
      <c r="AP27" s="145"/>
      <c r="AQ27" s="146"/>
      <c r="AR27" s="146"/>
      <c r="AS27" s="146"/>
      <c r="AT27" s="146"/>
      <c r="AU27" s="146"/>
      <c r="AV27" s="147"/>
      <c r="AW27" s="145"/>
      <c r="AX27" s="146"/>
      <c r="AY27" s="146"/>
      <c r="AZ27" s="940"/>
      <c r="BA27" s="909"/>
      <c r="BB27" s="908"/>
      <c r="BC27" s="909"/>
      <c r="BD27" s="893"/>
      <c r="BE27" s="894"/>
      <c r="BF27" s="894"/>
      <c r="BG27" s="894"/>
      <c r="BH27" s="895"/>
    </row>
    <row r="28" spans="2:60" ht="20.25" customHeight="1">
      <c r="B28" s="118">
        <f>B25+1</f>
        <v>3</v>
      </c>
      <c r="C28" s="913"/>
      <c r="D28" s="914"/>
      <c r="E28" s="915"/>
      <c r="F28" s="475">
        <f>C27</f>
        <v>0</v>
      </c>
      <c r="G28" s="469"/>
      <c r="H28" s="920"/>
      <c r="I28" s="925"/>
      <c r="J28" s="926"/>
      <c r="K28" s="926"/>
      <c r="L28" s="927"/>
      <c r="M28" s="934"/>
      <c r="N28" s="935"/>
      <c r="O28" s="936"/>
      <c r="P28" s="436" t="s">
        <v>911</v>
      </c>
      <c r="Q28" s="437"/>
      <c r="R28" s="437"/>
      <c r="S28" s="438"/>
      <c r="T28" s="439"/>
      <c r="U28" s="125" t="str">
        <f>IF(U27="","",VLOOKUP(U27,'[3]シフト記号表（勤務時間帯）'!$D$6:$X$47,21,FALSE))</f>
        <v/>
      </c>
      <c r="V28" s="126" t="str">
        <f>IF(V27="","",VLOOKUP(V27,'[3]シフト記号表（勤務時間帯）'!$D$6:$X$47,21,FALSE))</f>
        <v/>
      </c>
      <c r="W28" s="126" t="str">
        <f>IF(W27="","",VLOOKUP(W27,'[3]シフト記号表（勤務時間帯）'!$D$6:$X$47,21,FALSE))</f>
        <v/>
      </c>
      <c r="X28" s="126" t="str">
        <f>IF(X27="","",VLOOKUP(X27,'[3]シフト記号表（勤務時間帯）'!$D$6:$X$47,21,FALSE))</f>
        <v/>
      </c>
      <c r="Y28" s="126" t="str">
        <f>IF(Y27="","",VLOOKUP(Y27,'[3]シフト記号表（勤務時間帯）'!$D$6:$X$47,21,FALSE))</f>
        <v/>
      </c>
      <c r="Z28" s="126" t="str">
        <f>IF(Z27="","",VLOOKUP(Z27,'[3]シフト記号表（勤務時間帯）'!$D$6:$X$47,21,FALSE))</f>
        <v/>
      </c>
      <c r="AA28" s="127" t="str">
        <f>IF(AA27="","",VLOOKUP(AA27,'[3]シフト記号表（勤務時間帯）'!$D$6:$X$47,21,FALSE))</f>
        <v/>
      </c>
      <c r="AB28" s="125" t="str">
        <f>IF(AB27="","",VLOOKUP(AB27,'[3]シフト記号表（勤務時間帯）'!$D$6:$X$47,21,FALSE))</f>
        <v/>
      </c>
      <c r="AC28" s="126" t="str">
        <f>IF(AC27="","",VLOOKUP(AC27,'[3]シフト記号表（勤務時間帯）'!$D$6:$X$47,21,FALSE))</f>
        <v/>
      </c>
      <c r="AD28" s="126" t="str">
        <f>IF(AD27="","",VLOOKUP(AD27,'[3]シフト記号表（勤務時間帯）'!$D$6:$X$47,21,FALSE))</f>
        <v/>
      </c>
      <c r="AE28" s="126" t="str">
        <f>IF(AE27="","",VLOOKUP(AE27,'[3]シフト記号表（勤務時間帯）'!$D$6:$X$47,21,FALSE))</f>
        <v/>
      </c>
      <c r="AF28" s="126" t="str">
        <f>IF(AF27="","",VLOOKUP(AF27,'[3]シフト記号表（勤務時間帯）'!$D$6:$X$47,21,FALSE))</f>
        <v/>
      </c>
      <c r="AG28" s="126" t="str">
        <f>IF(AG27="","",VLOOKUP(AG27,'[3]シフト記号表（勤務時間帯）'!$D$6:$X$47,21,FALSE))</f>
        <v/>
      </c>
      <c r="AH28" s="127" t="str">
        <f>IF(AH27="","",VLOOKUP(AH27,'[3]シフト記号表（勤務時間帯）'!$D$6:$X$47,21,FALSE))</f>
        <v/>
      </c>
      <c r="AI28" s="125" t="str">
        <f>IF(AI27="","",VLOOKUP(AI27,'[3]シフト記号表（勤務時間帯）'!$D$6:$X$47,21,FALSE))</f>
        <v/>
      </c>
      <c r="AJ28" s="126" t="str">
        <f>IF(AJ27="","",VLOOKUP(AJ27,'[3]シフト記号表（勤務時間帯）'!$D$6:$X$47,21,FALSE))</f>
        <v/>
      </c>
      <c r="AK28" s="126" t="str">
        <f>IF(AK27="","",VLOOKUP(AK27,'[3]シフト記号表（勤務時間帯）'!$D$6:$X$47,21,FALSE))</f>
        <v/>
      </c>
      <c r="AL28" s="126" t="str">
        <f>IF(AL27="","",VLOOKUP(AL27,'[3]シフト記号表（勤務時間帯）'!$D$6:$X$47,21,FALSE))</f>
        <v/>
      </c>
      <c r="AM28" s="126" t="str">
        <f>IF(AM27="","",VLOOKUP(AM27,'[3]シフト記号表（勤務時間帯）'!$D$6:$X$47,21,FALSE))</f>
        <v/>
      </c>
      <c r="AN28" s="126" t="str">
        <f>IF(AN27="","",VLOOKUP(AN27,'[3]シフト記号表（勤務時間帯）'!$D$6:$X$47,21,FALSE))</f>
        <v/>
      </c>
      <c r="AO28" s="127" t="str">
        <f>IF(AO27="","",VLOOKUP(AO27,'[3]シフト記号表（勤務時間帯）'!$D$6:$X$47,21,FALSE))</f>
        <v/>
      </c>
      <c r="AP28" s="125" t="str">
        <f>IF(AP27="","",VLOOKUP(AP27,'[3]シフト記号表（勤務時間帯）'!$D$6:$X$47,21,FALSE))</f>
        <v/>
      </c>
      <c r="AQ28" s="126" t="str">
        <f>IF(AQ27="","",VLOOKUP(AQ27,'[3]シフト記号表（勤務時間帯）'!$D$6:$X$47,21,FALSE))</f>
        <v/>
      </c>
      <c r="AR28" s="126" t="str">
        <f>IF(AR27="","",VLOOKUP(AR27,'[3]シフト記号表（勤務時間帯）'!$D$6:$X$47,21,FALSE))</f>
        <v/>
      </c>
      <c r="AS28" s="126" t="str">
        <f>IF(AS27="","",VLOOKUP(AS27,'[3]シフト記号表（勤務時間帯）'!$D$6:$X$47,21,FALSE))</f>
        <v/>
      </c>
      <c r="AT28" s="126" t="str">
        <f>IF(AT27="","",VLOOKUP(AT27,'[3]シフト記号表（勤務時間帯）'!$D$6:$X$47,21,FALSE))</f>
        <v/>
      </c>
      <c r="AU28" s="126" t="str">
        <f>IF(AU27="","",VLOOKUP(AU27,'[3]シフト記号表（勤務時間帯）'!$D$6:$X$47,21,FALSE))</f>
        <v/>
      </c>
      <c r="AV28" s="127" t="str">
        <f>IF(AV27="","",VLOOKUP(AV27,'[3]シフト記号表（勤務時間帯）'!$D$6:$X$47,21,FALSE))</f>
        <v/>
      </c>
      <c r="AW28" s="125" t="str">
        <f>IF(AW27="","",VLOOKUP(AW27,'[3]シフト記号表（勤務時間帯）'!$D$6:$X$47,21,FALSE))</f>
        <v/>
      </c>
      <c r="AX28" s="126" t="str">
        <f>IF(AX27="","",VLOOKUP(AX27,'[3]シフト記号表（勤務時間帯）'!$D$6:$X$47,21,FALSE))</f>
        <v/>
      </c>
      <c r="AY28" s="126" t="str">
        <f>IF(AY27="","",VLOOKUP(AY27,'[3]シフト記号表（勤務時間帯）'!$D$6:$X$47,21,FALSE))</f>
        <v/>
      </c>
      <c r="AZ28" s="902">
        <f>IF($BC$3="４週",SUM(U28:AV28),IF($BC$3="暦月",SUM(U28:AY28),""))</f>
        <v>0</v>
      </c>
      <c r="BA28" s="903"/>
      <c r="BB28" s="904">
        <f>IF($BC$3="４週",AZ28/4,IF($BC$3="暦月",(AZ28/($BC$8/7)),""))</f>
        <v>0</v>
      </c>
      <c r="BC28" s="903"/>
      <c r="BD28" s="896"/>
      <c r="BE28" s="897"/>
      <c r="BF28" s="897"/>
      <c r="BG28" s="897"/>
      <c r="BH28" s="898"/>
    </row>
    <row r="29" spans="2:60" ht="20.25" customHeight="1">
      <c r="B29" s="128"/>
      <c r="C29" s="941"/>
      <c r="D29" s="942"/>
      <c r="E29" s="943"/>
      <c r="F29" s="476"/>
      <c r="G29" s="470">
        <f>C27</f>
        <v>0</v>
      </c>
      <c r="H29" s="944"/>
      <c r="I29" s="945"/>
      <c r="J29" s="946"/>
      <c r="K29" s="946"/>
      <c r="L29" s="947"/>
      <c r="M29" s="948"/>
      <c r="N29" s="949"/>
      <c r="O29" s="950"/>
      <c r="P29" s="440" t="s">
        <v>618</v>
      </c>
      <c r="Q29" s="176"/>
      <c r="R29" s="176"/>
      <c r="S29" s="177"/>
      <c r="T29" s="150"/>
      <c r="U29" s="135" t="str">
        <f>IF(U27="","",VLOOKUP(U27,'[3]シフト記号表（勤務時間帯）'!$D$6:$Z$47,23,FALSE))</f>
        <v/>
      </c>
      <c r="V29" s="136" t="str">
        <f>IF(V27="","",VLOOKUP(V27,'[3]シフト記号表（勤務時間帯）'!$D$6:$Z$47,23,FALSE))</f>
        <v/>
      </c>
      <c r="W29" s="136" t="str">
        <f>IF(W27="","",VLOOKUP(W27,'[3]シフト記号表（勤務時間帯）'!$D$6:$Z$47,23,FALSE))</f>
        <v/>
      </c>
      <c r="X29" s="136" t="str">
        <f>IF(X27="","",VLOOKUP(X27,'[3]シフト記号表（勤務時間帯）'!$D$6:$Z$47,23,FALSE))</f>
        <v/>
      </c>
      <c r="Y29" s="136" t="str">
        <f>IF(Y27="","",VLOOKUP(Y27,'[3]シフト記号表（勤務時間帯）'!$D$6:$Z$47,23,FALSE))</f>
        <v/>
      </c>
      <c r="Z29" s="136" t="str">
        <f>IF(Z27="","",VLOOKUP(Z27,'[3]シフト記号表（勤務時間帯）'!$D$6:$Z$47,23,FALSE))</f>
        <v/>
      </c>
      <c r="AA29" s="137" t="str">
        <f>IF(AA27="","",VLOOKUP(AA27,'[3]シフト記号表（勤務時間帯）'!$D$6:$Z$47,23,FALSE))</f>
        <v/>
      </c>
      <c r="AB29" s="135" t="str">
        <f>IF(AB27="","",VLOOKUP(AB27,'[3]シフト記号表（勤務時間帯）'!$D$6:$Z$47,23,FALSE))</f>
        <v/>
      </c>
      <c r="AC29" s="136" t="str">
        <f>IF(AC27="","",VLOOKUP(AC27,'[3]シフト記号表（勤務時間帯）'!$D$6:$Z$47,23,FALSE))</f>
        <v/>
      </c>
      <c r="AD29" s="136" t="str">
        <f>IF(AD27="","",VLOOKUP(AD27,'[3]シフト記号表（勤務時間帯）'!$D$6:$Z$47,23,FALSE))</f>
        <v/>
      </c>
      <c r="AE29" s="136" t="str">
        <f>IF(AE27="","",VLOOKUP(AE27,'[3]シフト記号表（勤務時間帯）'!$D$6:$Z$47,23,FALSE))</f>
        <v/>
      </c>
      <c r="AF29" s="136" t="str">
        <f>IF(AF27="","",VLOOKUP(AF27,'[3]シフト記号表（勤務時間帯）'!$D$6:$Z$47,23,FALSE))</f>
        <v/>
      </c>
      <c r="AG29" s="136" t="str">
        <f>IF(AG27="","",VLOOKUP(AG27,'[3]シフト記号表（勤務時間帯）'!$D$6:$Z$47,23,FALSE))</f>
        <v/>
      </c>
      <c r="AH29" s="137" t="str">
        <f>IF(AH27="","",VLOOKUP(AH27,'[3]シフト記号表（勤務時間帯）'!$D$6:$Z$47,23,FALSE))</f>
        <v/>
      </c>
      <c r="AI29" s="135" t="str">
        <f>IF(AI27="","",VLOOKUP(AI27,'[3]シフト記号表（勤務時間帯）'!$D$6:$Z$47,23,FALSE))</f>
        <v/>
      </c>
      <c r="AJ29" s="136" t="str">
        <f>IF(AJ27="","",VLOOKUP(AJ27,'[3]シフト記号表（勤務時間帯）'!$D$6:$Z$47,23,FALSE))</f>
        <v/>
      </c>
      <c r="AK29" s="136" t="str">
        <f>IF(AK27="","",VLOOKUP(AK27,'[3]シフト記号表（勤務時間帯）'!$D$6:$Z$47,23,FALSE))</f>
        <v/>
      </c>
      <c r="AL29" s="136" t="str">
        <f>IF(AL27="","",VLOOKUP(AL27,'[3]シフト記号表（勤務時間帯）'!$D$6:$Z$47,23,FALSE))</f>
        <v/>
      </c>
      <c r="AM29" s="136" t="str">
        <f>IF(AM27="","",VLOOKUP(AM27,'[3]シフト記号表（勤務時間帯）'!$D$6:$Z$47,23,FALSE))</f>
        <v/>
      </c>
      <c r="AN29" s="136" t="str">
        <f>IF(AN27="","",VLOOKUP(AN27,'[3]シフト記号表（勤務時間帯）'!$D$6:$Z$47,23,FALSE))</f>
        <v/>
      </c>
      <c r="AO29" s="137" t="str">
        <f>IF(AO27="","",VLOOKUP(AO27,'[3]シフト記号表（勤務時間帯）'!$D$6:$Z$47,23,FALSE))</f>
        <v/>
      </c>
      <c r="AP29" s="135" t="str">
        <f>IF(AP27="","",VLOOKUP(AP27,'[3]シフト記号表（勤務時間帯）'!$D$6:$Z$47,23,FALSE))</f>
        <v/>
      </c>
      <c r="AQ29" s="136" t="str">
        <f>IF(AQ27="","",VLOOKUP(AQ27,'[3]シフト記号表（勤務時間帯）'!$D$6:$Z$47,23,FALSE))</f>
        <v/>
      </c>
      <c r="AR29" s="136" t="str">
        <f>IF(AR27="","",VLOOKUP(AR27,'[3]シフト記号表（勤務時間帯）'!$D$6:$Z$47,23,FALSE))</f>
        <v/>
      </c>
      <c r="AS29" s="136" t="str">
        <f>IF(AS27="","",VLOOKUP(AS27,'[3]シフト記号表（勤務時間帯）'!$D$6:$Z$47,23,FALSE))</f>
        <v/>
      </c>
      <c r="AT29" s="136" t="str">
        <f>IF(AT27="","",VLOOKUP(AT27,'[3]シフト記号表（勤務時間帯）'!$D$6:$Z$47,23,FALSE))</f>
        <v/>
      </c>
      <c r="AU29" s="136" t="str">
        <f>IF(AU27="","",VLOOKUP(AU27,'[3]シフト記号表（勤務時間帯）'!$D$6:$Z$47,23,FALSE))</f>
        <v/>
      </c>
      <c r="AV29" s="137" t="str">
        <f>IF(AV27="","",VLOOKUP(AV27,'[3]シフト記号表（勤務時間帯）'!$D$6:$Z$47,23,FALSE))</f>
        <v/>
      </c>
      <c r="AW29" s="135" t="str">
        <f>IF(AW27="","",VLOOKUP(AW27,'[3]シフト記号表（勤務時間帯）'!$D$6:$Z$47,23,FALSE))</f>
        <v/>
      </c>
      <c r="AX29" s="136" t="str">
        <f>IF(AX27="","",VLOOKUP(AX27,'[3]シフト記号表（勤務時間帯）'!$D$6:$Z$47,23,FALSE))</f>
        <v/>
      </c>
      <c r="AY29" s="136" t="str">
        <f>IF(AY27="","",VLOOKUP(AY27,'[3]シフト記号表（勤務時間帯）'!$D$6:$Z$47,23,FALSE))</f>
        <v/>
      </c>
      <c r="AZ29" s="905">
        <f>IF($BC$3="４週",SUM(U29:AV29),IF($BC$3="暦月",SUM(U29:AY29),""))</f>
        <v>0</v>
      </c>
      <c r="BA29" s="906"/>
      <c r="BB29" s="907">
        <f>IF($BC$3="４週",AZ29/4,IF($BC$3="暦月",(AZ29/($BC$8/7)),""))</f>
        <v>0</v>
      </c>
      <c r="BC29" s="906"/>
      <c r="BD29" s="899"/>
      <c r="BE29" s="900"/>
      <c r="BF29" s="900"/>
      <c r="BG29" s="900"/>
      <c r="BH29" s="901"/>
    </row>
    <row r="30" spans="2:60" ht="20.25" customHeight="1">
      <c r="B30" s="443"/>
      <c r="C30" s="910"/>
      <c r="D30" s="911"/>
      <c r="E30" s="912"/>
      <c r="F30" s="475"/>
      <c r="G30" s="469"/>
      <c r="H30" s="919"/>
      <c r="I30" s="922"/>
      <c r="J30" s="923"/>
      <c r="K30" s="923"/>
      <c r="L30" s="924"/>
      <c r="M30" s="931"/>
      <c r="N30" s="932"/>
      <c r="O30" s="933"/>
      <c r="P30" s="444" t="s">
        <v>616</v>
      </c>
      <c r="Q30" s="445"/>
      <c r="R30" s="445"/>
      <c r="S30" s="446"/>
      <c r="T30" s="447"/>
      <c r="U30" s="145"/>
      <c r="V30" s="146"/>
      <c r="W30" s="146"/>
      <c r="X30" s="146"/>
      <c r="Y30" s="146"/>
      <c r="Z30" s="146"/>
      <c r="AA30" s="147"/>
      <c r="AB30" s="145"/>
      <c r="AC30" s="146"/>
      <c r="AD30" s="146"/>
      <c r="AE30" s="146"/>
      <c r="AF30" s="146"/>
      <c r="AG30" s="146"/>
      <c r="AH30" s="147"/>
      <c r="AI30" s="145"/>
      <c r="AJ30" s="146"/>
      <c r="AK30" s="146"/>
      <c r="AL30" s="146"/>
      <c r="AM30" s="146"/>
      <c r="AN30" s="146"/>
      <c r="AO30" s="147"/>
      <c r="AP30" s="145"/>
      <c r="AQ30" s="146"/>
      <c r="AR30" s="146"/>
      <c r="AS30" s="146"/>
      <c r="AT30" s="146"/>
      <c r="AU30" s="146"/>
      <c r="AV30" s="147"/>
      <c r="AW30" s="145"/>
      <c r="AX30" s="146"/>
      <c r="AY30" s="146"/>
      <c r="AZ30" s="940"/>
      <c r="BA30" s="909"/>
      <c r="BB30" s="908"/>
      <c r="BC30" s="909"/>
      <c r="BD30" s="893"/>
      <c r="BE30" s="894"/>
      <c r="BF30" s="894"/>
      <c r="BG30" s="894"/>
      <c r="BH30" s="895"/>
    </row>
    <row r="31" spans="2:60" ht="20.25" customHeight="1">
      <c r="B31" s="118">
        <f>B28+1</f>
        <v>4</v>
      </c>
      <c r="C31" s="913"/>
      <c r="D31" s="914"/>
      <c r="E31" s="915"/>
      <c r="F31" s="475">
        <f>C30</f>
        <v>0</v>
      </c>
      <c r="G31" s="469"/>
      <c r="H31" s="920"/>
      <c r="I31" s="925"/>
      <c r="J31" s="926"/>
      <c r="K31" s="926"/>
      <c r="L31" s="927"/>
      <c r="M31" s="934"/>
      <c r="N31" s="935"/>
      <c r="O31" s="936"/>
      <c r="P31" s="436" t="s">
        <v>911</v>
      </c>
      <c r="Q31" s="437"/>
      <c r="R31" s="437"/>
      <c r="S31" s="438"/>
      <c r="T31" s="439"/>
      <c r="U31" s="125" t="str">
        <f>IF(U30="","",VLOOKUP(U30,'[3]シフト記号表（勤務時間帯）'!$D$6:$X$47,21,FALSE))</f>
        <v/>
      </c>
      <c r="V31" s="126" t="str">
        <f>IF(V30="","",VLOOKUP(V30,'[3]シフト記号表（勤務時間帯）'!$D$6:$X$47,21,FALSE))</f>
        <v/>
      </c>
      <c r="W31" s="126" t="str">
        <f>IF(W30="","",VLOOKUP(W30,'[3]シフト記号表（勤務時間帯）'!$D$6:$X$47,21,FALSE))</f>
        <v/>
      </c>
      <c r="X31" s="126" t="str">
        <f>IF(X30="","",VLOOKUP(X30,'[3]シフト記号表（勤務時間帯）'!$D$6:$X$47,21,FALSE))</f>
        <v/>
      </c>
      <c r="Y31" s="126" t="str">
        <f>IF(Y30="","",VLOOKUP(Y30,'[3]シフト記号表（勤務時間帯）'!$D$6:$X$47,21,FALSE))</f>
        <v/>
      </c>
      <c r="Z31" s="126" t="str">
        <f>IF(Z30="","",VLOOKUP(Z30,'[3]シフト記号表（勤務時間帯）'!$D$6:$X$47,21,FALSE))</f>
        <v/>
      </c>
      <c r="AA31" s="127" t="str">
        <f>IF(AA30="","",VLOOKUP(AA30,'[3]シフト記号表（勤務時間帯）'!$D$6:$X$47,21,FALSE))</f>
        <v/>
      </c>
      <c r="AB31" s="125" t="str">
        <f>IF(AB30="","",VLOOKUP(AB30,'[3]シフト記号表（勤務時間帯）'!$D$6:$X$47,21,FALSE))</f>
        <v/>
      </c>
      <c r="AC31" s="126" t="str">
        <f>IF(AC30="","",VLOOKUP(AC30,'[3]シフト記号表（勤務時間帯）'!$D$6:$X$47,21,FALSE))</f>
        <v/>
      </c>
      <c r="AD31" s="126" t="str">
        <f>IF(AD30="","",VLOOKUP(AD30,'[3]シフト記号表（勤務時間帯）'!$D$6:$X$47,21,FALSE))</f>
        <v/>
      </c>
      <c r="AE31" s="126" t="str">
        <f>IF(AE30="","",VLOOKUP(AE30,'[3]シフト記号表（勤務時間帯）'!$D$6:$X$47,21,FALSE))</f>
        <v/>
      </c>
      <c r="AF31" s="126" t="str">
        <f>IF(AF30="","",VLOOKUP(AF30,'[3]シフト記号表（勤務時間帯）'!$D$6:$X$47,21,FALSE))</f>
        <v/>
      </c>
      <c r="AG31" s="126" t="str">
        <f>IF(AG30="","",VLOOKUP(AG30,'[3]シフト記号表（勤務時間帯）'!$D$6:$X$47,21,FALSE))</f>
        <v/>
      </c>
      <c r="AH31" s="127" t="str">
        <f>IF(AH30="","",VLOOKUP(AH30,'[3]シフト記号表（勤務時間帯）'!$D$6:$X$47,21,FALSE))</f>
        <v/>
      </c>
      <c r="AI31" s="125" t="str">
        <f>IF(AI30="","",VLOOKUP(AI30,'[3]シフト記号表（勤務時間帯）'!$D$6:$X$47,21,FALSE))</f>
        <v/>
      </c>
      <c r="AJ31" s="126" t="str">
        <f>IF(AJ30="","",VLOOKUP(AJ30,'[3]シフト記号表（勤務時間帯）'!$D$6:$X$47,21,FALSE))</f>
        <v/>
      </c>
      <c r="AK31" s="126" t="str">
        <f>IF(AK30="","",VLOOKUP(AK30,'[3]シフト記号表（勤務時間帯）'!$D$6:$X$47,21,FALSE))</f>
        <v/>
      </c>
      <c r="AL31" s="126" t="str">
        <f>IF(AL30="","",VLOOKUP(AL30,'[3]シフト記号表（勤務時間帯）'!$D$6:$X$47,21,FALSE))</f>
        <v/>
      </c>
      <c r="AM31" s="126" t="str">
        <f>IF(AM30="","",VLOOKUP(AM30,'[3]シフト記号表（勤務時間帯）'!$D$6:$X$47,21,FALSE))</f>
        <v/>
      </c>
      <c r="AN31" s="126" t="str">
        <f>IF(AN30="","",VLOOKUP(AN30,'[3]シフト記号表（勤務時間帯）'!$D$6:$X$47,21,FALSE))</f>
        <v/>
      </c>
      <c r="AO31" s="127" t="str">
        <f>IF(AO30="","",VLOOKUP(AO30,'[3]シフト記号表（勤務時間帯）'!$D$6:$X$47,21,FALSE))</f>
        <v/>
      </c>
      <c r="AP31" s="125" t="str">
        <f>IF(AP30="","",VLOOKUP(AP30,'[3]シフト記号表（勤務時間帯）'!$D$6:$X$47,21,FALSE))</f>
        <v/>
      </c>
      <c r="AQ31" s="126" t="str">
        <f>IF(AQ30="","",VLOOKUP(AQ30,'[3]シフト記号表（勤務時間帯）'!$D$6:$X$47,21,FALSE))</f>
        <v/>
      </c>
      <c r="AR31" s="126" t="str">
        <f>IF(AR30="","",VLOOKUP(AR30,'[3]シフト記号表（勤務時間帯）'!$D$6:$X$47,21,FALSE))</f>
        <v/>
      </c>
      <c r="AS31" s="126" t="str">
        <f>IF(AS30="","",VLOOKUP(AS30,'[3]シフト記号表（勤務時間帯）'!$D$6:$X$47,21,FALSE))</f>
        <v/>
      </c>
      <c r="AT31" s="126" t="str">
        <f>IF(AT30="","",VLOOKUP(AT30,'[3]シフト記号表（勤務時間帯）'!$D$6:$X$47,21,FALSE))</f>
        <v/>
      </c>
      <c r="AU31" s="126" t="str">
        <f>IF(AU30="","",VLOOKUP(AU30,'[3]シフト記号表（勤務時間帯）'!$D$6:$X$47,21,FALSE))</f>
        <v/>
      </c>
      <c r="AV31" s="127" t="str">
        <f>IF(AV30="","",VLOOKUP(AV30,'[3]シフト記号表（勤務時間帯）'!$D$6:$X$47,21,FALSE))</f>
        <v/>
      </c>
      <c r="AW31" s="125" t="str">
        <f>IF(AW30="","",VLOOKUP(AW30,'[3]シフト記号表（勤務時間帯）'!$D$6:$X$47,21,FALSE))</f>
        <v/>
      </c>
      <c r="AX31" s="126" t="str">
        <f>IF(AX30="","",VLOOKUP(AX30,'[3]シフト記号表（勤務時間帯）'!$D$6:$X$47,21,FALSE))</f>
        <v/>
      </c>
      <c r="AY31" s="126" t="str">
        <f>IF(AY30="","",VLOOKUP(AY30,'[3]シフト記号表（勤務時間帯）'!$D$6:$X$47,21,FALSE))</f>
        <v/>
      </c>
      <c r="AZ31" s="902">
        <f>IF($BC$3="４週",SUM(U31:AV31),IF($BC$3="暦月",SUM(U31:AY31),""))</f>
        <v>0</v>
      </c>
      <c r="BA31" s="903"/>
      <c r="BB31" s="904">
        <f>IF($BC$3="４週",AZ31/4,IF($BC$3="暦月",(AZ31/($BC$8/7)),""))</f>
        <v>0</v>
      </c>
      <c r="BC31" s="903"/>
      <c r="BD31" s="896"/>
      <c r="BE31" s="897"/>
      <c r="BF31" s="897"/>
      <c r="BG31" s="897"/>
      <c r="BH31" s="898"/>
    </row>
    <row r="32" spans="2:60" ht="20.25" customHeight="1">
      <c r="B32" s="128"/>
      <c r="C32" s="941"/>
      <c r="D32" s="942"/>
      <c r="E32" s="943"/>
      <c r="F32" s="476"/>
      <c r="G32" s="470">
        <f>C30</f>
        <v>0</v>
      </c>
      <c r="H32" s="944"/>
      <c r="I32" s="945"/>
      <c r="J32" s="946"/>
      <c r="K32" s="946"/>
      <c r="L32" s="947"/>
      <c r="M32" s="948"/>
      <c r="N32" s="949"/>
      <c r="O32" s="950"/>
      <c r="P32" s="440" t="s">
        <v>618</v>
      </c>
      <c r="Q32" s="448"/>
      <c r="R32" s="448"/>
      <c r="S32" s="442"/>
      <c r="T32" s="134"/>
      <c r="U32" s="135" t="str">
        <f>IF(U30="","",VLOOKUP(U30,'[3]シフト記号表（勤務時間帯）'!$D$6:$Z$47,23,FALSE))</f>
        <v/>
      </c>
      <c r="V32" s="136" t="str">
        <f>IF(V30="","",VLOOKUP(V30,'[3]シフト記号表（勤務時間帯）'!$D$6:$Z$47,23,FALSE))</f>
        <v/>
      </c>
      <c r="W32" s="136" t="str">
        <f>IF(W30="","",VLOOKUP(W30,'[3]シフト記号表（勤務時間帯）'!$D$6:$Z$47,23,FALSE))</f>
        <v/>
      </c>
      <c r="X32" s="136" t="str">
        <f>IF(X30="","",VLOOKUP(X30,'[3]シフト記号表（勤務時間帯）'!$D$6:$Z$47,23,FALSE))</f>
        <v/>
      </c>
      <c r="Y32" s="136" t="str">
        <f>IF(Y30="","",VLOOKUP(Y30,'[3]シフト記号表（勤務時間帯）'!$D$6:$Z$47,23,FALSE))</f>
        <v/>
      </c>
      <c r="Z32" s="136" t="str">
        <f>IF(Z30="","",VLOOKUP(Z30,'[3]シフト記号表（勤務時間帯）'!$D$6:$Z$47,23,FALSE))</f>
        <v/>
      </c>
      <c r="AA32" s="137" t="str">
        <f>IF(AA30="","",VLOOKUP(AA30,'[3]シフト記号表（勤務時間帯）'!$D$6:$Z$47,23,FALSE))</f>
        <v/>
      </c>
      <c r="AB32" s="135" t="str">
        <f>IF(AB30="","",VLOOKUP(AB30,'[3]シフト記号表（勤務時間帯）'!$D$6:$Z$47,23,FALSE))</f>
        <v/>
      </c>
      <c r="AC32" s="136" t="str">
        <f>IF(AC30="","",VLOOKUP(AC30,'[3]シフト記号表（勤務時間帯）'!$D$6:$Z$47,23,FALSE))</f>
        <v/>
      </c>
      <c r="AD32" s="136" t="str">
        <f>IF(AD30="","",VLOOKUP(AD30,'[3]シフト記号表（勤務時間帯）'!$D$6:$Z$47,23,FALSE))</f>
        <v/>
      </c>
      <c r="AE32" s="136" t="str">
        <f>IF(AE30="","",VLOOKUP(AE30,'[3]シフト記号表（勤務時間帯）'!$D$6:$Z$47,23,FALSE))</f>
        <v/>
      </c>
      <c r="AF32" s="136" t="str">
        <f>IF(AF30="","",VLOOKUP(AF30,'[3]シフト記号表（勤務時間帯）'!$D$6:$Z$47,23,FALSE))</f>
        <v/>
      </c>
      <c r="AG32" s="136" t="str">
        <f>IF(AG30="","",VLOOKUP(AG30,'[3]シフト記号表（勤務時間帯）'!$D$6:$Z$47,23,FALSE))</f>
        <v/>
      </c>
      <c r="AH32" s="137" t="str">
        <f>IF(AH30="","",VLOOKUP(AH30,'[3]シフト記号表（勤務時間帯）'!$D$6:$Z$47,23,FALSE))</f>
        <v/>
      </c>
      <c r="AI32" s="135" t="str">
        <f>IF(AI30="","",VLOOKUP(AI30,'[3]シフト記号表（勤務時間帯）'!$D$6:$Z$47,23,FALSE))</f>
        <v/>
      </c>
      <c r="AJ32" s="136" t="str">
        <f>IF(AJ30="","",VLOOKUP(AJ30,'[3]シフト記号表（勤務時間帯）'!$D$6:$Z$47,23,FALSE))</f>
        <v/>
      </c>
      <c r="AK32" s="136" t="str">
        <f>IF(AK30="","",VLOOKUP(AK30,'[3]シフト記号表（勤務時間帯）'!$D$6:$Z$47,23,FALSE))</f>
        <v/>
      </c>
      <c r="AL32" s="136" t="str">
        <f>IF(AL30="","",VLOOKUP(AL30,'[3]シフト記号表（勤務時間帯）'!$D$6:$Z$47,23,FALSE))</f>
        <v/>
      </c>
      <c r="AM32" s="136" t="str">
        <f>IF(AM30="","",VLOOKUP(AM30,'[3]シフト記号表（勤務時間帯）'!$D$6:$Z$47,23,FALSE))</f>
        <v/>
      </c>
      <c r="AN32" s="136" t="str">
        <f>IF(AN30="","",VLOOKUP(AN30,'[3]シフト記号表（勤務時間帯）'!$D$6:$Z$47,23,FALSE))</f>
        <v/>
      </c>
      <c r="AO32" s="137" t="str">
        <f>IF(AO30="","",VLOOKUP(AO30,'[3]シフト記号表（勤務時間帯）'!$D$6:$Z$47,23,FALSE))</f>
        <v/>
      </c>
      <c r="AP32" s="135" t="str">
        <f>IF(AP30="","",VLOOKUP(AP30,'[3]シフト記号表（勤務時間帯）'!$D$6:$Z$47,23,FALSE))</f>
        <v/>
      </c>
      <c r="AQ32" s="136" t="str">
        <f>IF(AQ30="","",VLOOKUP(AQ30,'[3]シフト記号表（勤務時間帯）'!$D$6:$Z$47,23,FALSE))</f>
        <v/>
      </c>
      <c r="AR32" s="136" t="str">
        <f>IF(AR30="","",VLOOKUP(AR30,'[3]シフト記号表（勤務時間帯）'!$D$6:$Z$47,23,FALSE))</f>
        <v/>
      </c>
      <c r="AS32" s="136" t="str">
        <f>IF(AS30="","",VLOOKUP(AS30,'[3]シフト記号表（勤務時間帯）'!$D$6:$Z$47,23,FALSE))</f>
        <v/>
      </c>
      <c r="AT32" s="136" t="str">
        <f>IF(AT30="","",VLOOKUP(AT30,'[3]シフト記号表（勤務時間帯）'!$D$6:$Z$47,23,FALSE))</f>
        <v/>
      </c>
      <c r="AU32" s="136" t="str">
        <f>IF(AU30="","",VLOOKUP(AU30,'[3]シフト記号表（勤務時間帯）'!$D$6:$Z$47,23,FALSE))</f>
        <v/>
      </c>
      <c r="AV32" s="137" t="str">
        <f>IF(AV30="","",VLOOKUP(AV30,'[3]シフト記号表（勤務時間帯）'!$D$6:$Z$47,23,FALSE))</f>
        <v/>
      </c>
      <c r="AW32" s="135" t="str">
        <f>IF(AW30="","",VLOOKUP(AW30,'[3]シフト記号表（勤務時間帯）'!$D$6:$Z$47,23,FALSE))</f>
        <v/>
      </c>
      <c r="AX32" s="136" t="str">
        <f>IF(AX30="","",VLOOKUP(AX30,'[3]シフト記号表（勤務時間帯）'!$D$6:$Z$47,23,FALSE))</f>
        <v/>
      </c>
      <c r="AY32" s="136" t="str">
        <f>IF(AY30="","",VLOOKUP(AY30,'[3]シフト記号表（勤務時間帯）'!$D$6:$Z$47,23,FALSE))</f>
        <v/>
      </c>
      <c r="AZ32" s="905">
        <f>IF($BC$3="４週",SUM(U32:AV32),IF($BC$3="暦月",SUM(U32:AY32),""))</f>
        <v>0</v>
      </c>
      <c r="BA32" s="906"/>
      <c r="BB32" s="907">
        <f>IF($BC$3="４週",AZ32/4,IF($BC$3="暦月",(AZ32/($BC$8/7)),""))</f>
        <v>0</v>
      </c>
      <c r="BC32" s="906"/>
      <c r="BD32" s="899"/>
      <c r="BE32" s="900"/>
      <c r="BF32" s="900"/>
      <c r="BG32" s="900"/>
      <c r="BH32" s="901"/>
    </row>
    <row r="33" spans="2:60" ht="20.25" customHeight="1">
      <c r="B33" s="443"/>
      <c r="C33" s="910"/>
      <c r="D33" s="911"/>
      <c r="E33" s="912"/>
      <c r="F33" s="475"/>
      <c r="G33" s="469"/>
      <c r="H33" s="919"/>
      <c r="I33" s="922"/>
      <c r="J33" s="923"/>
      <c r="K33" s="923"/>
      <c r="L33" s="924"/>
      <c r="M33" s="931"/>
      <c r="N33" s="932"/>
      <c r="O33" s="933"/>
      <c r="P33" s="444" t="s">
        <v>616</v>
      </c>
      <c r="Q33" s="445"/>
      <c r="R33" s="445"/>
      <c r="S33" s="446"/>
      <c r="T33" s="447"/>
      <c r="U33" s="145"/>
      <c r="V33" s="146"/>
      <c r="W33" s="146"/>
      <c r="X33" s="146"/>
      <c r="Y33" s="146"/>
      <c r="Z33" s="146"/>
      <c r="AA33" s="147"/>
      <c r="AB33" s="145"/>
      <c r="AC33" s="146"/>
      <c r="AD33" s="146"/>
      <c r="AE33" s="146"/>
      <c r="AF33" s="146"/>
      <c r="AG33" s="146"/>
      <c r="AH33" s="147"/>
      <c r="AI33" s="145"/>
      <c r="AJ33" s="146"/>
      <c r="AK33" s="146"/>
      <c r="AL33" s="146"/>
      <c r="AM33" s="146"/>
      <c r="AN33" s="146"/>
      <c r="AO33" s="147"/>
      <c r="AP33" s="145"/>
      <c r="AQ33" s="146"/>
      <c r="AR33" s="146"/>
      <c r="AS33" s="146"/>
      <c r="AT33" s="146"/>
      <c r="AU33" s="146"/>
      <c r="AV33" s="147"/>
      <c r="AW33" s="145"/>
      <c r="AX33" s="146"/>
      <c r="AY33" s="146"/>
      <c r="AZ33" s="940"/>
      <c r="BA33" s="909"/>
      <c r="BB33" s="908"/>
      <c r="BC33" s="909"/>
      <c r="BD33" s="893"/>
      <c r="BE33" s="894"/>
      <c r="BF33" s="894"/>
      <c r="BG33" s="894"/>
      <c r="BH33" s="895"/>
    </row>
    <row r="34" spans="2:60" ht="20.25" customHeight="1">
      <c r="B34" s="118">
        <f>B31+1</f>
        <v>5</v>
      </c>
      <c r="C34" s="913"/>
      <c r="D34" s="914"/>
      <c r="E34" s="915"/>
      <c r="F34" s="475">
        <f>C33</f>
        <v>0</v>
      </c>
      <c r="G34" s="469"/>
      <c r="H34" s="920"/>
      <c r="I34" s="925"/>
      <c r="J34" s="926"/>
      <c r="K34" s="926"/>
      <c r="L34" s="927"/>
      <c r="M34" s="934"/>
      <c r="N34" s="935"/>
      <c r="O34" s="936"/>
      <c r="P34" s="436" t="s">
        <v>911</v>
      </c>
      <c r="Q34" s="437"/>
      <c r="R34" s="437"/>
      <c r="S34" s="438"/>
      <c r="T34" s="439"/>
      <c r="U34" s="125" t="str">
        <f>IF(U33="","",VLOOKUP(U33,'[3]シフト記号表（勤務時間帯）'!$D$6:$X$47,21,FALSE))</f>
        <v/>
      </c>
      <c r="V34" s="126" t="str">
        <f>IF(V33="","",VLOOKUP(V33,'[3]シフト記号表（勤務時間帯）'!$D$6:$X$47,21,FALSE))</f>
        <v/>
      </c>
      <c r="W34" s="126" t="str">
        <f>IF(W33="","",VLOOKUP(W33,'[3]シフト記号表（勤務時間帯）'!$D$6:$X$47,21,FALSE))</f>
        <v/>
      </c>
      <c r="X34" s="126" t="str">
        <f>IF(X33="","",VLOOKUP(X33,'[3]シフト記号表（勤務時間帯）'!$D$6:$X$47,21,FALSE))</f>
        <v/>
      </c>
      <c r="Y34" s="126" t="str">
        <f>IF(Y33="","",VLOOKUP(Y33,'[3]シフト記号表（勤務時間帯）'!$D$6:$X$47,21,FALSE))</f>
        <v/>
      </c>
      <c r="Z34" s="126" t="str">
        <f>IF(Z33="","",VLOOKUP(Z33,'[3]シフト記号表（勤務時間帯）'!$D$6:$X$47,21,FALSE))</f>
        <v/>
      </c>
      <c r="AA34" s="127" t="str">
        <f>IF(AA33="","",VLOOKUP(AA33,'[3]シフト記号表（勤務時間帯）'!$D$6:$X$47,21,FALSE))</f>
        <v/>
      </c>
      <c r="AB34" s="125" t="str">
        <f>IF(AB33="","",VLOOKUP(AB33,'[3]シフト記号表（勤務時間帯）'!$D$6:$X$47,21,FALSE))</f>
        <v/>
      </c>
      <c r="AC34" s="126" t="str">
        <f>IF(AC33="","",VLOOKUP(AC33,'[3]シフト記号表（勤務時間帯）'!$D$6:$X$47,21,FALSE))</f>
        <v/>
      </c>
      <c r="AD34" s="126" t="str">
        <f>IF(AD33="","",VLOOKUP(AD33,'[3]シフト記号表（勤務時間帯）'!$D$6:$X$47,21,FALSE))</f>
        <v/>
      </c>
      <c r="AE34" s="126" t="str">
        <f>IF(AE33="","",VLOOKUP(AE33,'[3]シフト記号表（勤務時間帯）'!$D$6:$X$47,21,FALSE))</f>
        <v/>
      </c>
      <c r="AF34" s="126" t="str">
        <f>IF(AF33="","",VLOOKUP(AF33,'[3]シフト記号表（勤務時間帯）'!$D$6:$X$47,21,FALSE))</f>
        <v/>
      </c>
      <c r="AG34" s="126" t="str">
        <f>IF(AG33="","",VLOOKUP(AG33,'[3]シフト記号表（勤務時間帯）'!$D$6:$X$47,21,FALSE))</f>
        <v/>
      </c>
      <c r="AH34" s="127" t="str">
        <f>IF(AH33="","",VLOOKUP(AH33,'[3]シフト記号表（勤務時間帯）'!$D$6:$X$47,21,FALSE))</f>
        <v/>
      </c>
      <c r="AI34" s="125" t="str">
        <f>IF(AI33="","",VLOOKUP(AI33,'[3]シフト記号表（勤務時間帯）'!$D$6:$X$47,21,FALSE))</f>
        <v/>
      </c>
      <c r="AJ34" s="126" t="str">
        <f>IF(AJ33="","",VLOOKUP(AJ33,'[3]シフト記号表（勤務時間帯）'!$D$6:$X$47,21,FALSE))</f>
        <v/>
      </c>
      <c r="AK34" s="126" t="str">
        <f>IF(AK33="","",VLOOKUP(AK33,'[3]シフト記号表（勤務時間帯）'!$D$6:$X$47,21,FALSE))</f>
        <v/>
      </c>
      <c r="AL34" s="126" t="str">
        <f>IF(AL33="","",VLOOKUP(AL33,'[3]シフト記号表（勤務時間帯）'!$D$6:$X$47,21,FALSE))</f>
        <v/>
      </c>
      <c r="AM34" s="126" t="str">
        <f>IF(AM33="","",VLOOKUP(AM33,'[3]シフト記号表（勤務時間帯）'!$D$6:$X$47,21,FALSE))</f>
        <v/>
      </c>
      <c r="AN34" s="126" t="str">
        <f>IF(AN33="","",VLOOKUP(AN33,'[3]シフト記号表（勤務時間帯）'!$D$6:$X$47,21,FALSE))</f>
        <v/>
      </c>
      <c r="AO34" s="127" t="str">
        <f>IF(AO33="","",VLOOKUP(AO33,'[3]シフト記号表（勤務時間帯）'!$D$6:$X$47,21,FALSE))</f>
        <v/>
      </c>
      <c r="AP34" s="125" t="str">
        <f>IF(AP33="","",VLOOKUP(AP33,'[3]シフト記号表（勤務時間帯）'!$D$6:$X$47,21,FALSE))</f>
        <v/>
      </c>
      <c r="AQ34" s="126" t="str">
        <f>IF(AQ33="","",VLOOKUP(AQ33,'[3]シフト記号表（勤務時間帯）'!$D$6:$X$47,21,FALSE))</f>
        <v/>
      </c>
      <c r="AR34" s="126" t="str">
        <f>IF(AR33="","",VLOOKUP(AR33,'[3]シフト記号表（勤務時間帯）'!$D$6:$X$47,21,FALSE))</f>
        <v/>
      </c>
      <c r="AS34" s="126" t="str">
        <f>IF(AS33="","",VLOOKUP(AS33,'[3]シフト記号表（勤務時間帯）'!$D$6:$X$47,21,FALSE))</f>
        <v/>
      </c>
      <c r="AT34" s="126" t="str">
        <f>IF(AT33="","",VLOOKUP(AT33,'[3]シフト記号表（勤務時間帯）'!$D$6:$X$47,21,FALSE))</f>
        <v/>
      </c>
      <c r="AU34" s="126" t="str">
        <f>IF(AU33="","",VLOOKUP(AU33,'[3]シフト記号表（勤務時間帯）'!$D$6:$X$47,21,FALSE))</f>
        <v/>
      </c>
      <c r="AV34" s="127" t="str">
        <f>IF(AV33="","",VLOOKUP(AV33,'[3]シフト記号表（勤務時間帯）'!$D$6:$X$47,21,FALSE))</f>
        <v/>
      </c>
      <c r="AW34" s="125" t="str">
        <f>IF(AW33="","",VLOOKUP(AW33,'[3]シフト記号表（勤務時間帯）'!$D$6:$X$47,21,FALSE))</f>
        <v/>
      </c>
      <c r="AX34" s="126" t="str">
        <f>IF(AX33="","",VLOOKUP(AX33,'[3]シフト記号表（勤務時間帯）'!$D$6:$X$47,21,FALSE))</f>
        <v/>
      </c>
      <c r="AY34" s="126" t="str">
        <f>IF(AY33="","",VLOOKUP(AY33,'[3]シフト記号表（勤務時間帯）'!$D$6:$X$47,21,FALSE))</f>
        <v/>
      </c>
      <c r="AZ34" s="902">
        <f>IF($BC$3="４週",SUM(U34:AV34),IF($BC$3="暦月",SUM(U34:AY34),""))</f>
        <v>0</v>
      </c>
      <c r="BA34" s="903"/>
      <c r="BB34" s="904">
        <f>IF($BC$3="４週",AZ34/4,IF($BC$3="暦月",(AZ34/($BC$8/7)),""))</f>
        <v>0</v>
      </c>
      <c r="BC34" s="903"/>
      <c r="BD34" s="896"/>
      <c r="BE34" s="897"/>
      <c r="BF34" s="897"/>
      <c r="BG34" s="897"/>
      <c r="BH34" s="898"/>
    </row>
    <row r="35" spans="2:60" ht="20.25" customHeight="1">
      <c r="B35" s="128"/>
      <c r="C35" s="941"/>
      <c r="D35" s="942"/>
      <c r="E35" s="943"/>
      <c r="F35" s="476"/>
      <c r="G35" s="470">
        <f>C33</f>
        <v>0</v>
      </c>
      <c r="H35" s="944"/>
      <c r="I35" s="945"/>
      <c r="J35" s="946"/>
      <c r="K35" s="946"/>
      <c r="L35" s="947"/>
      <c r="M35" s="948"/>
      <c r="N35" s="949"/>
      <c r="O35" s="950"/>
      <c r="P35" s="440" t="s">
        <v>618</v>
      </c>
      <c r="Q35" s="441"/>
      <c r="R35" s="441"/>
      <c r="S35" s="449"/>
      <c r="T35" s="153"/>
      <c r="U35" s="135" t="str">
        <f>IF(U33="","",VLOOKUP(U33,'[3]シフト記号表（勤務時間帯）'!$D$6:$Z$47,23,FALSE))</f>
        <v/>
      </c>
      <c r="V35" s="136" t="str">
        <f>IF(V33="","",VLOOKUP(V33,'[3]シフト記号表（勤務時間帯）'!$D$6:$Z$47,23,FALSE))</f>
        <v/>
      </c>
      <c r="W35" s="136" t="str">
        <f>IF(W33="","",VLOOKUP(W33,'[3]シフト記号表（勤務時間帯）'!$D$6:$Z$47,23,FALSE))</f>
        <v/>
      </c>
      <c r="X35" s="136" t="str">
        <f>IF(X33="","",VLOOKUP(X33,'[3]シフト記号表（勤務時間帯）'!$D$6:$Z$47,23,FALSE))</f>
        <v/>
      </c>
      <c r="Y35" s="136" t="str">
        <f>IF(Y33="","",VLOOKUP(Y33,'[3]シフト記号表（勤務時間帯）'!$D$6:$Z$47,23,FALSE))</f>
        <v/>
      </c>
      <c r="Z35" s="136" t="str">
        <f>IF(Z33="","",VLOOKUP(Z33,'[3]シフト記号表（勤務時間帯）'!$D$6:$Z$47,23,FALSE))</f>
        <v/>
      </c>
      <c r="AA35" s="137" t="str">
        <f>IF(AA33="","",VLOOKUP(AA33,'[3]シフト記号表（勤務時間帯）'!$D$6:$Z$47,23,FALSE))</f>
        <v/>
      </c>
      <c r="AB35" s="135" t="str">
        <f>IF(AB33="","",VLOOKUP(AB33,'[3]シフト記号表（勤務時間帯）'!$D$6:$Z$47,23,FALSE))</f>
        <v/>
      </c>
      <c r="AC35" s="136" t="str">
        <f>IF(AC33="","",VLOOKUP(AC33,'[3]シフト記号表（勤務時間帯）'!$D$6:$Z$47,23,FALSE))</f>
        <v/>
      </c>
      <c r="AD35" s="136" t="str">
        <f>IF(AD33="","",VLOOKUP(AD33,'[3]シフト記号表（勤務時間帯）'!$D$6:$Z$47,23,FALSE))</f>
        <v/>
      </c>
      <c r="AE35" s="136" t="str">
        <f>IF(AE33="","",VLOOKUP(AE33,'[3]シフト記号表（勤務時間帯）'!$D$6:$Z$47,23,FALSE))</f>
        <v/>
      </c>
      <c r="AF35" s="136" t="str">
        <f>IF(AF33="","",VLOOKUP(AF33,'[3]シフト記号表（勤務時間帯）'!$D$6:$Z$47,23,FALSE))</f>
        <v/>
      </c>
      <c r="AG35" s="136" t="str">
        <f>IF(AG33="","",VLOOKUP(AG33,'[3]シフト記号表（勤務時間帯）'!$D$6:$Z$47,23,FALSE))</f>
        <v/>
      </c>
      <c r="AH35" s="137" t="str">
        <f>IF(AH33="","",VLOOKUP(AH33,'[3]シフト記号表（勤務時間帯）'!$D$6:$Z$47,23,FALSE))</f>
        <v/>
      </c>
      <c r="AI35" s="135" t="str">
        <f>IF(AI33="","",VLOOKUP(AI33,'[3]シフト記号表（勤務時間帯）'!$D$6:$Z$47,23,FALSE))</f>
        <v/>
      </c>
      <c r="AJ35" s="136" t="str">
        <f>IF(AJ33="","",VLOOKUP(AJ33,'[3]シフト記号表（勤務時間帯）'!$D$6:$Z$47,23,FALSE))</f>
        <v/>
      </c>
      <c r="AK35" s="136" t="str">
        <f>IF(AK33="","",VLOOKUP(AK33,'[3]シフト記号表（勤務時間帯）'!$D$6:$Z$47,23,FALSE))</f>
        <v/>
      </c>
      <c r="AL35" s="136" t="str">
        <f>IF(AL33="","",VLOOKUP(AL33,'[3]シフト記号表（勤務時間帯）'!$D$6:$Z$47,23,FALSE))</f>
        <v/>
      </c>
      <c r="AM35" s="136" t="str">
        <f>IF(AM33="","",VLOOKUP(AM33,'[3]シフト記号表（勤務時間帯）'!$D$6:$Z$47,23,FALSE))</f>
        <v/>
      </c>
      <c r="AN35" s="136" t="str">
        <f>IF(AN33="","",VLOOKUP(AN33,'[3]シフト記号表（勤務時間帯）'!$D$6:$Z$47,23,FALSE))</f>
        <v/>
      </c>
      <c r="AO35" s="137" t="str">
        <f>IF(AO33="","",VLOOKUP(AO33,'[3]シフト記号表（勤務時間帯）'!$D$6:$Z$47,23,FALSE))</f>
        <v/>
      </c>
      <c r="AP35" s="135" t="str">
        <f>IF(AP33="","",VLOOKUP(AP33,'[3]シフト記号表（勤務時間帯）'!$D$6:$Z$47,23,FALSE))</f>
        <v/>
      </c>
      <c r="AQ35" s="136" t="str">
        <f>IF(AQ33="","",VLOOKUP(AQ33,'[3]シフト記号表（勤務時間帯）'!$D$6:$Z$47,23,FALSE))</f>
        <v/>
      </c>
      <c r="AR35" s="136" t="str">
        <f>IF(AR33="","",VLOOKUP(AR33,'[3]シフト記号表（勤務時間帯）'!$D$6:$Z$47,23,FALSE))</f>
        <v/>
      </c>
      <c r="AS35" s="136" t="str">
        <f>IF(AS33="","",VLOOKUP(AS33,'[3]シフト記号表（勤務時間帯）'!$D$6:$Z$47,23,FALSE))</f>
        <v/>
      </c>
      <c r="AT35" s="136" t="str">
        <f>IF(AT33="","",VLOOKUP(AT33,'[3]シフト記号表（勤務時間帯）'!$D$6:$Z$47,23,FALSE))</f>
        <v/>
      </c>
      <c r="AU35" s="136" t="str">
        <f>IF(AU33="","",VLOOKUP(AU33,'[3]シフト記号表（勤務時間帯）'!$D$6:$Z$47,23,FALSE))</f>
        <v/>
      </c>
      <c r="AV35" s="137" t="str">
        <f>IF(AV33="","",VLOOKUP(AV33,'[3]シフト記号表（勤務時間帯）'!$D$6:$Z$47,23,FALSE))</f>
        <v/>
      </c>
      <c r="AW35" s="135" t="str">
        <f>IF(AW33="","",VLOOKUP(AW33,'[3]シフト記号表（勤務時間帯）'!$D$6:$Z$47,23,FALSE))</f>
        <v/>
      </c>
      <c r="AX35" s="136" t="str">
        <f>IF(AX33="","",VLOOKUP(AX33,'[3]シフト記号表（勤務時間帯）'!$D$6:$Z$47,23,FALSE))</f>
        <v/>
      </c>
      <c r="AY35" s="136" t="str">
        <f>IF(AY33="","",VLOOKUP(AY33,'[3]シフト記号表（勤務時間帯）'!$D$6:$Z$47,23,FALSE))</f>
        <v/>
      </c>
      <c r="AZ35" s="905">
        <f>IF($BC$3="４週",SUM(U35:AV35),IF($BC$3="暦月",SUM(U35:AY35),""))</f>
        <v>0</v>
      </c>
      <c r="BA35" s="906"/>
      <c r="BB35" s="907">
        <f>IF($BC$3="４週",AZ35/4,IF($BC$3="暦月",(AZ35/($BC$8/7)),""))</f>
        <v>0</v>
      </c>
      <c r="BC35" s="906"/>
      <c r="BD35" s="899"/>
      <c r="BE35" s="900"/>
      <c r="BF35" s="900"/>
      <c r="BG35" s="900"/>
      <c r="BH35" s="901"/>
    </row>
    <row r="36" spans="2:60" ht="20.25" customHeight="1">
      <c r="B36" s="443"/>
      <c r="C36" s="910"/>
      <c r="D36" s="911"/>
      <c r="E36" s="912"/>
      <c r="F36" s="475"/>
      <c r="G36" s="469"/>
      <c r="H36" s="919"/>
      <c r="I36" s="922"/>
      <c r="J36" s="923"/>
      <c r="K36" s="923"/>
      <c r="L36" s="924"/>
      <c r="M36" s="931"/>
      <c r="N36" s="932"/>
      <c r="O36" s="933"/>
      <c r="P36" s="444" t="s">
        <v>616</v>
      </c>
      <c r="Q36" s="176"/>
      <c r="R36" s="176"/>
      <c r="S36" s="177"/>
      <c r="T36" s="450"/>
      <c r="U36" s="145"/>
      <c r="V36" s="146"/>
      <c r="W36" s="146"/>
      <c r="X36" s="146"/>
      <c r="Y36" s="146"/>
      <c r="Z36" s="146"/>
      <c r="AA36" s="147"/>
      <c r="AB36" s="145"/>
      <c r="AC36" s="146"/>
      <c r="AD36" s="146"/>
      <c r="AE36" s="146"/>
      <c r="AF36" s="146"/>
      <c r="AG36" s="146"/>
      <c r="AH36" s="147"/>
      <c r="AI36" s="145"/>
      <c r="AJ36" s="146"/>
      <c r="AK36" s="146"/>
      <c r="AL36" s="146"/>
      <c r="AM36" s="146"/>
      <c r="AN36" s="146"/>
      <c r="AO36" s="147"/>
      <c r="AP36" s="145"/>
      <c r="AQ36" s="146"/>
      <c r="AR36" s="146"/>
      <c r="AS36" s="146"/>
      <c r="AT36" s="146"/>
      <c r="AU36" s="146"/>
      <c r="AV36" s="147"/>
      <c r="AW36" s="145"/>
      <c r="AX36" s="146"/>
      <c r="AY36" s="146"/>
      <c r="AZ36" s="940"/>
      <c r="BA36" s="909"/>
      <c r="BB36" s="908"/>
      <c r="BC36" s="909"/>
      <c r="BD36" s="893"/>
      <c r="BE36" s="894"/>
      <c r="BF36" s="894"/>
      <c r="BG36" s="894"/>
      <c r="BH36" s="895"/>
    </row>
    <row r="37" spans="2:60" ht="20.25" customHeight="1">
      <c r="B37" s="118">
        <f>B34+1</f>
        <v>6</v>
      </c>
      <c r="C37" s="913"/>
      <c r="D37" s="914"/>
      <c r="E37" s="915"/>
      <c r="F37" s="475">
        <f>C36</f>
        <v>0</v>
      </c>
      <c r="G37" s="469"/>
      <c r="H37" s="920"/>
      <c r="I37" s="925"/>
      <c r="J37" s="926"/>
      <c r="K37" s="926"/>
      <c r="L37" s="927"/>
      <c r="M37" s="934"/>
      <c r="N37" s="935"/>
      <c r="O37" s="936"/>
      <c r="P37" s="436" t="s">
        <v>911</v>
      </c>
      <c r="Q37" s="437"/>
      <c r="R37" s="437"/>
      <c r="S37" s="438"/>
      <c r="T37" s="439"/>
      <c r="U37" s="125" t="str">
        <f>IF(U36="","",VLOOKUP(U36,'[3]シフト記号表（勤務時間帯）'!$D$6:$X$47,21,FALSE))</f>
        <v/>
      </c>
      <c r="V37" s="126" t="str">
        <f>IF(V36="","",VLOOKUP(V36,'[3]シフト記号表（勤務時間帯）'!$D$6:$X$47,21,FALSE))</f>
        <v/>
      </c>
      <c r="W37" s="126" t="str">
        <f>IF(W36="","",VLOOKUP(W36,'[3]シフト記号表（勤務時間帯）'!$D$6:$X$47,21,FALSE))</f>
        <v/>
      </c>
      <c r="X37" s="126" t="str">
        <f>IF(X36="","",VLOOKUP(X36,'[3]シフト記号表（勤務時間帯）'!$D$6:$X$47,21,FALSE))</f>
        <v/>
      </c>
      <c r="Y37" s="126" t="str">
        <f>IF(Y36="","",VLOOKUP(Y36,'[3]シフト記号表（勤務時間帯）'!$D$6:$X$47,21,FALSE))</f>
        <v/>
      </c>
      <c r="Z37" s="126" t="str">
        <f>IF(Z36="","",VLOOKUP(Z36,'[3]シフト記号表（勤務時間帯）'!$D$6:$X$47,21,FALSE))</f>
        <v/>
      </c>
      <c r="AA37" s="127" t="str">
        <f>IF(AA36="","",VLOOKUP(AA36,'[3]シフト記号表（勤務時間帯）'!$D$6:$X$47,21,FALSE))</f>
        <v/>
      </c>
      <c r="AB37" s="125" t="str">
        <f>IF(AB36="","",VLOOKUP(AB36,'[3]シフト記号表（勤務時間帯）'!$D$6:$X$47,21,FALSE))</f>
        <v/>
      </c>
      <c r="AC37" s="126" t="str">
        <f>IF(AC36="","",VLOOKUP(AC36,'[3]シフト記号表（勤務時間帯）'!$D$6:$X$47,21,FALSE))</f>
        <v/>
      </c>
      <c r="AD37" s="126" t="str">
        <f>IF(AD36="","",VLOOKUP(AD36,'[3]シフト記号表（勤務時間帯）'!$D$6:$X$47,21,FALSE))</f>
        <v/>
      </c>
      <c r="AE37" s="126" t="str">
        <f>IF(AE36="","",VLOOKUP(AE36,'[3]シフト記号表（勤務時間帯）'!$D$6:$X$47,21,FALSE))</f>
        <v/>
      </c>
      <c r="AF37" s="126" t="str">
        <f>IF(AF36="","",VLOOKUP(AF36,'[3]シフト記号表（勤務時間帯）'!$D$6:$X$47,21,FALSE))</f>
        <v/>
      </c>
      <c r="AG37" s="126" t="str">
        <f>IF(AG36="","",VLOOKUP(AG36,'[3]シフト記号表（勤務時間帯）'!$D$6:$X$47,21,FALSE))</f>
        <v/>
      </c>
      <c r="AH37" s="127" t="str">
        <f>IF(AH36="","",VLOOKUP(AH36,'[3]シフト記号表（勤務時間帯）'!$D$6:$X$47,21,FALSE))</f>
        <v/>
      </c>
      <c r="AI37" s="125" t="str">
        <f>IF(AI36="","",VLOOKUP(AI36,'[3]シフト記号表（勤務時間帯）'!$D$6:$X$47,21,FALSE))</f>
        <v/>
      </c>
      <c r="AJ37" s="126" t="str">
        <f>IF(AJ36="","",VLOOKUP(AJ36,'[3]シフト記号表（勤務時間帯）'!$D$6:$X$47,21,FALSE))</f>
        <v/>
      </c>
      <c r="AK37" s="126" t="str">
        <f>IF(AK36="","",VLOOKUP(AK36,'[3]シフト記号表（勤務時間帯）'!$D$6:$X$47,21,FALSE))</f>
        <v/>
      </c>
      <c r="AL37" s="126" t="str">
        <f>IF(AL36="","",VLOOKUP(AL36,'[3]シフト記号表（勤務時間帯）'!$D$6:$X$47,21,FALSE))</f>
        <v/>
      </c>
      <c r="AM37" s="126" t="str">
        <f>IF(AM36="","",VLOOKUP(AM36,'[3]シフト記号表（勤務時間帯）'!$D$6:$X$47,21,FALSE))</f>
        <v/>
      </c>
      <c r="AN37" s="126" t="str">
        <f>IF(AN36="","",VLOOKUP(AN36,'[3]シフト記号表（勤務時間帯）'!$D$6:$X$47,21,FALSE))</f>
        <v/>
      </c>
      <c r="AO37" s="127" t="str">
        <f>IF(AO36="","",VLOOKUP(AO36,'[3]シフト記号表（勤務時間帯）'!$D$6:$X$47,21,FALSE))</f>
        <v/>
      </c>
      <c r="AP37" s="125" t="str">
        <f>IF(AP36="","",VLOOKUP(AP36,'[3]シフト記号表（勤務時間帯）'!$D$6:$X$47,21,FALSE))</f>
        <v/>
      </c>
      <c r="AQ37" s="126" t="str">
        <f>IF(AQ36="","",VLOOKUP(AQ36,'[3]シフト記号表（勤務時間帯）'!$D$6:$X$47,21,FALSE))</f>
        <v/>
      </c>
      <c r="AR37" s="126" t="str">
        <f>IF(AR36="","",VLOOKUP(AR36,'[3]シフト記号表（勤務時間帯）'!$D$6:$X$47,21,FALSE))</f>
        <v/>
      </c>
      <c r="AS37" s="126" t="str">
        <f>IF(AS36="","",VLOOKUP(AS36,'[3]シフト記号表（勤務時間帯）'!$D$6:$X$47,21,FALSE))</f>
        <v/>
      </c>
      <c r="AT37" s="126" t="str">
        <f>IF(AT36="","",VLOOKUP(AT36,'[3]シフト記号表（勤務時間帯）'!$D$6:$X$47,21,FALSE))</f>
        <v/>
      </c>
      <c r="AU37" s="126" t="str">
        <f>IF(AU36="","",VLOOKUP(AU36,'[3]シフト記号表（勤務時間帯）'!$D$6:$X$47,21,FALSE))</f>
        <v/>
      </c>
      <c r="AV37" s="127" t="str">
        <f>IF(AV36="","",VLOOKUP(AV36,'[3]シフト記号表（勤務時間帯）'!$D$6:$X$47,21,FALSE))</f>
        <v/>
      </c>
      <c r="AW37" s="125" t="str">
        <f>IF(AW36="","",VLOOKUP(AW36,'[3]シフト記号表（勤務時間帯）'!$D$6:$X$47,21,FALSE))</f>
        <v/>
      </c>
      <c r="AX37" s="126" t="str">
        <f>IF(AX36="","",VLOOKUP(AX36,'[3]シフト記号表（勤務時間帯）'!$D$6:$X$47,21,FALSE))</f>
        <v/>
      </c>
      <c r="AY37" s="126" t="str">
        <f>IF(AY36="","",VLOOKUP(AY36,'[3]シフト記号表（勤務時間帯）'!$D$6:$X$47,21,FALSE))</f>
        <v/>
      </c>
      <c r="AZ37" s="902">
        <f>IF($BC$3="４週",SUM(U37:AV37),IF($BC$3="暦月",SUM(U37:AY37),""))</f>
        <v>0</v>
      </c>
      <c r="BA37" s="903"/>
      <c r="BB37" s="904">
        <f>IF($BC$3="４週",AZ37/4,IF($BC$3="暦月",(AZ37/($BC$8/7)),""))</f>
        <v>0</v>
      </c>
      <c r="BC37" s="903"/>
      <c r="BD37" s="896"/>
      <c r="BE37" s="897"/>
      <c r="BF37" s="897"/>
      <c r="BG37" s="897"/>
      <c r="BH37" s="898"/>
    </row>
    <row r="38" spans="2:60" ht="20.25" customHeight="1">
      <c r="B38" s="128"/>
      <c r="C38" s="941"/>
      <c r="D38" s="942"/>
      <c r="E38" s="943"/>
      <c r="F38" s="476"/>
      <c r="G38" s="470">
        <f>C36</f>
        <v>0</v>
      </c>
      <c r="H38" s="944"/>
      <c r="I38" s="945"/>
      <c r="J38" s="946"/>
      <c r="K38" s="946"/>
      <c r="L38" s="947"/>
      <c r="M38" s="948"/>
      <c r="N38" s="949"/>
      <c r="O38" s="950"/>
      <c r="P38" s="440" t="s">
        <v>618</v>
      </c>
      <c r="Q38" s="448"/>
      <c r="R38" s="448"/>
      <c r="S38" s="442"/>
      <c r="T38" s="134"/>
      <c r="U38" s="135" t="str">
        <f>IF(U36="","",VLOOKUP(U36,'[3]シフト記号表（勤務時間帯）'!$D$6:$Z$47,23,FALSE))</f>
        <v/>
      </c>
      <c r="V38" s="136" t="str">
        <f>IF(V36="","",VLOOKUP(V36,'[3]シフト記号表（勤務時間帯）'!$D$6:$Z$47,23,FALSE))</f>
        <v/>
      </c>
      <c r="W38" s="136" t="str">
        <f>IF(W36="","",VLOOKUP(W36,'[3]シフト記号表（勤務時間帯）'!$D$6:$Z$47,23,FALSE))</f>
        <v/>
      </c>
      <c r="X38" s="136" t="str">
        <f>IF(X36="","",VLOOKUP(X36,'[3]シフト記号表（勤務時間帯）'!$D$6:$Z$47,23,FALSE))</f>
        <v/>
      </c>
      <c r="Y38" s="136" t="str">
        <f>IF(Y36="","",VLOOKUP(Y36,'[3]シフト記号表（勤務時間帯）'!$D$6:$Z$47,23,FALSE))</f>
        <v/>
      </c>
      <c r="Z38" s="136" t="str">
        <f>IF(Z36="","",VLOOKUP(Z36,'[3]シフト記号表（勤務時間帯）'!$D$6:$Z$47,23,FALSE))</f>
        <v/>
      </c>
      <c r="AA38" s="137" t="str">
        <f>IF(AA36="","",VLOOKUP(AA36,'[3]シフト記号表（勤務時間帯）'!$D$6:$Z$47,23,FALSE))</f>
        <v/>
      </c>
      <c r="AB38" s="135" t="str">
        <f>IF(AB36="","",VLOOKUP(AB36,'[3]シフト記号表（勤務時間帯）'!$D$6:$Z$47,23,FALSE))</f>
        <v/>
      </c>
      <c r="AC38" s="136" t="str">
        <f>IF(AC36="","",VLOOKUP(AC36,'[3]シフト記号表（勤務時間帯）'!$D$6:$Z$47,23,FALSE))</f>
        <v/>
      </c>
      <c r="AD38" s="136" t="str">
        <f>IF(AD36="","",VLOOKUP(AD36,'[3]シフト記号表（勤務時間帯）'!$D$6:$Z$47,23,FALSE))</f>
        <v/>
      </c>
      <c r="AE38" s="136" t="str">
        <f>IF(AE36="","",VLOOKUP(AE36,'[3]シフト記号表（勤務時間帯）'!$D$6:$Z$47,23,FALSE))</f>
        <v/>
      </c>
      <c r="AF38" s="136" t="str">
        <f>IF(AF36="","",VLOOKUP(AF36,'[3]シフト記号表（勤務時間帯）'!$D$6:$Z$47,23,FALSE))</f>
        <v/>
      </c>
      <c r="AG38" s="136" t="str">
        <f>IF(AG36="","",VLOOKUP(AG36,'[3]シフト記号表（勤務時間帯）'!$D$6:$Z$47,23,FALSE))</f>
        <v/>
      </c>
      <c r="AH38" s="137" t="str">
        <f>IF(AH36="","",VLOOKUP(AH36,'[3]シフト記号表（勤務時間帯）'!$D$6:$Z$47,23,FALSE))</f>
        <v/>
      </c>
      <c r="AI38" s="135" t="str">
        <f>IF(AI36="","",VLOOKUP(AI36,'[3]シフト記号表（勤務時間帯）'!$D$6:$Z$47,23,FALSE))</f>
        <v/>
      </c>
      <c r="AJ38" s="136" t="str">
        <f>IF(AJ36="","",VLOOKUP(AJ36,'[3]シフト記号表（勤務時間帯）'!$D$6:$Z$47,23,FALSE))</f>
        <v/>
      </c>
      <c r="AK38" s="136" t="str">
        <f>IF(AK36="","",VLOOKUP(AK36,'[3]シフト記号表（勤務時間帯）'!$D$6:$Z$47,23,FALSE))</f>
        <v/>
      </c>
      <c r="AL38" s="136" t="str">
        <f>IF(AL36="","",VLOOKUP(AL36,'[3]シフト記号表（勤務時間帯）'!$D$6:$Z$47,23,FALSE))</f>
        <v/>
      </c>
      <c r="AM38" s="136" t="str">
        <f>IF(AM36="","",VLOOKUP(AM36,'[3]シフト記号表（勤務時間帯）'!$D$6:$Z$47,23,FALSE))</f>
        <v/>
      </c>
      <c r="AN38" s="136" t="str">
        <f>IF(AN36="","",VLOOKUP(AN36,'[3]シフト記号表（勤務時間帯）'!$D$6:$Z$47,23,FALSE))</f>
        <v/>
      </c>
      <c r="AO38" s="137" t="str">
        <f>IF(AO36="","",VLOOKUP(AO36,'[3]シフト記号表（勤務時間帯）'!$D$6:$Z$47,23,FALSE))</f>
        <v/>
      </c>
      <c r="AP38" s="135" t="str">
        <f>IF(AP36="","",VLOOKUP(AP36,'[3]シフト記号表（勤務時間帯）'!$D$6:$Z$47,23,FALSE))</f>
        <v/>
      </c>
      <c r="AQ38" s="136" t="str">
        <f>IF(AQ36="","",VLOOKUP(AQ36,'[3]シフト記号表（勤務時間帯）'!$D$6:$Z$47,23,FALSE))</f>
        <v/>
      </c>
      <c r="AR38" s="136" t="str">
        <f>IF(AR36="","",VLOOKUP(AR36,'[3]シフト記号表（勤務時間帯）'!$D$6:$Z$47,23,FALSE))</f>
        <v/>
      </c>
      <c r="AS38" s="136" t="str">
        <f>IF(AS36="","",VLOOKUP(AS36,'[3]シフト記号表（勤務時間帯）'!$D$6:$Z$47,23,FALSE))</f>
        <v/>
      </c>
      <c r="AT38" s="136" t="str">
        <f>IF(AT36="","",VLOOKUP(AT36,'[3]シフト記号表（勤務時間帯）'!$D$6:$Z$47,23,FALSE))</f>
        <v/>
      </c>
      <c r="AU38" s="136" t="str">
        <f>IF(AU36="","",VLOOKUP(AU36,'[3]シフト記号表（勤務時間帯）'!$D$6:$Z$47,23,FALSE))</f>
        <v/>
      </c>
      <c r="AV38" s="137" t="str">
        <f>IF(AV36="","",VLOOKUP(AV36,'[3]シフト記号表（勤務時間帯）'!$D$6:$Z$47,23,FALSE))</f>
        <v/>
      </c>
      <c r="AW38" s="135" t="str">
        <f>IF(AW36="","",VLOOKUP(AW36,'[3]シフト記号表（勤務時間帯）'!$D$6:$Z$47,23,FALSE))</f>
        <v/>
      </c>
      <c r="AX38" s="136" t="str">
        <f>IF(AX36="","",VLOOKUP(AX36,'[3]シフト記号表（勤務時間帯）'!$D$6:$Z$47,23,FALSE))</f>
        <v/>
      </c>
      <c r="AY38" s="136" t="str">
        <f>IF(AY36="","",VLOOKUP(AY36,'[3]シフト記号表（勤務時間帯）'!$D$6:$Z$47,23,FALSE))</f>
        <v/>
      </c>
      <c r="AZ38" s="905">
        <f>IF($BC$3="４週",SUM(U38:AV38),IF($BC$3="暦月",SUM(U38:AY38),""))</f>
        <v>0</v>
      </c>
      <c r="BA38" s="906"/>
      <c r="BB38" s="907">
        <f>IF($BC$3="４週",AZ38/4,IF($BC$3="暦月",(AZ38/($BC$8/7)),""))</f>
        <v>0</v>
      </c>
      <c r="BC38" s="906"/>
      <c r="BD38" s="899"/>
      <c r="BE38" s="900"/>
      <c r="BF38" s="900"/>
      <c r="BG38" s="900"/>
      <c r="BH38" s="901"/>
    </row>
    <row r="39" spans="2:60" ht="20.25" customHeight="1">
      <c r="B39" s="443"/>
      <c r="C39" s="910"/>
      <c r="D39" s="911"/>
      <c r="E39" s="912"/>
      <c r="F39" s="475"/>
      <c r="G39" s="469"/>
      <c r="H39" s="919"/>
      <c r="I39" s="922"/>
      <c r="J39" s="923"/>
      <c r="K39" s="923"/>
      <c r="L39" s="924"/>
      <c r="M39" s="931"/>
      <c r="N39" s="932"/>
      <c r="O39" s="933"/>
      <c r="P39" s="444" t="s">
        <v>616</v>
      </c>
      <c r="Q39" s="445"/>
      <c r="R39" s="445"/>
      <c r="S39" s="446"/>
      <c r="T39" s="447"/>
      <c r="U39" s="145"/>
      <c r="V39" s="146"/>
      <c r="W39" s="146"/>
      <c r="X39" s="146"/>
      <c r="Y39" s="146"/>
      <c r="Z39" s="146"/>
      <c r="AA39" s="147"/>
      <c r="AB39" s="145"/>
      <c r="AC39" s="146"/>
      <c r="AD39" s="146"/>
      <c r="AE39" s="146"/>
      <c r="AF39" s="146"/>
      <c r="AG39" s="146"/>
      <c r="AH39" s="147"/>
      <c r="AI39" s="145"/>
      <c r="AJ39" s="146"/>
      <c r="AK39" s="146"/>
      <c r="AL39" s="146"/>
      <c r="AM39" s="146"/>
      <c r="AN39" s="146"/>
      <c r="AO39" s="147"/>
      <c r="AP39" s="145"/>
      <c r="AQ39" s="146"/>
      <c r="AR39" s="146"/>
      <c r="AS39" s="146"/>
      <c r="AT39" s="146"/>
      <c r="AU39" s="146"/>
      <c r="AV39" s="147"/>
      <c r="AW39" s="145"/>
      <c r="AX39" s="146"/>
      <c r="AY39" s="146"/>
      <c r="AZ39" s="940"/>
      <c r="BA39" s="909"/>
      <c r="BB39" s="908"/>
      <c r="BC39" s="909"/>
      <c r="BD39" s="893"/>
      <c r="BE39" s="894"/>
      <c r="BF39" s="894"/>
      <c r="BG39" s="894"/>
      <c r="BH39" s="895"/>
    </row>
    <row r="40" spans="2:60" ht="20.25" customHeight="1">
      <c r="B40" s="118">
        <f>B37+1</f>
        <v>7</v>
      </c>
      <c r="C40" s="913"/>
      <c r="D40" s="914"/>
      <c r="E40" s="915"/>
      <c r="F40" s="475">
        <f>C39</f>
        <v>0</v>
      </c>
      <c r="G40" s="469"/>
      <c r="H40" s="920"/>
      <c r="I40" s="925"/>
      <c r="J40" s="926"/>
      <c r="K40" s="926"/>
      <c r="L40" s="927"/>
      <c r="M40" s="934"/>
      <c r="N40" s="935"/>
      <c r="O40" s="936"/>
      <c r="P40" s="436" t="s">
        <v>911</v>
      </c>
      <c r="Q40" s="437"/>
      <c r="R40" s="437"/>
      <c r="S40" s="438"/>
      <c r="T40" s="439"/>
      <c r="U40" s="125" t="str">
        <f>IF(U39="","",VLOOKUP(U39,'[3]シフト記号表（勤務時間帯）'!$D$6:$X$47,21,FALSE))</f>
        <v/>
      </c>
      <c r="V40" s="126" t="str">
        <f>IF(V39="","",VLOOKUP(V39,'[3]シフト記号表（勤務時間帯）'!$D$6:$X$47,21,FALSE))</f>
        <v/>
      </c>
      <c r="W40" s="126" t="str">
        <f>IF(W39="","",VLOOKUP(W39,'[3]シフト記号表（勤務時間帯）'!$D$6:$X$47,21,FALSE))</f>
        <v/>
      </c>
      <c r="X40" s="126" t="str">
        <f>IF(X39="","",VLOOKUP(X39,'[3]シフト記号表（勤務時間帯）'!$D$6:$X$47,21,FALSE))</f>
        <v/>
      </c>
      <c r="Y40" s="126" t="str">
        <f>IF(Y39="","",VLOOKUP(Y39,'[3]シフト記号表（勤務時間帯）'!$D$6:$X$47,21,FALSE))</f>
        <v/>
      </c>
      <c r="Z40" s="126" t="str">
        <f>IF(Z39="","",VLOOKUP(Z39,'[3]シフト記号表（勤務時間帯）'!$D$6:$X$47,21,FALSE))</f>
        <v/>
      </c>
      <c r="AA40" s="127" t="str">
        <f>IF(AA39="","",VLOOKUP(AA39,'[3]シフト記号表（勤務時間帯）'!$D$6:$X$47,21,FALSE))</f>
        <v/>
      </c>
      <c r="AB40" s="125" t="str">
        <f>IF(AB39="","",VLOOKUP(AB39,'[3]シフト記号表（勤務時間帯）'!$D$6:$X$47,21,FALSE))</f>
        <v/>
      </c>
      <c r="AC40" s="126" t="str">
        <f>IF(AC39="","",VLOOKUP(AC39,'[3]シフト記号表（勤務時間帯）'!$D$6:$X$47,21,FALSE))</f>
        <v/>
      </c>
      <c r="AD40" s="126" t="str">
        <f>IF(AD39="","",VLOOKUP(AD39,'[3]シフト記号表（勤務時間帯）'!$D$6:$X$47,21,FALSE))</f>
        <v/>
      </c>
      <c r="AE40" s="126" t="str">
        <f>IF(AE39="","",VLOOKUP(AE39,'[3]シフト記号表（勤務時間帯）'!$D$6:$X$47,21,FALSE))</f>
        <v/>
      </c>
      <c r="AF40" s="126" t="str">
        <f>IF(AF39="","",VLOOKUP(AF39,'[3]シフト記号表（勤務時間帯）'!$D$6:$X$47,21,FALSE))</f>
        <v/>
      </c>
      <c r="AG40" s="126" t="str">
        <f>IF(AG39="","",VLOOKUP(AG39,'[3]シフト記号表（勤務時間帯）'!$D$6:$X$47,21,FALSE))</f>
        <v/>
      </c>
      <c r="AH40" s="127" t="str">
        <f>IF(AH39="","",VLOOKUP(AH39,'[3]シフト記号表（勤務時間帯）'!$D$6:$X$47,21,FALSE))</f>
        <v/>
      </c>
      <c r="AI40" s="125" t="str">
        <f>IF(AI39="","",VLOOKUP(AI39,'[3]シフト記号表（勤務時間帯）'!$D$6:$X$47,21,FALSE))</f>
        <v/>
      </c>
      <c r="AJ40" s="126" t="str">
        <f>IF(AJ39="","",VLOOKUP(AJ39,'[3]シフト記号表（勤務時間帯）'!$D$6:$X$47,21,FALSE))</f>
        <v/>
      </c>
      <c r="AK40" s="126" t="str">
        <f>IF(AK39="","",VLOOKUP(AK39,'[3]シフト記号表（勤務時間帯）'!$D$6:$X$47,21,FALSE))</f>
        <v/>
      </c>
      <c r="AL40" s="126" t="str">
        <f>IF(AL39="","",VLOOKUP(AL39,'[3]シフト記号表（勤務時間帯）'!$D$6:$X$47,21,FALSE))</f>
        <v/>
      </c>
      <c r="AM40" s="126" t="str">
        <f>IF(AM39="","",VLOOKUP(AM39,'[3]シフト記号表（勤務時間帯）'!$D$6:$X$47,21,FALSE))</f>
        <v/>
      </c>
      <c r="AN40" s="126" t="str">
        <f>IF(AN39="","",VLOOKUP(AN39,'[3]シフト記号表（勤務時間帯）'!$D$6:$X$47,21,FALSE))</f>
        <v/>
      </c>
      <c r="AO40" s="127" t="str">
        <f>IF(AO39="","",VLOOKUP(AO39,'[3]シフト記号表（勤務時間帯）'!$D$6:$X$47,21,FALSE))</f>
        <v/>
      </c>
      <c r="AP40" s="125" t="str">
        <f>IF(AP39="","",VLOOKUP(AP39,'[3]シフト記号表（勤務時間帯）'!$D$6:$X$47,21,FALSE))</f>
        <v/>
      </c>
      <c r="AQ40" s="126" t="str">
        <f>IF(AQ39="","",VLOOKUP(AQ39,'[3]シフト記号表（勤務時間帯）'!$D$6:$X$47,21,FALSE))</f>
        <v/>
      </c>
      <c r="AR40" s="126" t="str">
        <f>IF(AR39="","",VLOOKUP(AR39,'[3]シフト記号表（勤務時間帯）'!$D$6:$X$47,21,FALSE))</f>
        <v/>
      </c>
      <c r="AS40" s="126" t="str">
        <f>IF(AS39="","",VLOOKUP(AS39,'[3]シフト記号表（勤務時間帯）'!$D$6:$X$47,21,FALSE))</f>
        <v/>
      </c>
      <c r="AT40" s="126" t="str">
        <f>IF(AT39="","",VLOOKUP(AT39,'[3]シフト記号表（勤務時間帯）'!$D$6:$X$47,21,FALSE))</f>
        <v/>
      </c>
      <c r="AU40" s="126" t="str">
        <f>IF(AU39="","",VLOOKUP(AU39,'[3]シフト記号表（勤務時間帯）'!$D$6:$X$47,21,FALSE))</f>
        <v/>
      </c>
      <c r="AV40" s="127" t="str">
        <f>IF(AV39="","",VLOOKUP(AV39,'[3]シフト記号表（勤務時間帯）'!$D$6:$X$47,21,FALSE))</f>
        <v/>
      </c>
      <c r="AW40" s="125" t="str">
        <f>IF(AW39="","",VLOOKUP(AW39,'[3]シフト記号表（勤務時間帯）'!$D$6:$X$47,21,FALSE))</f>
        <v/>
      </c>
      <c r="AX40" s="126" t="str">
        <f>IF(AX39="","",VLOOKUP(AX39,'[3]シフト記号表（勤務時間帯）'!$D$6:$X$47,21,FALSE))</f>
        <v/>
      </c>
      <c r="AY40" s="126" t="str">
        <f>IF(AY39="","",VLOOKUP(AY39,'[3]シフト記号表（勤務時間帯）'!$D$6:$X$47,21,FALSE))</f>
        <v/>
      </c>
      <c r="AZ40" s="902">
        <f>IF($BC$3="４週",SUM(U40:AV40),IF($BC$3="暦月",SUM(U40:AY40),""))</f>
        <v>0</v>
      </c>
      <c r="BA40" s="903"/>
      <c r="BB40" s="904">
        <f>IF($BC$3="４週",AZ40/4,IF($BC$3="暦月",(AZ40/($BC$8/7)),""))</f>
        <v>0</v>
      </c>
      <c r="BC40" s="903"/>
      <c r="BD40" s="896"/>
      <c r="BE40" s="897"/>
      <c r="BF40" s="897"/>
      <c r="BG40" s="897"/>
      <c r="BH40" s="898"/>
    </row>
    <row r="41" spans="2:60" ht="20.25" customHeight="1">
      <c r="B41" s="128"/>
      <c r="C41" s="941"/>
      <c r="D41" s="942"/>
      <c r="E41" s="943"/>
      <c r="F41" s="476"/>
      <c r="G41" s="470">
        <f>C39</f>
        <v>0</v>
      </c>
      <c r="H41" s="944"/>
      <c r="I41" s="945"/>
      <c r="J41" s="946"/>
      <c r="K41" s="946"/>
      <c r="L41" s="947"/>
      <c r="M41" s="948"/>
      <c r="N41" s="949"/>
      <c r="O41" s="950"/>
      <c r="P41" s="440" t="s">
        <v>618</v>
      </c>
      <c r="Q41" s="176"/>
      <c r="R41" s="176"/>
      <c r="S41" s="177"/>
      <c r="T41" s="150"/>
      <c r="U41" s="135" t="str">
        <f>IF(U39="","",VLOOKUP(U39,'[3]シフト記号表（勤務時間帯）'!$D$6:$Z$47,23,FALSE))</f>
        <v/>
      </c>
      <c r="V41" s="136" t="str">
        <f>IF(V39="","",VLOOKUP(V39,'[3]シフト記号表（勤務時間帯）'!$D$6:$Z$47,23,FALSE))</f>
        <v/>
      </c>
      <c r="W41" s="136" t="str">
        <f>IF(W39="","",VLOOKUP(W39,'[3]シフト記号表（勤務時間帯）'!$D$6:$Z$47,23,FALSE))</f>
        <v/>
      </c>
      <c r="X41" s="136" t="str">
        <f>IF(X39="","",VLOOKUP(X39,'[3]シフト記号表（勤務時間帯）'!$D$6:$Z$47,23,FALSE))</f>
        <v/>
      </c>
      <c r="Y41" s="136" t="str">
        <f>IF(Y39="","",VLOOKUP(Y39,'[3]シフト記号表（勤務時間帯）'!$D$6:$Z$47,23,FALSE))</f>
        <v/>
      </c>
      <c r="Z41" s="136" t="str">
        <f>IF(Z39="","",VLOOKUP(Z39,'[3]シフト記号表（勤務時間帯）'!$D$6:$Z$47,23,FALSE))</f>
        <v/>
      </c>
      <c r="AA41" s="137" t="str">
        <f>IF(AA39="","",VLOOKUP(AA39,'[3]シフト記号表（勤務時間帯）'!$D$6:$Z$47,23,FALSE))</f>
        <v/>
      </c>
      <c r="AB41" s="135" t="str">
        <f>IF(AB39="","",VLOOKUP(AB39,'[3]シフト記号表（勤務時間帯）'!$D$6:$Z$47,23,FALSE))</f>
        <v/>
      </c>
      <c r="AC41" s="136" t="str">
        <f>IF(AC39="","",VLOOKUP(AC39,'[3]シフト記号表（勤務時間帯）'!$D$6:$Z$47,23,FALSE))</f>
        <v/>
      </c>
      <c r="AD41" s="136" t="str">
        <f>IF(AD39="","",VLOOKUP(AD39,'[3]シフト記号表（勤務時間帯）'!$D$6:$Z$47,23,FALSE))</f>
        <v/>
      </c>
      <c r="AE41" s="136" t="str">
        <f>IF(AE39="","",VLOOKUP(AE39,'[3]シフト記号表（勤務時間帯）'!$D$6:$Z$47,23,FALSE))</f>
        <v/>
      </c>
      <c r="AF41" s="136" t="str">
        <f>IF(AF39="","",VLOOKUP(AF39,'[3]シフト記号表（勤務時間帯）'!$D$6:$Z$47,23,FALSE))</f>
        <v/>
      </c>
      <c r="AG41" s="136" t="str">
        <f>IF(AG39="","",VLOOKUP(AG39,'[3]シフト記号表（勤務時間帯）'!$D$6:$Z$47,23,FALSE))</f>
        <v/>
      </c>
      <c r="AH41" s="137" t="str">
        <f>IF(AH39="","",VLOOKUP(AH39,'[3]シフト記号表（勤務時間帯）'!$D$6:$Z$47,23,FALSE))</f>
        <v/>
      </c>
      <c r="AI41" s="135" t="str">
        <f>IF(AI39="","",VLOOKUP(AI39,'[3]シフト記号表（勤務時間帯）'!$D$6:$Z$47,23,FALSE))</f>
        <v/>
      </c>
      <c r="AJ41" s="136" t="str">
        <f>IF(AJ39="","",VLOOKUP(AJ39,'[3]シフト記号表（勤務時間帯）'!$D$6:$Z$47,23,FALSE))</f>
        <v/>
      </c>
      <c r="AK41" s="136" t="str">
        <f>IF(AK39="","",VLOOKUP(AK39,'[3]シフト記号表（勤務時間帯）'!$D$6:$Z$47,23,FALSE))</f>
        <v/>
      </c>
      <c r="AL41" s="136" t="str">
        <f>IF(AL39="","",VLOOKUP(AL39,'[3]シフト記号表（勤務時間帯）'!$D$6:$Z$47,23,FALSE))</f>
        <v/>
      </c>
      <c r="AM41" s="136" t="str">
        <f>IF(AM39="","",VLOOKUP(AM39,'[3]シフト記号表（勤務時間帯）'!$D$6:$Z$47,23,FALSE))</f>
        <v/>
      </c>
      <c r="AN41" s="136" t="str">
        <f>IF(AN39="","",VLOOKUP(AN39,'[3]シフト記号表（勤務時間帯）'!$D$6:$Z$47,23,FALSE))</f>
        <v/>
      </c>
      <c r="AO41" s="137" t="str">
        <f>IF(AO39="","",VLOOKUP(AO39,'[3]シフト記号表（勤務時間帯）'!$D$6:$Z$47,23,FALSE))</f>
        <v/>
      </c>
      <c r="AP41" s="135" t="str">
        <f>IF(AP39="","",VLOOKUP(AP39,'[3]シフト記号表（勤務時間帯）'!$D$6:$Z$47,23,FALSE))</f>
        <v/>
      </c>
      <c r="AQ41" s="136" t="str">
        <f>IF(AQ39="","",VLOOKUP(AQ39,'[3]シフト記号表（勤務時間帯）'!$D$6:$Z$47,23,FALSE))</f>
        <v/>
      </c>
      <c r="AR41" s="136" t="str">
        <f>IF(AR39="","",VLOOKUP(AR39,'[3]シフト記号表（勤務時間帯）'!$D$6:$Z$47,23,FALSE))</f>
        <v/>
      </c>
      <c r="AS41" s="136" t="str">
        <f>IF(AS39="","",VLOOKUP(AS39,'[3]シフト記号表（勤務時間帯）'!$D$6:$Z$47,23,FALSE))</f>
        <v/>
      </c>
      <c r="AT41" s="136" t="str">
        <f>IF(AT39="","",VLOOKUP(AT39,'[3]シフト記号表（勤務時間帯）'!$D$6:$Z$47,23,FALSE))</f>
        <v/>
      </c>
      <c r="AU41" s="136" t="str">
        <f>IF(AU39="","",VLOOKUP(AU39,'[3]シフト記号表（勤務時間帯）'!$D$6:$Z$47,23,FALSE))</f>
        <v/>
      </c>
      <c r="AV41" s="137" t="str">
        <f>IF(AV39="","",VLOOKUP(AV39,'[3]シフト記号表（勤務時間帯）'!$D$6:$Z$47,23,FALSE))</f>
        <v/>
      </c>
      <c r="AW41" s="135" t="str">
        <f>IF(AW39="","",VLOOKUP(AW39,'[3]シフト記号表（勤務時間帯）'!$D$6:$Z$47,23,FALSE))</f>
        <v/>
      </c>
      <c r="AX41" s="136" t="str">
        <f>IF(AX39="","",VLOOKUP(AX39,'[3]シフト記号表（勤務時間帯）'!$D$6:$Z$47,23,FALSE))</f>
        <v/>
      </c>
      <c r="AY41" s="136" t="str">
        <f>IF(AY39="","",VLOOKUP(AY39,'[3]シフト記号表（勤務時間帯）'!$D$6:$Z$47,23,FALSE))</f>
        <v/>
      </c>
      <c r="AZ41" s="905">
        <f>IF($BC$3="４週",SUM(U41:AV41),IF($BC$3="暦月",SUM(U41:AY41),""))</f>
        <v>0</v>
      </c>
      <c r="BA41" s="906"/>
      <c r="BB41" s="907">
        <f>IF($BC$3="４週",AZ41/4,IF($BC$3="暦月",(AZ41/($BC$8/7)),""))</f>
        <v>0</v>
      </c>
      <c r="BC41" s="906"/>
      <c r="BD41" s="899"/>
      <c r="BE41" s="900"/>
      <c r="BF41" s="900"/>
      <c r="BG41" s="900"/>
      <c r="BH41" s="901"/>
    </row>
    <row r="42" spans="2:60" ht="20.25" customHeight="1">
      <c r="B42" s="443"/>
      <c r="C42" s="910"/>
      <c r="D42" s="911"/>
      <c r="E42" s="912"/>
      <c r="F42" s="475"/>
      <c r="G42" s="469"/>
      <c r="H42" s="919"/>
      <c r="I42" s="922"/>
      <c r="J42" s="923"/>
      <c r="K42" s="923"/>
      <c r="L42" s="924"/>
      <c r="M42" s="931"/>
      <c r="N42" s="932"/>
      <c r="O42" s="933"/>
      <c r="P42" s="444" t="s">
        <v>616</v>
      </c>
      <c r="Q42" s="445"/>
      <c r="R42" s="445"/>
      <c r="S42" s="446"/>
      <c r="T42" s="447"/>
      <c r="U42" s="145"/>
      <c r="V42" s="146"/>
      <c r="W42" s="146"/>
      <c r="X42" s="146"/>
      <c r="Y42" s="146"/>
      <c r="Z42" s="146"/>
      <c r="AA42" s="147"/>
      <c r="AB42" s="145"/>
      <c r="AC42" s="146"/>
      <c r="AD42" s="146"/>
      <c r="AE42" s="146"/>
      <c r="AF42" s="146"/>
      <c r="AG42" s="146"/>
      <c r="AH42" s="147"/>
      <c r="AI42" s="145"/>
      <c r="AJ42" s="146"/>
      <c r="AK42" s="146"/>
      <c r="AL42" s="146"/>
      <c r="AM42" s="146"/>
      <c r="AN42" s="146"/>
      <c r="AO42" s="147"/>
      <c r="AP42" s="145"/>
      <c r="AQ42" s="146"/>
      <c r="AR42" s="146"/>
      <c r="AS42" s="146"/>
      <c r="AT42" s="146"/>
      <c r="AU42" s="146"/>
      <c r="AV42" s="147"/>
      <c r="AW42" s="145"/>
      <c r="AX42" s="146"/>
      <c r="AY42" s="146"/>
      <c r="AZ42" s="940"/>
      <c r="BA42" s="909"/>
      <c r="BB42" s="908"/>
      <c r="BC42" s="909"/>
      <c r="BD42" s="893"/>
      <c r="BE42" s="894"/>
      <c r="BF42" s="894"/>
      <c r="BG42" s="894"/>
      <c r="BH42" s="895"/>
    </row>
    <row r="43" spans="2:60" ht="20.25" customHeight="1">
      <c r="B43" s="118">
        <f>B40+1</f>
        <v>8</v>
      </c>
      <c r="C43" s="913"/>
      <c r="D43" s="914"/>
      <c r="E43" s="915"/>
      <c r="F43" s="475">
        <f>C42</f>
        <v>0</v>
      </c>
      <c r="G43" s="469"/>
      <c r="H43" s="920"/>
      <c r="I43" s="925"/>
      <c r="J43" s="926"/>
      <c r="K43" s="926"/>
      <c r="L43" s="927"/>
      <c r="M43" s="934"/>
      <c r="N43" s="935"/>
      <c r="O43" s="936"/>
      <c r="P43" s="436" t="s">
        <v>911</v>
      </c>
      <c r="Q43" s="437"/>
      <c r="R43" s="437"/>
      <c r="S43" s="438"/>
      <c r="T43" s="439"/>
      <c r="U43" s="125" t="str">
        <f>IF(U42="","",VLOOKUP(U42,'[3]シフト記号表（勤務時間帯）'!$D$6:$X$47,21,FALSE))</f>
        <v/>
      </c>
      <c r="V43" s="126" t="str">
        <f>IF(V42="","",VLOOKUP(V42,'[3]シフト記号表（勤務時間帯）'!$D$6:$X$47,21,FALSE))</f>
        <v/>
      </c>
      <c r="W43" s="126" t="str">
        <f>IF(W42="","",VLOOKUP(W42,'[3]シフト記号表（勤務時間帯）'!$D$6:$X$47,21,FALSE))</f>
        <v/>
      </c>
      <c r="X43" s="126" t="str">
        <f>IF(X42="","",VLOOKUP(X42,'[3]シフト記号表（勤務時間帯）'!$D$6:$X$47,21,FALSE))</f>
        <v/>
      </c>
      <c r="Y43" s="126" t="str">
        <f>IF(Y42="","",VLOOKUP(Y42,'[3]シフト記号表（勤務時間帯）'!$D$6:$X$47,21,FALSE))</f>
        <v/>
      </c>
      <c r="Z43" s="126" t="str">
        <f>IF(Z42="","",VLOOKUP(Z42,'[3]シフト記号表（勤務時間帯）'!$D$6:$X$47,21,FALSE))</f>
        <v/>
      </c>
      <c r="AA43" s="127" t="str">
        <f>IF(AA42="","",VLOOKUP(AA42,'[3]シフト記号表（勤務時間帯）'!$D$6:$X$47,21,FALSE))</f>
        <v/>
      </c>
      <c r="AB43" s="125" t="str">
        <f>IF(AB42="","",VLOOKUP(AB42,'[3]シフト記号表（勤務時間帯）'!$D$6:$X$47,21,FALSE))</f>
        <v/>
      </c>
      <c r="AC43" s="126" t="str">
        <f>IF(AC42="","",VLOOKUP(AC42,'[3]シフト記号表（勤務時間帯）'!$D$6:$X$47,21,FALSE))</f>
        <v/>
      </c>
      <c r="AD43" s="126" t="str">
        <f>IF(AD42="","",VLOOKUP(AD42,'[3]シフト記号表（勤務時間帯）'!$D$6:$X$47,21,FALSE))</f>
        <v/>
      </c>
      <c r="AE43" s="126" t="str">
        <f>IF(AE42="","",VLOOKUP(AE42,'[3]シフト記号表（勤務時間帯）'!$D$6:$X$47,21,FALSE))</f>
        <v/>
      </c>
      <c r="AF43" s="126" t="str">
        <f>IF(AF42="","",VLOOKUP(AF42,'[3]シフト記号表（勤務時間帯）'!$D$6:$X$47,21,FALSE))</f>
        <v/>
      </c>
      <c r="AG43" s="126" t="str">
        <f>IF(AG42="","",VLOOKUP(AG42,'[3]シフト記号表（勤務時間帯）'!$D$6:$X$47,21,FALSE))</f>
        <v/>
      </c>
      <c r="AH43" s="127" t="str">
        <f>IF(AH42="","",VLOOKUP(AH42,'[3]シフト記号表（勤務時間帯）'!$D$6:$X$47,21,FALSE))</f>
        <v/>
      </c>
      <c r="AI43" s="125" t="str">
        <f>IF(AI42="","",VLOOKUP(AI42,'[3]シフト記号表（勤務時間帯）'!$D$6:$X$47,21,FALSE))</f>
        <v/>
      </c>
      <c r="AJ43" s="126" t="str">
        <f>IF(AJ42="","",VLOOKUP(AJ42,'[3]シフト記号表（勤務時間帯）'!$D$6:$X$47,21,FALSE))</f>
        <v/>
      </c>
      <c r="AK43" s="126" t="str">
        <f>IF(AK42="","",VLOOKUP(AK42,'[3]シフト記号表（勤務時間帯）'!$D$6:$X$47,21,FALSE))</f>
        <v/>
      </c>
      <c r="AL43" s="126" t="str">
        <f>IF(AL42="","",VLOOKUP(AL42,'[3]シフト記号表（勤務時間帯）'!$D$6:$X$47,21,FALSE))</f>
        <v/>
      </c>
      <c r="AM43" s="126" t="str">
        <f>IF(AM42="","",VLOOKUP(AM42,'[3]シフト記号表（勤務時間帯）'!$D$6:$X$47,21,FALSE))</f>
        <v/>
      </c>
      <c r="AN43" s="126" t="str">
        <f>IF(AN42="","",VLOOKUP(AN42,'[3]シフト記号表（勤務時間帯）'!$D$6:$X$47,21,FALSE))</f>
        <v/>
      </c>
      <c r="AO43" s="127" t="str">
        <f>IF(AO42="","",VLOOKUP(AO42,'[3]シフト記号表（勤務時間帯）'!$D$6:$X$47,21,FALSE))</f>
        <v/>
      </c>
      <c r="AP43" s="125" t="str">
        <f>IF(AP42="","",VLOOKUP(AP42,'[3]シフト記号表（勤務時間帯）'!$D$6:$X$47,21,FALSE))</f>
        <v/>
      </c>
      <c r="AQ43" s="126" t="str">
        <f>IF(AQ42="","",VLOOKUP(AQ42,'[3]シフト記号表（勤務時間帯）'!$D$6:$X$47,21,FALSE))</f>
        <v/>
      </c>
      <c r="AR43" s="126" t="str">
        <f>IF(AR42="","",VLOOKUP(AR42,'[3]シフト記号表（勤務時間帯）'!$D$6:$X$47,21,FALSE))</f>
        <v/>
      </c>
      <c r="AS43" s="126" t="str">
        <f>IF(AS42="","",VLOOKUP(AS42,'[3]シフト記号表（勤務時間帯）'!$D$6:$X$47,21,FALSE))</f>
        <v/>
      </c>
      <c r="AT43" s="126" t="str">
        <f>IF(AT42="","",VLOOKUP(AT42,'[3]シフト記号表（勤務時間帯）'!$D$6:$X$47,21,FALSE))</f>
        <v/>
      </c>
      <c r="AU43" s="126" t="str">
        <f>IF(AU42="","",VLOOKUP(AU42,'[3]シフト記号表（勤務時間帯）'!$D$6:$X$47,21,FALSE))</f>
        <v/>
      </c>
      <c r="AV43" s="127" t="str">
        <f>IF(AV42="","",VLOOKUP(AV42,'[3]シフト記号表（勤務時間帯）'!$D$6:$X$47,21,FALSE))</f>
        <v/>
      </c>
      <c r="AW43" s="125" t="str">
        <f>IF(AW42="","",VLOOKUP(AW42,'[3]シフト記号表（勤務時間帯）'!$D$6:$X$47,21,FALSE))</f>
        <v/>
      </c>
      <c r="AX43" s="126" t="str">
        <f>IF(AX42="","",VLOOKUP(AX42,'[3]シフト記号表（勤務時間帯）'!$D$6:$X$47,21,FALSE))</f>
        <v/>
      </c>
      <c r="AY43" s="126" t="str">
        <f>IF(AY42="","",VLOOKUP(AY42,'[3]シフト記号表（勤務時間帯）'!$D$6:$X$47,21,FALSE))</f>
        <v/>
      </c>
      <c r="AZ43" s="902">
        <f>IF($BC$3="４週",SUM(U43:AV43),IF($BC$3="暦月",SUM(U43:AY43),""))</f>
        <v>0</v>
      </c>
      <c r="BA43" s="903"/>
      <c r="BB43" s="904">
        <f>IF($BC$3="４週",AZ43/4,IF($BC$3="暦月",(AZ43/($BC$8/7)),""))</f>
        <v>0</v>
      </c>
      <c r="BC43" s="903"/>
      <c r="BD43" s="896"/>
      <c r="BE43" s="897"/>
      <c r="BF43" s="897"/>
      <c r="BG43" s="897"/>
      <c r="BH43" s="898"/>
    </row>
    <row r="44" spans="2:60" ht="20.25" customHeight="1">
      <c r="B44" s="128"/>
      <c r="C44" s="941"/>
      <c r="D44" s="942"/>
      <c r="E44" s="943"/>
      <c r="F44" s="476"/>
      <c r="G44" s="470">
        <f>C42</f>
        <v>0</v>
      </c>
      <c r="H44" s="944"/>
      <c r="I44" s="945"/>
      <c r="J44" s="946"/>
      <c r="K44" s="946"/>
      <c r="L44" s="947"/>
      <c r="M44" s="948"/>
      <c r="N44" s="949"/>
      <c r="O44" s="950"/>
      <c r="P44" s="440" t="s">
        <v>618</v>
      </c>
      <c r="Q44" s="448"/>
      <c r="R44" s="448"/>
      <c r="S44" s="442"/>
      <c r="T44" s="134"/>
      <c r="U44" s="135" t="str">
        <f>IF(U42="","",VLOOKUP(U42,'[3]シフト記号表（勤務時間帯）'!$D$6:$Z$47,23,FALSE))</f>
        <v/>
      </c>
      <c r="V44" s="136" t="str">
        <f>IF(V42="","",VLOOKUP(V42,'[3]シフト記号表（勤務時間帯）'!$D$6:$Z$47,23,FALSE))</f>
        <v/>
      </c>
      <c r="W44" s="136" t="str">
        <f>IF(W42="","",VLOOKUP(W42,'[3]シフト記号表（勤務時間帯）'!$D$6:$Z$47,23,FALSE))</f>
        <v/>
      </c>
      <c r="X44" s="136" t="str">
        <f>IF(X42="","",VLOOKUP(X42,'[3]シフト記号表（勤務時間帯）'!$D$6:$Z$47,23,FALSE))</f>
        <v/>
      </c>
      <c r="Y44" s="136" t="str">
        <f>IF(Y42="","",VLOOKUP(Y42,'[3]シフト記号表（勤務時間帯）'!$D$6:$Z$47,23,FALSE))</f>
        <v/>
      </c>
      <c r="Z44" s="136" t="str">
        <f>IF(Z42="","",VLOOKUP(Z42,'[3]シフト記号表（勤務時間帯）'!$D$6:$Z$47,23,FALSE))</f>
        <v/>
      </c>
      <c r="AA44" s="137" t="str">
        <f>IF(AA42="","",VLOOKUP(AA42,'[3]シフト記号表（勤務時間帯）'!$D$6:$Z$47,23,FALSE))</f>
        <v/>
      </c>
      <c r="AB44" s="135" t="str">
        <f>IF(AB42="","",VLOOKUP(AB42,'[3]シフト記号表（勤務時間帯）'!$D$6:$Z$47,23,FALSE))</f>
        <v/>
      </c>
      <c r="AC44" s="136" t="str">
        <f>IF(AC42="","",VLOOKUP(AC42,'[3]シフト記号表（勤務時間帯）'!$D$6:$Z$47,23,FALSE))</f>
        <v/>
      </c>
      <c r="AD44" s="136" t="str">
        <f>IF(AD42="","",VLOOKUP(AD42,'[3]シフト記号表（勤務時間帯）'!$D$6:$Z$47,23,FALSE))</f>
        <v/>
      </c>
      <c r="AE44" s="136" t="str">
        <f>IF(AE42="","",VLOOKUP(AE42,'[3]シフト記号表（勤務時間帯）'!$D$6:$Z$47,23,FALSE))</f>
        <v/>
      </c>
      <c r="AF44" s="136" t="str">
        <f>IF(AF42="","",VLOOKUP(AF42,'[3]シフト記号表（勤務時間帯）'!$D$6:$Z$47,23,FALSE))</f>
        <v/>
      </c>
      <c r="AG44" s="136" t="str">
        <f>IF(AG42="","",VLOOKUP(AG42,'[3]シフト記号表（勤務時間帯）'!$D$6:$Z$47,23,FALSE))</f>
        <v/>
      </c>
      <c r="AH44" s="137" t="str">
        <f>IF(AH42="","",VLOOKUP(AH42,'[3]シフト記号表（勤務時間帯）'!$D$6:$Z$47,23,FALSE))</f>
        <v/>
      </c>
      <c r="AI44" s="135" t="str">
        <f>IF(AI42="","",VLOOKUP(AI42,'[3]シフト記号表（勤務時間帯）'!$D$6:$Z$47,23,FALSE))</f>
        <v/>
      </c>
      <c r="AJ44" s="136" t="str">
        <f>IF(AJ42="","",VLOOKUP(AJ42,'[3]シフト記号表（勤務時間帯）'!$D$6:$Z$47,23,FALSE))</f>
        <v/>
      </c>
      <c r="AK44" s="136" t="str">
        <f>IF(AK42="","",VLOOKUP(AK42,'[3]シフト記号表（勤務時間帯）'!$D$6:$Z$47,23,FALSE))</f>
        <v/>
      </c>
      <c r="AL44" s="136" t="str">
        <f>IF(AL42="","",VLOOKUP(AL42,'[3]シフト記号表（勤務時間帯）'!$D$6:$Z$47,23,FALSE))</f>
        <v/>
      </c>
      <c r="AM44" s="136" t="str">
        <f>IF(AM42="","",VLOOKUP(AM42,'[3]シフト記号表（勤務時間帯）'!$D$6:$Z$47,23,FALSE))</f>
        <v/>
      </c>
      <c r="AN44" s="136" t="str">
        <f>IF(AN42="","",VLOOKUP(AN42,'[3]シフト記号表（勤務時間帯）'!$D$6:$Z$47,23,FALSE))</f>
        <v/>
      </c>
      <c r="AO44" s="137" t="str">
        <f>IF(AO42="","",VLOOKUP(AO42,'[3]シフト記号表（勤務時間帯）'!$D$6:$Z$47,23,FALSE))</f>
        <v/>
      </c>
      <c r="AP44" s="135" t="str">
        <f>IF(AP42="","",VLOOKUP(AP42,'[3]シフト記号表（勤務時間帯）'!$D$6:$Z$47,23,FALSE))</f>
        <v/>
      </c>
      <c r="AQ44" s="136" t="str">
        <f>IF(AQ42="","",VLOOKUP(AQ42,'[3]シフト記号表（勤務時間帯）'!$D$6:$Z$47,23,FALSE))</f>
        <v/>
      </c>
      <c r="AR44" s="136" t="str">
        <f>IF(AR42="","",VLOOKUP(AR42,'[3]シフト記号表（勤務時間帯）'!$D$6:$Z$47,23,FALSE))</f>
        <v/>
      </c>
      <c r="AS44" s="136" t="str">
        <f>IF(AS42="","",VLOOKUP(AS42,'[3]シフト記号表（勤務時間帯）'!$D$6:$Z$47,23,FALSE))</f>
        <v/>
      </c>
      <c r="AT44" s="136" t="str">
        <f>IF(AT42="","",VLOOKUP(AT42,'[3]シフト記号表（勤務時間帯）'!$D$6:$Z$47,23,FALSE))</f>
        <v/>
      </c>
      <c r="AU44" s="136" t="str">
        <f>IF(AU42="","",VLOOKUP(AU42,'[3]シフト記号表（勤務時間帯）'!$D$6:$Z$47,23,FALSE))</f>
        <v/>
      </c>
      <c r="AV44" s="137" t="str">
        <f>IF(AV42="","",VLOOKUP(AV42,'[3]シフト記号表（勤務時間帯）'!$D$6:$Z$47,23,FALSE))</f>
        <v/>
      </c>
      <c r="AW44" s="135" t="str">
        <f>IF(AW42="","",VLOOKUP(AW42,'[3]シフト記号表（勤務時間帯）'!$D$6:$Z$47,23,FALSE))</f>
        <v/>
      </c>
      <c r="AX44" s="136" t="str">
        <f>IF(AX42="","",VLOOKUP(AX42,'[3]シフト記号表（勤務時間帯）'!$D$6:$Z$47,23,FALSE))</f>
        <v/>
      </c>
      <c r="AY44" s="136" t="str">
        <f>IF(AY42="","",VLOOKUP(AY42,'[3]シフト記号表（勤務時間帯）'!$D$6:$Z$47,23,FALSE))</f>
        <v/>
      </c>
      <c r="AZ44" s="905">
        <f>IF($BC$3="４週",SUM(U44:AV44),IF($BC$3="暦月",SUM(U44:AY44),""))</f>
        <v>0</v>
      </c>
      <c r="BA44" s="906"/>
      <c r="BB44" s="907">
        <f>IF($BC$3="４週",AZ44/4,IF($BC$3="暦月",(AZ44/($BC$8/7)),""))</f>
        <v>0</v>
      </c>
      <c r="BC44" s="906"/>
      <c r="BD44" s="899"/>
      <c r="BE44" s="900"/>
      <c r="BF44" s="900"/>
      <c r="BG44" s="900"/>
      <c r="BH44" s="901"/>
    </row>
    <row r="45" spans="2:60" ht="20.25" customHeight="1">
      <c r="B45" s="443"/>
      <c r="C45" s="910"/>
      <c r="D45" s="911"/>
      <c r="E45" s="912"/>
      <c r="F45" s="475"/>
      <c r="G45" s="469"/>
      <c r="H45" s="919"/>
      <c r="I45" s="922"/>
      <c r="J45" s="923"/>
      <c r="K45" s="923"/>
      <c r="L45" s="924"/>
      <c r="M45" s="931"/>
      <c r="N45" s="932"/>
      <c r="O45" s="933"/>
      <c r="P45" s="444" t="s">
        <v>616</v>
      </c>
      <c r="Q45" s="445"/>
      <c r="R45" s="445"/>
      <c r="S45" s="446"/>
      <c r="T45" s="447"/>
      <c r="U45" s="145"/>
      <c r="V45" s="146"/>
      <c r="W45" s="146"/>
      <c r="X45" s="146"/>
      <c r="Y45" s="146"/>
      <c r="Z45" s="146"/>
      <c r="AA45" s="147"/>
      <c r="AB45" s="145"/>
      <c r="AC45" s="146"/>
      <c r="AD45" s="146"/>
      <c r="AE45" s="146"/>
      <c r="AF45" s="146"/>
      <c r="AG45" s="146"/>
      <c r="AH45" s="147"/>
      <c r="AI45" s="145"/>
      <c r="AJ45" s="146"/>
      <c r="AK45" s="146"/>
      <c r="AL45" s="146"/>
      <c r="AM45" s="146"/>
      <c r="AN45" s="146"/>
      <c r="AO45" s="147"/>
      <c r="AP45" s="145"/>
      <c r="AQ45" s="146"/>
      <c r="AR45" s="146"/>
      <c r="AS45" s="146"/>
      <c r="AT45" s="146"/>
      <c r="AU45" s="146"/>
      <c r="AV45" s="147"/>
      <c r="AW45" s="145"/>
      <c r="AX45" s="146"/>
      <c r="AY45" s="146"/>
      <c r="AZ45" s="940"/>
      <c r="BA45" s="909"/>
      <c r="BB45" s="908"/>
      <c r="BC45" s="909"/>
      <c r="BD45" s="893"/>
      <c r="BE45" s="894"/>
      <c r="BF45" s="894"/>
      <c r="BG45" s="894"/>
      <c r="BH45" s="895"/>
    </row>
    <row r="46" spans="2:60" ht="20.25" customHeight="1">
      <c r="B46" s="118">
        <f>B43+1</f>
        <v>9</v>
      </c>
      <c r="C46" s="913"/>
      <c r="D46" s="914"/>
      <c r="E46" s="915"/>
      <c r="F46" s="475">
        <f>C45</f>
        <v>0</v>
      </c>
      <c r="G46" s="469"/>
      <c r="H46" s="920"/>
      <c r="I46" s="925"/>
      <c r="J46" s="926"/>
      <c r="K46" s="926"/>
      <c r="L46" s="927"/>
      <c r="M46" s="934"/>
      <c r="N46" s="935"/>
      <c r="O46" s="936"/>
      <c r="P46" s="436" t="s">
        <v>911</v>
      </c>
      <c r="Q46" s="437"/>
      <c r="R46" s="437"/>
      <c r="S46" s="438"/>
      <c r="T46" s="439"/>
      <c r="U46" s="125" t="str">
        <f>IF(U45="","",VLOOKUP(U45,'[3]シフト記号表（勤務時間帯）'!$D$6:$X$47,21,FALSE))</f>
        <v/>
      </c>
      <c r="V46" s="126" t="str">
        <f>IF(V45="","",VLOOKUP(V45,'[3]シフト記号表（勤務時間帯）'!$D$6:$X$47,21,FALSE))</f>
        <v/>
      </c>
      <c r="W46" s="126" t="str">
        <f>IF(W45="","",VLOOKUP(W45,'[3]シフト記号表（勤務時間帯）'!$D$6:$X$47,21,FALSE))</f>
        <v/>
      </c>
      <c r="X46" s="126" t="str">
        <f>IF(X45="","",VLOOKUP(X45,'[3]シフト記号表（勤務時間帯）'!$D$6:$X$47,21,FALSE))</f>
        <v/>
      </c>
      <c r="Y46" s="126" t="str">
        <f>IF(Y45="","",VLOOKUP(Y45,'[3]シフト記号表（勤務時間帯）'!$D$6:$X$47,21,FALSE))</f>
        <v/>
      </c>
      <c r="Z46" s="126" t="str">
        <f>IF(Z45="","",VLOOKUP(Z45,'[3]シフト記号表（勤務時間帯）'!$D$6:$X$47,21,FALSE))</f>
        <v/>
      </c>
      <c r="AA46" s="127" t="str">
        <f>IF(AA45="","",VLOOKUP(AA45,'[3]シフト記号表（勤務時間帯）'!$D$6:$X$47,21,FALSE))</f>
        <v/>
      </c>
      <c r="AB46" s="125" t="str">
        <f>IF(AB45="","",VLOOKUP(AB45,'[3]シフト記号表（勤務時間帯）'!$D$6:$X$47,21,FALSE))</f>
        <v/>
      </c>
      <c r="AC46" s="126" t="str">
        <f>IF(AC45="","",VLOOKUP(AC45,'[3]シフト記号表（勤務時間帯）'!$D$6:$X$47,21,FALSE))</f>
        <v/>
      </c>
      <c r="AD46" s="126" t="str">
        <f>IF(AD45="","",VLOOKUP(AD45,'[3]シフト記号表（勤務時間帯）'!$D$6:$X$47,21,FALSE))</f>
        <v/>
      </c>
      <c r="AE46" s="126" t="str">
        <f>IF(AE45="","",VLOOKUP(AE45,'[3]シフト記号表（勤務時間帯）'!$D$6:$X$47,21,FALSE))</f>
        <v/>
      </c>
      <c r="AF46" s="126" t="str">
        <f>IF(AF45="","",VLOOKUP(AF45,'[3]シフト記号表（勤務時間帯）'!$D$6:$X$47,21,FALSE))</f>
        <v/>
      </c>
      <c r="AG46" s="126" t="str">
        <f>IF(AG45="","",VLOOKUP(AG45,'[3]シフト記号表（勤務時間帯）'!$D$6:$X$47,21,FALSE))</f>
        <v/>
      </c>
      <c r="AH46" s="127" t="str">
        <f>IF(AH45="","",VLOOKUP(AH45,'[3]シフト記号表（勤務時間帯）'!$D$6:$X$47,21,FALSE))</f>
        <v/>
      </c>
      <c r="AI46" s="125" t="str">
        <f>IF(AI45="","",VLOOKUP(AI45,'[3]シフト記号表（勤務時間帯）'!$D$6:$X$47,21,FALSE))</f>
        <v/>
      </c>
      <c r="AJ46" s="126" t="str">
        <f>IF(AJ45="","",VLOOKUP(AJ45,'[3]シフト記号表（勤務時間帯）'!$D$6:$X$47,21,FALSE))</f>
        <v/>
      </c>
      <c r="AK46" s="126" t="str">
        <f>IF(AK45="","",VLOOKUP(AK45,'[3]シフト記号表（勤務時間帯）'!$D$6:$X$47,21,FALSE))</f>
        <v/>
      </c>
      <c r="AL46" s="126" t="str">
        <f>IF(AL45="","",VLOOKUP(AL45,'[3]シフト記号表（勤務時間帯）'!$D$6:$X$47,21,FALSE))</f>
        <v/>
      </c>
      <c r="AM46" s="126" t="str">
        <f>IF(AM45="","",VLOOKUP(AM45,'[3]シフト記号表（勤務時間帯）'!$D$6:$X$47,21,FALSE))</f>
        <v/>
      </c>
      <c r="AN46" s="126" t="str">
        <f>IF(AN45="","",VLOOKUP(AN45,'[3]シフト記号表（勤務時間帯）'!$D$6:$X$47,21,FALSE))</f>
        <v/>
      </c>
      <c r="AO46" s="127" t="str">
        <f>IF(AO45="","",VLOOKUP(AO45,'[3]シフト記号表（勤務時間帯）'!$D$6:$X$47,21,FALSE))</f>
        <v/>
      </c>
      <c r="AP46" s="125" t="str">
        <f>IF(AP45="","",VLOOKUP(AP45,'[3]シフト記号表（勤務時間帯）'!$D$6:$X$47,21,FALSE))</f>
        <v/>
      </c>
      <c r="AQ46" s="126" t="str">
        <f>IF(AQ45="","",VLOOKUP(AQ45,'[3]シフト記号表（勤務時間帯）'!$D$6:$X$47,21,FALSE))</f>
        <v/>
      </c>
      <c r="AR46" s="126" t="str">
        <f>IF(AR45="","",VLOOKUP(AR45,'[3]シフト記号表（勤務時間帯）'!$D$6:$X$47,21,FALSE))</f>
        <v/>
      </c>
      <c r="AS46" s="126" t="str">
        <f>IF(AS45="","",VLOOKUP(AS45,'[3]シフト記号表（勤務時間帯）'!$D$6:$X$47,21,FALSE))</f>
        <v/>
      </c>
      <c r="AT46" s="126" t="str">
        <f>IF(AT45="","",VLOOKUP(AT45,'[3]シフト記号表（勤務時間帯）'!$D$6:$X$47,21,FALSE))</f>
        <v/>
      </c>
      <c r="AU46" s="126" t="str">
        <f>IF(AU45="","",VLOOKUP(AU45,'[3]シフト記号表（勤務時間帯）'!$D$6:$X$47,21,FALSE))</f>
        <v/>
      </c>
      <c r="AV46" s="127" t="str">
        <f>IF(AV45="","",VLOOKUP(AV45,'[3]シフト記号表（勤務時間帯）'!$D$6:$X$47,21,FALSE))</f>
        <v/>
      </c>
      <c r="AW46" s="125" t="str">
        <f>IF(AW45="","",VLOOKUP(AW45,'[3]シフト記号表（勤務時間帯）'!$D$6:$X$47,21,FALSE))</f>
        <v/>
      </c>
      <c r="AX46" s="126" t="str">
        <f>IF(AX45="","",VLOOKUP(AX45,'[3]シフト記号表（勤務時間帯）'!$D$6:$X$47,21,FALSE))</f>
        <v/>
      </c>
      <c r="AY46" s="126" t="str">
        <f>IF(AY45="","",VLOOKUP(AY45,'[3]シフト記号表（勤務時間帯）'!$D$6:$X$47,21,FALSE))</f>
        <v/>
      </c>
      <c r="AZ46" s="902">
        <f>IF($BC$3="４週",SUM(U46:AV46),IF($BC$3="暦月",SUM(U46:AY46),""))</f>
        <v>0</v>
      </c>
      <c r="BA46" s="903"/>
      <c r="BB46" s="904">
        <f>IF($BC$3="４週",AZ46/4,IF($BC$3="暦月",(AZ46/($BC$8/7)),""))</f>
        <v>0</v>
      </c>
      <c r="BC46" s="903"/>
      <c r="BD46" s="896"/>
      <c r="BE46" s="897"/>
      <c r="BF46" s="897"/>
      <c r="BG46" s="897"/>
      <c r="BH46" s="898"/>
    </row>
    <row r="47" spans="2:60" ht="20.25" customHeight="1">
      <c r="B47" s="128"/>
      <c r="C47" s="941"/>
      <c r="D47" s="942"/>
      <c r="E47" s="943"/>
      <c r="F47" s="476"/>
      <c r="G47" s="470">
        <f>C45</f>
        <v>0</v>
      </c>
      <c r="H47" s="944"/>
      <c r="I47" s="945"/>
      <c r="J47" s="946"/>
      <c r="K47" s="946"/>
      <c r="L47" s="947"/>
      <c r="M47" s="948"/>
      <c r="N47" s="949"/>
      <c r="O47" s="950"/>
      <c r="P47" s="440" t="s">
        <v>618</v>
      </c>
      <c r="Q47" s="441"/>
      <c r="R47" s="441"/>
      <c r="S47" s="449"/>
      <c r="T47" s="153"/>
      <c r="U47" s="135" t="str">
        <f>IF(U45="","",VLOOKUP(U45,'[3]シフト記号表（勤務時間帯）'!$D$6:$Z$47,23,FALSE))</f>
        <v/>
      </c>
      <c r="V47" s="136" t="str">
        <f>IF(V45="","",VLOOKUP(V45,'[3]シフト記号表（勤務時間帯）'!$D$6:$Z$47,23,FALSE))</f>
        <v/>
      </c>
      <c r="W47" s="136" t="str">
        <f>IF(W45="","",VLOOKUP(W45,'[3]シフト記号表（勤務時間帯）'!$D$6:$Z$47,23,FALSE))</f>
        <v/>
      </c>
      <c r="X47" s="136" t="str">
        <f>IF(X45="","",VLOOKUP(X45,'[3]シフト記号表（勤務時間帯）'!$D$6:$Z$47,23,FALSE))</f>
        <v/>
      </c>
      <c r="Y47" s="136" t="str">
        <f>IF(Y45="","",VLOOKUP(Y45,'[3]シフト記号表（勤務時間帯）'!$D$6:$Z$47,23,FALSE))</f>
        <v/>
      </c>
      <c r="Z47" s="136" t="str">
        <f>IF(Z45="","",VLOOKUP(Z45,'[3]シフト記号表（勤務時間帯）'!$D$6:$Z$47,23,FALSE))</f>
        <v/>
      </c>
      <c r="AA47" s="137" t="str">
        <f>IF(AA45="","",VLOOKUP(AA45,'[3]シフト記号表（勤務時間帯）'!$D$6:$Z$47,23,FALSE))</f>
        <v/>
      </c>
      <c r="AB47" s="135" t="str">
        <f>IF(AB45="","",VLOOKUP(AB45,'[3]シフト記号表（勤務時間帯）'!$D$6:$Z$47,23,FALSE))</f>
        <v/>
      </c>
      <c r="AC47" s="136" t="str">
        <f>IF(AC45="","",VLOOKUP(AC45,'[3]シフト記号表（勤務時間帯）'!$D$6:$Z$47,23,FALSE))</f>
        <v/>
      </c>
      <c r="AD47" s="136" t="str">
        <f>IF(AD45="","",VLOOKUP(AD45,'[3]シフト記号表（勤務時間帯）'!$D$6:$Z$47,23,FALSE))</f>
        <v/>
      </c>
      <c r="AE47" s="136" t="str">
        <f>IF(AE45="","",VLOOKUP(AE45,'[3]シフト記号表（勤務時間帯）'!$D$6:$Z$47,23,FALSE))</f>
        <v/>
      </c>
      <c r="AF47" s="136" t="str">
        <f>IF(AF45="","",VLOOKUP(AF45,'[3]シフト記号表（勤務時間帯）'!$D$6:$Z$47,23,FALSE))</f>
        <v/>
      </c>
      <c r="AG47" s="136" t="str">
        <f>IF(AG45="","",VLOOKUP(AG45,'[3]シフト記号表（勤務時間帯）'!$D$6:$Z$47,23,FALSE))</f>
        <v/>
      </c>
      <c r="AH47" s="137" t="str">
        <f>IF(AH45="","",VLOOKUP(AH45,'[3]シフト記号表（勤務時間帯）'!$D$6:$Z$47,23,FALSE))</f>
        <v/>
      </c>
      <c r="AI47" s="135" t="str">
        <f>IF(AI45="","",VLOOKUP(AI45,'[3]シフト記号表（勤務時間帯）'!$D$6:$Z$47,23,FALSE))</f>
        <v/>
      </c>
      <c r="AJ47" s="136" t="str">
        <f>IF(AJ45="","",VLOOKUP(AJ45,'[3]シフト記号表（勤務時間帯）'!$D$6:$Z$47,23,FALSE))</f>
        <v/>
      </c>
      <c r="AK47" s="136" t="str">
        <f>IF(AK45="","",VLOOKUP(AK45,'[3]シフト記号表（勤務時間帯）'!$D$6:$Z$47,23,FALSE))</f>
        <v/>
      </c>
      <c r="AL47" s="136" t="str">
        <f>IF(AL45="","",VLOOKUP(AL45,'[3]シフト記号表（勤務時間帯）'!$D$6:$Z$47,23,FALSE))</f>
        <v/>
      </c>
      <c r="AM47" s="136" t="str">
        <f>IF(AM45="","",VLOOKUP(AM45,'[3]シフト記号表（勤務時間帯）'!$D$6:$Z$47,23,FALSE))</f>
        <v/>
      </c>
      <c r="AN47" s="136" t="str">
        <f>IF(AN45="","",VLOOKUP(AN45,'[3]シフト記号表（勤務時間帯）'!$D$6:$Z$47,23,FALSE))</f>
        <v/>
      </c>
      <c r="AO47" s="137" t="str">
        <f>IF(AO45="","",VLOOKUP(AO45,'[3]シフト記号表（勤務時間帯）'!$D$6:$Z$47,23,FALSE))</f>
        <v/>
      </c>
      <c r="AP47" s="135" t="str">
        <f>IF(AP45="","",VLOOKUP(AP45,'[3]シフト記号表（勤務時間帯）'!$D$6:$Z$47,23,FALSE))</f>
        <v/>
      </c>
      <c r="AQ47" s="136" t="str">
        <f>IF(AQ45="","",VLOOKUP(AQ45,'[3]シフト記号表（勤務時間帯）'!$D$6:$Z$47,23,FALSE))</f>
        <v/>
      </c>
      <c r="AR47" s="136" t="str">
        <f>IF(AR45="","",VLOOKUP(AR45,'[3]シフト記号表（勤務時間帯）'!$D$6:$Z$47,23,FALSE))</f>
        <v/>
      </c>
      <c r="AS47" s="136" t="str">
        <f>IF(AS45="","",VLOOKUP(AS45,'[3]シフト記号表（勤務時間帯）'!$D$6:$Z$47,23,FALSE))</f>
        <v/>
      </c>
      <c r="AT47" s="136" t="str">
        <f>IF(AT45="","",VLOOKUP(AT45,'[3]シフト記号表（勤務時間帯）'!$D$6:$Z$47,23,FALSE))</f>
        <v/>
      </c>
      <c r="AU47" s="136" t="str">
        <f>IF(AU45="","",VLOOKUP(AU45,'[3]シフト記号表（勤務時間帯）'!$D$6:$Z$47,23,FALSE))</f>
        <v/>
      </c>
      <c r="AV47" s="137" t="str">
        <f>IF(AV45="","",VLOOKUP(AV45,'[3]シフト記号表（勤務時間帯）'!$D$6:$Z$47,23,FALSE))</f>
        <v/>
      </c>
      <c r="AW47" s="135" t="str">
        <f>IF(AW45="","",VLOOKUP(AW45,'[3]シフト記号表（勤務時間帯）'!$D$6:$Z$47,23,FALSE))</f>
        <v/>
      </c>
      <c r="AX47" s="136" t="str">
        <f>IF(AX45="","",VLOOKUP(AX45,'[3]シフト記号表（勤務時間帯）'!$D$6:$Z$47,23,FALSE))</f>
        <v/>
      </c>
      <c r="AY47" s="136" t="str">
        <f>IF(AY45="","",VLOOKUP(AY45,'[3]シフト記号表（勤務時間帯）'!$D$6:$Z$47,23,FALSE))</f>
        <v/>
      </c>
      <c r="AZ47" s="905">
        <f>IF($BC$3="４週",SUM(U47:AV47),IF($BC$3="暦月",SUM(U47:AY47),""))</f>
        <v>0</v>
      </c>
      <c r="BA47" s="906"/>
      <c r="BB47" s="907">
        <f>IF($BC$3="４週",AZ47/4,IF($BC$3="暦月",(AZ47/($BC$8/7)),""))</f>
        <v>0</v>
      </c>
      <c r="BC47" s="906"/>
      <c r="BD47" s="899"/>
      <c r="BE47" s="900"/>
      <c r="BF47" s="900"/>
      <c r="BG47" s="900"/>
      <c r="BH47" s="901"/>
    </row>
    <row r="48" spans="2:60" ht="20.25" customHeight="1">
      <c r="B48" s="443"/>
      <c r="C48" s="910"/>
      <c r="D48" s="911"/>
      <c r="E48" s="912"/>
      <c r="F48" s="475"/>
      <c r="G48" s="469"/>
      <c r="H48" s="919"/>
      <c r="I48" s="922"/>
      <c r="J48" s="923"/>
      <c r="K48" s="923"/>
      <c r="L48" s="924"/>
      <c r="M48" s="931"/>
      <c r="N48" s="932"/>
      <c r="O48" s="933"/>
      <c r="P48" s="444" t="s">
        <v>616</v>
      </c>
      <c r="Q48" s="176"/>
      <c r="R48" s="176"/>
      <c r="S48" s="177"/>
      <c r="T48" s="450"/>
      <c r="U48" s="145"/>
      <c r="V48" s="146"/>
      <c r="W48" s="146"/>
      <c r="X48" s="146"/>
      <c r="Y48" s="146"/>
      <c r="Z48" s="146"/>
      <c r="AA48" s="147"/>
      <c r="AB48" s="145"/>
      <c r="AC48" s="146"/>
      <c r="AD48" s="146"/>
      <c r="AE48" s="146"/>
      <c r="AF48" s="146"/>
      <c r="AG48" s="146"/>
      <c r="AH48" s="147"/>
      <c r="AI48" s="145"/>
      <c r="AJ48" s="146"/>
      <c r="AK48" s="146"/>
      <c r="AL48" s="146"/>
      <c r="AM48" s="146"/>
      <c r="AN48" s="146"/>
      <c r="AO48" s="147"/>
      <c r="AP48" s="145"/>
      <c r="AQ48" s="146"/>
      <c r="AR48" s="146"/>
      <c r="AS48" s="146"/>
      <c r="AT48" s="146"/>
      <c r="AU48" s="146"/>
      <c r="AV48" s="147"/>
      <c r="AW48" s="145"/>
      <c r="AX48" s="146"/>
      <c r="AY48" s="146"/>
      <c r="AZ48" s="940"/>
      <c r="BA48" s="909"/>
      <c r="BB48" s="908"/>
      <c r="BC48" s="909"/>
      <c r="BD48" s="893"/>
      <c r="BE48" s="894"/>
      <c r="BF48" s="894"/>
      <c r="BG48" s="894"/>
      <c r="BH48" s="895"/>
    </row>
    <row r="49" spans="2:60" ht="20.25" customHeight="1">
      <c r="B49" s="118">
        <f>B46+1</f>
        <v>10</v>
      </c>
      <c r="C49" s="913"/>
      <c r="D49" s="914"/>
      <c r="E49" s="915"/>
      <c r="F49" s="475">
        <f>C48</f>
        <v>0</v>
      </c>
      <c r="G49" s="469"/>
      <c r="H49" s="920"/>
      <c r="I49" s="925"/>
      <c r="J49" s="926"/>
      <c r="K49" s="926"/>
      <c r="L49" s="927"/>
      <c r="M49" s="934"/>
      <c r="N49" s="935"/>
      <c r="O49" s="936"/>
      <c r="P49" s="436" t="s">
        <v>911</v>
      </c>
      <c r="Q49" s="437"/>
      <c r="R49" s="437"/>
      <c r="S49" s="438"/>
      <c r="T49" s="439"/>
      <c r="U49" s="125" t="str">
        <f>IF(U48="","",VLOOKUP(U48,'[3]シフト記号表（勤務時間帯）'!$D$6:$X$47,21,FALSE))</f>
        <v/>
      </c>
      <c r="V49" s="126" t="str">
        <f>IF(V48="","",VLOOKUP(V48,'[3]シフト記号表（勤務時間帯）'!$D$6:$X$47,21,FALSE))</f>
        <v/>
      </c>
      <c r="W49" s="126" t="str">
        <f>IF(W48="","",VLOOKUP(W48,'[3]シフト記号表（勤務時間帯）'!$D$6:$X$47,21,FALSE))</f>
        <v/>
      </c>
      <c r="X49" s="126" t="str">
        <f>IF(X48="","",VLOOKUP(X48,'[3]シフト記号表（勤務時間帯）'!$D$6:$X$47,21,FALSE))</f>
        <v/>
      </c>
      <c r="Y49" s="126" t="str">
        <f>IF(Y48="","",VLOOKUP(Y48,'[3]シフト記号表（勤務時間帯）'!$D$6:$X$47,21,FALSE))</f>
        <v/>
      </c>
      <c r="Z49" s="126" t="str">
        <f>IF(Z48="","",VLOOKUP(Z48,'[3]シフト記号表（勤務時間帯）'!$D$6:$X$47,21,FALSE))</f>
        <v/>
      </c>
      <c r="AA49" s="127" t="str">
        <f>IF(AA48="","",VLOOKUP(AA48,'[3]シフト記号表（勤務時間帯）'!$D$6:$X$47,21,FALSE))</f>
        <v/>
      </c>
      <c r="AB49" s="125" t="str">
        <f>IF(AB48="","",VLOOKUP(AB48,'[3]シフト記号表（勤務時間帯）'!$D$6:$X$47,21,FALSE))</f>
        <v/>
      </c>
      <c r="AC49" s="126" t="str">
        <f>IF(AC48="","",VLOOKUP(AC48,'[3]シフト記号表（勤務時間帯）'!$D$6:$X$47,21,FALSE))</f>
        <v/>
      </c>
      <c r="AD49" s="126" t="str">
        <f>IF(AD48="","",VLOOKUP(AD48,'[3]シフト記号表（勤務時間帯）'!$D$6:$X$47,21,FALSE))</f>
        <v/>
      </c>
      <c r="AE49" s="126" t="str">
        <f>IF(AE48="","",VLOOKUP(AE48,'[3]シフト記号表（勤務時間帯）'!$D$6:$X$47,21,FALSE))</f>
        <v/>
      </c>
      <c r="AF49" s="126" t="str">
        <f>IF(AF48="","",VLOOKUP(AF48,'[3]シフト記号表（勤務時間帯）'!$D$6:$X$47,21,FALSE))</f>
        <v/>
      </c>
      <c r="AG49" s="126" t="str">
        <f>IF(AG48="","",VLOOKUP(AG48,'[3]シフト記号表（勤務時間帯）'!$D$6:$X$47,21,FALSE))</f>
        <v/>
      </c>
      <c r="AH49" s="127" t="str">
        <f>IF(AH48="","",VLOOKUP(AH48,'[3]シフト記号表（勤務時間帯）'!$D$6:$X$47,21,FALSE))</f>
        <v/>
      </c>
      <c r="AI49" s="125" t="str">
        <f>IF(AI48="","",VLOOKUP(AI48,'[3]シフト記号表（勤務時間帯）'!$D$6:$X$47,21,FALSE))</f>
        <v/>
      </c>
      <c r="AJ49" s="126" t="str">
        <f>IF(AJ48="","",VLOOKUP(AJ48,'[3]シフト記号表（勤務時間帯）'!$D$6:$X$47,21,FALSE))</f>
        <v/>
      </c>
      <c r="AK49" s="126" t="str">
        <f>IF(AK48="","",VLOOKUP(AK48,'[3]シフト記号表（勤務時間帯）'!$D$6:$X$47,21,FALSE))</f>
        <v/>
      </c>
      <c r="AL49" s="126" t="str">
        <f>IF(AL48="","",VLOOKUP(AL48,'[3]シフト記号表（勤務時間帯）'!$D$6:$X$47,21,FALSE))</f>
        <v/>
      </c>
      <c r="AM49" s="126" t="str">
        <f>IF(AM48="","",VLOOKUP(AM48,'[3]シフト記号表（勤務時間帯）'!$D$6:$X$47,21,FALSE))</f>
        <v/>
      </c>
      <c r="AN49" s="126" t="str">
        <f>IF(AN48="","",VLOOKUP(AN48,'[3]シフト記号表（勤務時間帯）'!$D$6:$X$47,21,FALSE))</f>
        <v/>
      </c>
      <c r="AO49" s="127" t="str">
        <f>IF(AO48="","",VLOOKUP(AO48,'[3]シフト記号表（勤務時間帯）'!$D$6:$X$47,21,FALSE))</f>
        <v/>
      </c>
      <c r="AP49" s="125" t="str">
        <f>IF(AP48="","",VLOOKUP(AP48,'[3]シフト記号表（勤務時間帯）'!$D$6:$X$47,21,FALSE))</f>
        <v/>
      </c>
      <c r="AQ49" s="126" t="str">
        <f>IF(AQ48="","",VLOOKUP(AQ48,'[3]シフト記号表（勤務時間帯）'!$D$6:$X$47,21,FALSE))</f>
        <v/>
      </c>
      <c r="AR49" s="126" t="str">
        <f>IF(AR48="","",VLOOKUP(AR48,'[3]シフト記号表（勤務時間帯）'!$D$6:$X$47,21,FALSE))</f>
        <v/>
      </c>
      <c r="AS49" s="126" t="str">
        <f>IF(AS48="","",VLOOKUP(AS48,'[3]シフト記号表（勤務時間帯）'!$D$6:$X$47,21,FALSE))</f>
        <v/>
      </c>
      <c r="AT49" s="126" t="str">
        <f>IF(AT48="","",VLOOKUP(AT48,'[3]シフト記号表（勤務時間帯）'!$D$6:$X$47,21,FALSE))</f>
        <v/>
      </c>
      <c r="AU49" s="126" t="str">
        <f>IF(AU48="","",VLOOKUP(AU48,'[3]シフト記号表（勤務時間帯）'!$D$6:$X$47,21,FALSE))</f>
        <v/>
      </c>
      <c r="AV49" s="127" t="str">
        <f>IF(AV48="","",VLOOKUP(AV48,'[3]シフト記号表（勤務時間帯）'!$D$6:$X$47,21,FALSE))</f>
        <v/>
      </c>
      <c r="AW49" s="125" t="str">
        <f>IF(AW48="","",VLOOKUP(AW48,'[3]シフト記号表（勤務時間帯）'!$D$6:$X$47,21,FALSE))</f>
        <v/>
      </c>
      <c r="AX49" s="126" t="str">
        <f>IF(AX48="","",VLOOKUP(AX48,'[3]シフト記号表（勤務時間帯）'!$D$6:$X$47,21,FALSE))</f>
        <v/>
      </c>
      <c r="AY49" s="126" t="str">
        <f>IF(AY48="","",VLOOKUP(AY48,'[3]シフト記号表（勤務時間帯）'!$D$6:$X$47,21,FALSE))</f>
        <v/>
      </c>
      <c r="AZ49" s="902">
        <f>IF($BC$3="４週",SUM(U49:AV49),IF($BC$3="暦月",SUM(U49:AY49),""))</f>
        <v>0</v>
      </c>
      <c r="BA49" s="903"/>
      <c r="BB49" s="904">
        <f>IF($BC$3="４週",AZ49/4,IF($BC$3="暦月",(AZ49/($BC$8/7)),""))</f>
        <v>0</v>
      </c>
      <c r="BC49" s="903"/>
      <c r="BD49" s="896"/>
      <c r="BE49" s="897"/>
      <c r="BF49" s="897"/>
      <c r="BG49" s="897"/>
      <c r="BH49" s="898"/>
    </row>
    <row r="50" spans="2:60" ht="20.25" customHeight="1">
      <c r="B50" s="128"/>
      <c r="C50" s="941"/>
      <c r="D50" s="942"/>
      <c r="E50" s="943"/>
      <c r="F50" s="476"/>
      <c r="G50" s="470">
        <f>C48</f>
        <v>0</v>
      </c>
      <c r="H50" s="944"/>
      <c r="I50" s="945"/>
      <c r="J50" s="946"/>
      <c r="K50" s="946"/>
      <c r="L50" s="947"/>
      <c r="M50" s="948"/>
      <c r="N50" s="949"/>
      <c r="O50" s="950"/>
      <c r="P50" s="451" t="s">
        <v>618</v>
      </c>
      <c r="Q50" s="452"/>
      <c r="R50" s="452"/>
      <c r="S50" s="453"/>
      <c r="T50" s="158"/>
      <c r="U50" s="135" t="str">
        <f>IF(U48="","",VLOOKUP(U48,'[3]シフト記号表（勤務時間帯）'!$D$6:$Z$47,23,FALSE))</f>
        <v/>
      </c>
      <c r="V50" s="136" t="str">
        <f>IF(V48="","",VLOOKUP(V48,'[3]シフト記号表（勤務時間帯）'!$D$6:$Z$47,23,FALSE))</f>
        <v/>
      </c>
      <c r="W50" s="136" t="str">
        <f>IF(W48="","",VLOOKUP(W48,'[3]シフト記号表（勤務時間帯）'!$D$6:$Z$47,23,FALSE))</f>
        <v/>
      </c>
      <c r="X50" s="136" t="str">
        <f>IF(X48="","",VLOOKUP(X48,'[3]シフト記号表（勤務時間帯）'!$D$6:$Z$47,23,FALSE))</f>
        <v/>
      </c>
      <c r="Y50" s="136" t="str">
        <f>IF(Y48="","",VLOOKUP(Y48,'[3]シフト記号表（勤務時間帯）'!$D$6:$Z$47,23,FALSE))</f>
        <v/>
      </c>
      <c r="Z50" s="136" t="str">
        <f>IF(Z48="","",VLOOKUP(Z48,'[3]シフト記号表（勤務時間帯）'!$D$6:$Z$47,23,FALSE))</f>
        <v/>
      </c>
      <c r="AA50" s="137" t="str">
        <f>IF(AA48="","",VLOOKUP(AA48,'[3]シフト記号表（勤務時間帯）'!$D$6:$Z$47,23,FALSE))</f>
        <v/>
      </c>
      <c r="AB50" s="135" t="str">
        <f>IF(AB48="","",VLOOKUP(AB48,'[3]シフト記号表（勤務時間帯）'!$D$6:$Z$47,23,FALSE))</f>
        <v/>
      </c>
      <c r="AC50" s="136" t="str">
        <f>IF(AC48="","",VLOOKUP(AC48,'[3]シフト記号表（勤務時間帯）'!$D$6:$Z$47,23,FALSE))</f>
        <v/>
      </c>
      <c r="AD50" s="136" t="str">
        <f>IF(AD48="","",VLOOKUP(AD48,'[3]シフト記号表（勤務時間帯）'!$D$6:$Z$47,23,FALSE))</f>
        <v/>
      </c>
      <c r="AE50" s="136" t="str">
        <f>IF(AE48="","",VLOOKUP(AE48,'[3]シフト記号表（勤務時間帯）'!$D$6:$Z$47,23,FALSE))</f>
        <v/>
      </c>
      <c r="AF50" s="136" t="str">
        <f>IF(AF48="","",VLOOKUP(AF48,'[3]シフト記号表（勤務時間帯）'!$D$6:$Z$47,23,FALSE))</f>
        <v/>
      </c>
      <c r="AG50" s="136" t="str">
        <f>IF(AG48="","",VLOOKUP(AG48,'[3]シフト記号表（勤務時間帯）'!$D$6:$Z$47,23,FALSE))</f>
        <v/>
      </c>
      <c r="AH50" s="137" t="str">
        <f>IF(AH48="","",VLOOKUP(AH48,'[3]シフト記号表（勤務時間帯）'!$D$6:$Z$47,23,FALSE))</f>
        <v/>
      </c>
      <c r="AI50" s="135" t="str">
        <f>IF(AI48="","",VLOOKUP(AI48,'[3]シフト記号表（勤務時間帯）'!$D$6:$Z$47,23,FALSE))</f>
        <v/>
      </c>
      <c r="AJ50" s="136" t="str">
        <f>IF(AJ48="","",VLOOKUP(AJ48,'[3]シフト記号表（勤務時間帯）'!$D$6:$Z$47,23,FALSE))</f>
        <v/>
      </c>
      <c r="AK50" s="136" t="str">
        <f>IF(AK48="","",VLOOKUP(AK48,'[3]シフト記号表（勤務時間帯）'!$D$6:$Z$47,23,FALSE))</f>
        <v/>
      </c>
      <c r="AL50" s="136" t="str">
        <f>IF(AL48="","",VLOOKUP(AL48,'[3]シフト記号表（勤務時間帯）'!$D$6:$Z$47,23,FALSE))</f>
        <v/>
      </c>
      <c r="AM50" s="136" t="str">
        <f>IF(AM48="","",VLOOKUP(AM48,'[3]シフト記号表（勤務時間帯）'!$D$6:$Z$47,23,FALSE))</f>
        <v/>
      </c>
      <c r="AN50" s="136" t="str">
        <f>IF(AN48="","",VLOOKUP(AN48,'[3]シフト記号表（勤務時間帯）'!$D$6:$Z$47,23,FALSE))</f>
        <v/>
      </c>
      <c r="AO50" s="137" t="str">
        <f>IF(AO48="","",VLOOKUP(AO48,'[3]シフト記号表（勤務時間帯）'!$D$6:$Z$47,23,FALSE))</f>
        <v/>
      </c>
      <c r="AP50" s="135" t="str">
        <f>IF(AP48="","",VLOOKUP(AP48,'[3]シフト記号表（勤務時間帯）'!$D$6:$Z$47,23,FALSE))</f>
        <v/>
      </c>
      <c r="AQ50" s="136" t="str">
        <f>IF(AQ48="","",VLOOKUP(AQ48,'[3]シフト記号表（勤務時間帯）'!$D$6:$Z$47,23,FALSE))</f>
        <v/>
      </c>
      <c r="AR50" s="136" t="str">
        <f>IF(AR48="","",VLOOKUP(AR48,'[3]シフト記号表（勤務時間帯）'!$D$6:$Z$47,23,FALSE))</f>
        <v/>
      </c>
      <c r="AS50" s="136" t="str">
        <f>IF(AS48="","",VLOOKUP(AS48,'[3]シフト記号表（勤務時間帯）'!$D$6:$Z$47,23,FALSE))</f>
        <v/>
      </c>
      <c r="AT50" s="136" t="str">
        <f>IF(AT48="","",VLOOKUP(AT48,'[3]シフト記号表（勤務時間帯）'!$D$6:$Z$47,23,FALSE))</f>
        <v/>
      </c>
      <c r="AU50" s="136" t="str">
        <f>IF(AU48="","",VLOOKUP(AU48,'[3]シフト記号表（勤務時間帯）'!$D$6:$Z$47,23,FALSE))</f>
        <v/>
      </c>
      <c r="AV50" s="137" t="str">
        <f>IF(AV48="","",VLOOKUP(AV48,'[3]シフト記号表（勤務時間帯）'!$D$6:$Z$47,23,FALSE))</f>
        <v/>
      </c>
      <c r="AW50" s="135" t="str">
        <f>IF(AW48="","",VLOOKUP(AW48,'[3]シフト記号表（勤務時間帯）'!$D$6:$Z$47,23,FALSE))</f>
        <v/>
      </c>
      <c r="AX50" s="136" t="str">
        <f>IF(AX48="","",VLOOKUP(AX48,'[3]シフト記号表（勤務時間帯）'!$D$6:$Z$47,23,FALSE))</f>
        <v/>
      </c>
      <c r="AY50" s="136" t="str">
        <f>IF(AY48="","",VLOOKUP(AY48,'[3]シフト記号表（勤務時間帯）'!$D$6:$Z$47,23,FALSE))</f>
        <v/>
      </c>
      <c r="AZ50" s="905">
        <f>IF($BC$3="４週",SUM(U50:AV50),IF($BC$3="暦月",SUM(U50:AY50),""))</f>
        <v>0</v>
      </c>
      <c r="BA50" s="906"/>
      <c r="BB50" s="907">
        <f>IF($BC$3="４週",AZ50/4,IF($BC$3="暦月",(AZ50/($BC$8/7)),""))</f>
        <v>0</v>
      </c>
      <c r="BC50" s="906"/>
      <c r="BD50" s="899"/>
      <c r="BE50" s="900"/>
      <c r="BF50" s="900"/>
      <c r="BG50" s="900"/>
      <c r="BH50" s="901"/>
    </row>
    <row r="51" spans="2:60" ht="20.25" customHeight="1">
      <c r="B51" s="443"/>
      <c r="C51" s="910"/>
      <c r="D51" s="911"/>
      <c r="E51" s="912"/>
      <c r="F51" s="475"/>
      <c r="G51" s="469"/>
      <c r="H51" s="919"/>
      <c r="I51" s="922"/>
      <c r="J51" s="923"/>
      <c r="K51" s="923"/>
      <c r="L51" s="924"/>
      <c r="M51" s="931"/>
      <c r="N51" s="932"/>
      <c r="O51" s="933"/>
      <c r="P51" s="444" t="s">
        <v>616</v>
      </c>
      <c r="Q51" s="176"/>
      <c r="R51" s="176"/>
      <c r="S51" s="177"/>
      <c r="T51" s="450"/>
      <c r="U51" s="145"/>
      <c r="V51" s="146"/>
      <c r="W51" s="146"/>
      <c r="X51" s="146"/>
      <c r="Y51" s="146"/>
      <c r="Z51" s="146"/>
      <c r="AA51" s="147"/>
      <c r="AB51" s="145"/>
      <c r="AC51" s="146"/>
      <c r="AD51" s="146"/>
      <c r="AE51" s="146"/>
      <c r="AF51" s="146"/>
      <c r="AG51" s="146"/>
      <c r="AH51" s="147"/>
      <c r="AI51" s="145"/>
      <c r="AJ51" s="146"/>
      <c r="AK51" s="146"/>
      <c r="AL51" s="146"/>
      <c r="AM51" s="146"/>
      <c r="AN51" s="146"/>
      <c r="AO51" s="147"/>
      <c r="AP51" s="145"/>
      <c r="AQ51" s="146"/>
      <c r="AR51" s="146"/>
      <c r="AS51" s="146"/>
      <c r="AT51" s="146"/>
      <c r="AU51" s="146"/>
      <c r="AV51" s="147"/>
      <c r="AW51" s="145"/>
      <c r="AX51" s="146"/>
      <c r="AY51" s="146"/>
      <c r="AZ51" s="940"/>
      <c r="BA51" s="909"/>
      <c r="BB51" s="908"/>
      <c r="BC51" s="909"/>
      <c r="BD51" s="893"/>
      <c r="BE51" s="894"/>
      <c r="BF51" s="894"/>
      <c r="BG51" s="894"/>
      <c r="BH51" s="895"/>
    </row>
    <row r="52" spans="2:60" ht="20.25" customHeight="1">
      <c r="B52" s="118">
        <f>B49+1</f>
        <v>11</v>
      </c>
      <c r="C52" s="913"/>
      <c r="D52" s="914"/>
      <c r="E52" s="915"/>
      <c r="F52" s="475">
        <f>C51</f>
        <v>0</v>
      </c>
      <c r="G52" s="469"/>
      <c r="H52" s="920"/>
      <c r="I52" s="925"/>
      <c r="J52" s="926"/>
      <c r="K52" s="926"/>
      <c r="L52" s="927"/>
      <c r="M52" s="934"/>
      <c r="N52" s="935"/>
      <c r="O52" s="936"/>
      <c r="P52" s="436" t="s">
        <v>911</v>
      </c>
      <c r="Q52" s="437"/>
      <c r="R52" s="437"/>
      <c r="S52" s="438"/>
      <c r="T52" s="439"/>
      <c r="U52" s="125" t="str">
        <f>IF(U51="","",VLOOKUP(U51,'[3]シフト記号表（勤務時間帯）'!$D$6:$X$47,21,FALSE))</f>
        <v/>
      </c>
      <c r="V52" s="126" t="str">
        <f>IF(V51="","",VLOOKUP(V51,'[3]シフト記号表（勤務時間帯）'!$D$6:$X$47,21,FALSE))</f>
        <v/>
      </c>
      <c r="W52" s="126" t="str">
        <f>IF(W51="","",VLOOKUP(W51,'[3]シフト記号表（勤務時間帯）'!$D$6:$X$47,21,FALSE))</f>
        <v/>
      </c>
      <c r="X52" s="126" t="str">
        <f>IF(X51="","",VLOOKUP(X51,'[3]シフト記号表（勤務時間帯）'!$D$6:$X$47,21,FALSE))</f>
        <v/>
      </c>
      <c r="Y52" s="126" t="str">
        <f>IF(Y51="","",VLOOKUP(Y51,'[3]シフト記号表（勤務時間帯）'!$D$6:$X$47,21,FALSE))</f>
        <v/>
      </c>
      <c r="Z52" s="126" t="str">
        <f>IF(Z51="","",VLOOKUP(Z51,'[3]シフト記号表（勤務時間帯）'!$D$6:$X$47,21,FALSE))</f>
        <v/>
      </c>
      <c r="AA52" s="127" t="str">
        <f>IF(AA51="","",VLOOKUP(AA51,'[3]シフト記号表（勤務時間帯）'!$D$6:$X$47,21,FALSE))</f>
        <v/>
      </c>
      <c r="AB52" s="125" t="str">
        <f>IF(AB51="","",VLOOKUP(AB51,'[3]シフト記号表（勤務時間帯）'!$D$6:$X$47,21,FALSE))</f>
        <v/>
      </c>
      <c r="AC52" s="126" t="str">
        <f>IF(AC51="","",VLOOKUP(AC51,'[3]シフト記号表（勤務時間帯）'!$D$6:$X$47,21,FALSE))</f>
        <v/>
      </c>
      <c r="AD52" s="126" t="str">
        <f>IF(AD51="","",VLOOKUP(AD51,'[3]シフト記号表（勤務時間帯）'!$D$6:$X$47,21,FALSE))</f>
        <v/>
      </c>
      <c r="AE52" s="126" t="str">
        <f>IF(AE51="","",VLOOKUP(AE51,'[3]シフト記号表（勤務時間帯）'!$D$6:$X$47,21,FALSE))</f>
        <v/>
      </c>
      <c r="AF52" s="126" t="str">
        <f>IF(AF51="","",VLOOKUP(AF51,'[3]シフト記号表（勤務時間帯）'!$D$6:$X$47,21,FALSE))</f>
        <v/>
      </c>
      <c r="AG52" s="126" t="str">
        <f>IF(AG51="","",VLOOKUP(AG51,'[3]シフト記号表（勤務時間帯）'!$D$6:$X$47,21,FALSE))</f>
        <v/>
      </c>
      <c r="AH52" s="127" t="str">
        <f>IF(AH51="","",VLOOKUP(AH51,'[3]シフト記号表（勤務時間帯）'!$D$6:$X$47,21,FALSE))</f>
        <v/>
      </c>
      <c r="AI52" s="125" t="str">
        <f>IF(AI51="","",VLOOKUP(AI51,'[3]シフト記号表（勤務時間帯）'!$D$6:$X$47,21,FALSE))</f>
        <v/>
      </c>
      <c r="AJ52" s="126" t="str">
        <f>IF(AJ51="","",VLOOKUP(AJ51,'[3]シフト記号表（勤務時間帯）'!$D$6:$X$47,21,FALSE))</f>
        <v/>
      </c>
      <c r="AK52" s="126" t="str">
        <f>IF(AK51="","",VLOOKUP(AK51,'[3]シフト記号表（勤務時間帯）'!$D$6:$X$47,21,FALSE))</f>
        <v/>
      </c>
      <c r="AL52" s="126" t="str">
        <f>IF(AL51="","",VLOOKUP(AL51,'[3]シフト記号表（勤務時間帯）'!$D$6:$X$47,21,FALSE))</f>
        <v/>
      </c>
      <c r="AM52" s="126" t="str">
        <f>IF(AM51="","",VLOOKUP(AM51,'[3]シフト記号表（勤務時間帯）'!$D$6:$X$47,21,FALSE))</f>
        <v/>
      </c>
      <c r="AN52" s="126" t="str">
        <f>IF(AN51="","",VLOOKUP(AN51,'[3]シフト記号表（勤務時間帯）'!$D$6:$X$47,21,FALSE))</f>
        <v/>
      </c>
      <c r="AO52" s="127" t="str">
        <f>IF(AO51="","",VLOOKUP(AO51,'[3]シフト記号表（勤務時間帯）'!$D$6:$X$47,21,FALSE))</f>
        <v/>
      </c>
      <c r="AP52" s="125" t="str">
        <f>IF(AP51="","",VLOOKUP(AP51,'[3]シフト記号表（勤務時間帯）'!$D$6:$X$47,21,FALSE))</f>
        <v/>
      </c>
      <c r="AQ52" s="126" t="str">
        <f>IF(AQ51="","",VLOOKUP(AQ51,'[3]シフト記号表（勤務時間帯）'!$D$6:$X$47,21,FALSE))</f>
        <v/>
      </c>
      <c r="AR52" s="126" t="str">
        <f>IF(AR51="","",VLOOKUP(AR51,'[3]シフト記号表（勤務時間帯）'!$D$6:$X$47,21,FALSE))</f>
        <v/>
      </c>
      <c r="AS52" s="126" t="str">
        <f>IF(AS51="","",VLOOKUP(AS51,'[3]シフト記号表（勤務時間帯）'!$D$6:$X$47,21,FALSE))</f>
        <v/>
      </c>
      <c r="AT52" s="126" t="str">
        <f>IF(AT51="","",VLOOKUP(AT51,'[3]シフト記号表（勤務時間帯）'!$D$6:$X$47,21,FALSE))</f>
        <v/>
      </c>
      <c r="AU52" s="126" t="str">
        <f>IF(AU51="","",VLOOKUP(AU51,'[3]シフト記号表（勤務時間帯）'!$D$6:$X$47,21,FALSE))</f>
        <v/>
      </c>
      <c r="AV52" s="127" t="str">
        <f>IF(AV51="","",VLOOKUP(AV51,'[3]シフト記号表（勤務時間帯）'!$D$6:$X$47,21,FALSE))</f>
        <v/>
      </c>
      <c r="AW52" s="125" t="str">
        <f>IF(AW51="","",VLOOKUP(AW51,'[3]シフト記号表（勤務時間帯）'!$D$6:$X$47,21,FALSE))</f>
        <v/>
      </c>
      <c r="AX52" s="126" t="str">
        <f>IF(AX51="","",VLOOKUP(AX51,'[3]シフト記号表（勤務時間帯）'!$D$6:$X$47,21,FALSE))</f>
        <v/>
      </c>
      <c r="AY52" s="126" t="str">
        <f>IF(AY51="","",VLOOKUP(AY51,'[3]シフト記号表（勤務時間帯）'!$D$6:$X$47,21,FALSE))</f>
        <v/>
      </c>
      <c r="AZ52" s="902">
        <f>IF($BC$3="４週",SUM(U52:AV52),IF($BC$3="暦月",SUM(U52:AY52),""))</f>
        <v>0</v>
      </c>
      <c r="BA52" s="903"/>
      <c r="BB52" s="904">
        <f>IF($BC$3="４週",AZ52/4,IF($BC$3="暦月",(AZ52/($BC$8/7)),""))</f>
        <v>0</v>
      </c>
      <c r="BC52" s="903"/>
      <c r="BD52" s="896"/>
      <c r="BE52" s="897"/>
      <c r="BF52" s="897"/>
      <c r="BG52" s="897"/>
      <c r="BH52" s="898"/>
    </row>
    <row r="53" spans="2:60" ht="20.25" customHeight="1">
      <c r="B53" s="128"/>
      <c r="C53" s="941"/>
      <c r="D53" s="942"/>
      <c r="E53" s="943"/>
      <c r="F53" s="476"/>
      <c r="G53" s="470">
        <f>C51</f>
        <v>0</v>
      </c>
      <c r="H53" s="944"/>
      <c r="I53" s="945"/>
      <c r="J53" s="946"/>
      <c r="K53" s="946"/>
      <c r="L53" s="947"/>
      <c r="M53" s="948"/>
      <c r="N53" s="949"/>
      <c r="O53" s="950"/>
      <c r="P53" s="451" t="s">
        <v>618</v>
      </c>
      <c r="Q53" s="452"/>
      <c r="R53" s="452"/>
      <c r="S53" s="453"/>
      <c r="T53" s="158"/>
      <c r="U53" s="135" t="str">
        <f>IF(U51="","",VLOOKUP(U51,'[3]シフト記号表（勤務時間帯）'!$D$6:$Z$47,23,FALSE))</f>
        <v/>
      </c>
      <c r="V53" s="136" t="str">
        <f>IF(V51="","",VLOOKUP(V51,'[3]シフト記号表（勤務時間帯）'!$D$6:$Z$47,23,FALSE))</f>
        <v/>
      </c>
      <c r="W53" s="136" t="str">
        <f>IF(W51="","",VLOOKUP(W51,'[3]シフト記号表（勤務時間帯）'!$D$6:$Z$47,23,FALSE))</f>
        <v/>
      </c>
      <c r="X53" s="136" t="str">
        <f>IF(X51="","",VLOOKUP(X51,'[3]シフト記号表（勤務時間帯）'!$D$6:$Z$47,23,FALSE))</f>
        <v/>
      </c>
      <c r="Y53" s="136" t="str">
        <f>IF(Y51="","",VLOOKUP(Y51,'[3]シフト記号表（勤務時間帯）'!$D$6:$Z$47,23,FALSE))</f>
        <v/>
      </c>
      <c r="Z53" s="136" t="str">
        <f>IF(Z51="","",VLOOKUP(Z51,'[3]シフト記号表（勤務時間帯）'!$D$6:$Z$47,23,FALSE))</f>
        <v/>
      </c>
      <c r="AA53" s="137" t="str">
        <f>IF(AA51="","",VLOOKUP(AA51,'[3]シフト記号表（勤務時間帯）'!$D$6:$Z$47,23,FALSE))</f>
        <v/>
      </c>
      <c r="AB53" s="135" t="str">
        <f>IF(AB51="","",VLOOKUP(AB51,'[3]シフト記号表（勤務時間帯）'!$D$6:$Z$47,23,FALSE))</f>
        <v/>
      </c>
      <c r="AC53" s="136" t="str">
        <f>IF(AC51="","",VLOOKUP(AC51,'[3]シフト記号表（勤務時間帯）'!$D$6:$Z$47,23,FALSE))</f>
        <v/>
      </c>
      <c r="AD53" s="136" t="str">
        <f>IF(AD51="","",VLOOKUP(AD51,'[3]シフト記号表（勤務時間帯）'!$D$6:$Z$47,23,FALSE))</f>
        <v/>
      </c>
      <c r="AE53" s="136" t="str">
        <f>IF(AE51="","",VLOOKUP(AE51,'[3]シフト記号表（勤務時間帯）'!$D$6:$Z$47,23,FALSE))</f>
        <v/>
      </c>
      <c r="AF53" s="136" t="str">
        <f>IF(AF51="","",VLOOKUP(AF51,'[3]シフト記号表（勤務時間帯）'!$D$6:$Z$47,23,FALSE))</f>
        <v/>
      </c>
      <c r="AG53" s="136" t="str">
        <f>IF(AG51="","",VLOOKUP(AG51,'[3]シフト記号表（勤務時間帯）'!$D$6:$Z$47,23,FALSE))</f>
        <v/>
      </c>
      <c r="AH53" s="137" t="str">
        <f>IF(AH51="","",VLOOKUP(AH51,'[3]シフト記号表（勤務時間帯）'!$D$6:$Z$47,23,FALSE))</f>
        <v/>
      </c>
      <c r="AI53" s="135" t="str">
        <f>IF(AI51="","",VLOOKUP(AI51,'[3]シフト記号表（勤務時間帯）'!$D$6:$Z$47,23,FALSE))</f>
        <v/>
      </c>
      <c r="AJ53" s="136" t="str">
        <f>IF(AJ51="","",VLOOKUP(AJ51,'[3]シフト記号表（勤務時間帯）'!$D$6:$Z$47,23,FALSE))</f>
        <v/>
      </c>
      <c r="AK53" s="136" t="str">
        <f>IF(AK51="","",VLOOKUP(AK51,'[3]シフト記号表（勤務時間帯）'!$D$6:$Z$47,23,FALSE))</f>
        <v/>
      </c>
      <c r="AL53" s="136" t="str">
        <f>IF(AL51="","",VLOOKUP(AL51,'[3]シフト記号表（勤務時間帯）'!$D$6:$Z$47,23,FALSE))</f>
        <v/>
      </c>
      <c r="AM53" s="136" t="str">
        <f>IF(AM51="","",VLOOKUP(AM51,'[3]シフト記号表（勤務時間帯）'!$D$6:$Z$47,23,FALSE))</f>
        <v/>
      </c>
      <c r="AN53" s="136" t="str">
        <f>IF(AN51="","",VLOOKUP(AN51,'[3]シフト記号表（勤務時間帯）'!$D$6:$Z$47,23,FALSE))</f>
        <v/>
      </c>
      <c r="AO53" s="137" t="str">
        <f>IF(AO51="","",VLOOKUP(AO51,'[3]シフト記号表（勤務時間帯）'!$D$6:$Z$47,23,FALSE))</f>
        <v/>
      </c>
      <c r="AP53" s="135" t="str">
        <f>IF(AP51="","",VLOOKUP(AP51,'[3]シフト記号表（勤務時間帯）'!$D$6:$Z$47,23,FALSE))</f>
        <v/>
      </c>
      <c r="AQ53" s="136" t="str">
        <f>IF(AQ51="","",VLOOKUP(AQ51,'[3]シフト記号表（勤務時間帯）'!$D$6:$Z$47,23,FALSE))</f>
        <v/>
      </c>
      <c r="AR53" s="136" t="str">
        <f>IF(AR51="","",VLOOKUP(AR51,'[3]シフト記号表（勤務時間帯）'!$D$6:$Z$47,23,FALSE))</f>
        <v/>
      </c>
      <c r="AS53" s="136" t="str">
        <f>IF(AS51="","",VLOOKUP(AS51,'[3]シフト記号表（勤務時間帯）'!$D$6:$Z$47,23,FALSE))</f>
        <v/>
      </c>
      <c r="AT53" s="136" t="str">
        <f>IF(AT51="","",VLOOKUP(AT51,'[3]シフト記号表（勤務時間帯）'!$D$6:$Z$47,23,FALSE))</f>
        <v/>
      </c>
      <c r="AU53" s="136" t="str">
        <f>IF(AU51="","",VLOOKUP(AU51,'[3]シフト記号表（勤務時間帯）'!$D$6:$Z$47,23,FALSE))</f>
        <v/>
      </c>
      <c r="AV53" s="137" t="str">
        <f>IF(AV51="","",VLOOKUP(AV51,'[3]シフト記号表（勤務時間帯）'!$D$6:$Z$47,23,FALSE))</f>
        <v/>
      </c>
      <c r="AW53" s="135" t="str">
        <f>IF(AW51="","",VLOOKUP(AW51,'[3]シフト記号表（勤務時間帯）'!$D$6:$Z$47,23,FALSE))</f>
        <v/>
      </c>
      <c r="AX53" s="136" t="str">
        <f>IF(AX51="","",VLOOKUP(AX51,'[3]シフト記号表（勤務時間帯）'!$D$6:$Z$47,23,FALSE))</f>
        <v/>
      </c>
      <c r="AY53" s="136" t="str">
        <f>IF(AY51="","",VLOOKUP(AY51,'[3]シフト記号表（勤務時間帯）'!$D$6:$Z$47,23,FALSE))</f>
        <v/>
      </c>
      <c r="AZ53" s="905">
        <f>IF($BC$3="４週",SUM(U53:AV53),IF($BC$3="暦月",SUM(U53:AY53),""))</f>
        <v>0</v>
      </c>
      <c r="BA53" s="906"/>
      <c r="BB53" s="907">
        <f>IF($BC$3="４週",AZ53/4,IF($BC$3="暦月",(AZ53/($BC$8/7)),""))</f>
        <v>0</v>
      </c>
      <c r="BC53" s="906"/>
      <c r="BD53" s="899"/>
      <c r="BE53" s="900"/>
      <c r="BF53" s="900"/>
      <c r="BG53" s="900"/>
      <c r="BH53" s="901"/>
    </row>
    <row r="54" spans="2:60" ht="20.25" customHeight="1">
      <c r="B54" s="443"/>
      <c r="C54" s="910"/>
      <c r="D54" s="911"/>
      <c r="E54" s="912"/>
      <c r="F54" s="475"/>
      <c r="G54" s="469"/>
      <c r="H54" s="919"/>
      <c r="I54" s="922"/>
      <c r="J54" s="923"/>
      <c r="K54" s="923"/>
      <c r="L54" s="924"/>
      <c r="M54" s="931"/>
      <c r="N54" s="932"/>
      <c r="O54" s="933"/>
      <c r="P54" s="444" t="s">
        <v>616</v>
      </c>
      <c r="Q54" s="176"/>
      <c r="R54" s="176"/>
      <c r="S54" s="177"/>
      <c r="T54" s="450"/>
      <c r="U54" s="145"/>
      <c r="V54" s="146"/>
      <c r="W54" s="146"/>
      <c r="X54" s="146"/>
      <c r="Y54" s="146"/>
      <c r="Z54" s="146"/>
      <c r="AA54" s="147"/>
      <c r="AB54" s="145"/>
      <c r="AC54" s="146"/>
      <c r="AD54" s="146"/>
      <c r="AE54" s="146"/>
      <c r="AF54" s="146"/>
      <c r="AG54" s="146"/>
      <c r="AH54" s="147"/>
      <c r="AI54" s="145"/>
      <c r="AJ54" s="146"/>
      <c r="AK54" s="146"/>
      <c r="AL54" s="146"/>
      <c r="AM54" s="146"/>
      <c r="AN54" s="146"/>
      <c r="AO54" s="147"/>
      <c r="AP54" s="145"/>
      <c r="AQ54" s="146"/>
      <c r="AR54" s="146"/>
      <c r="AS54" s="146"/>
      <c r="AT54" s="146"/>
      <c r="AU54" s="146"/>
      <c r="AV54" s="147"/>
      <c r="AW54" s="145"/>
      <c r="AX54" s="146"/>
      <c r="AY54" s="146"/>
      <c r="AZ54" s="940"/>
      <c r="BA54" s="909"/>
      <c r="BB54" s="908"/>
      <c r="BC54" s="909"/>
      <c r="BD54" s="893"/>
      <c r="BE54" s="894"/>
      <c r="BF54" s="894"/>
      <c r="BG54" s="894"/>
      <c r="BH54" s="895"/>
    </row>
    <row r="55" spans="2:60" ht="20.25" customHeight="1">
      <c r="B55" s="118">
        <f>B52+1</f>
        <v>12</v>
      </c>
      <c r="C55" s="913"/>
      <c r="D55" s="914"/>
      <c r="E55" s="915"/>
      <c r="F55" s="475">
        <f>C54</f>
        <v>0</v>
      </c>
      <c r="G55" s="469"/>
      <c r="H55" s="920"/>
      <c r="I55" s="925"/>
      <c r="J55" s="926"/>
      <c r="K55" s="926"/>
      <c r="L55" s="927"/>
      <c r="M55" s="934"/>
      <c r="N55" s="935"/>
      <c r="O55" s="936"/>
      <c r="P55" s="436" t="s">
        <v>911</v>
      </c>
      <c r="Q55" s="437"/>
      <c r="R55" s="437"/>
      <c r="S55" s="438"/>
      <c r="T55" s="439"/>
      <c r="U55" s="125" t="str">
        <f>IF(U54="","",VLOOKUP(U54,'[3]シフト記号表（勤務時間帯）'!$D$6:$X$47,21,FALSE))</f>
        <v/>
      </c>
      <c r="V55" s="126" t="str">
        <f>IF(V54="","",VLOOKUP(V54,'[3]シフト記号表（勤務時間帯）'!$D$6:$X$47,21,FALSE))</f>
        <v/>
      </c>
      <c r="W55" s="126" t="str">
        <f>IF(W54="","",VLOOKUP(W54,'[3]シフト記号表（勤務時間帯）'!$D$6:$X$47,21,FALSE))</f>
        <v/>
      </c>
      <c r="X55" s="126" t="str">
        <f>IF(X54="","",VLOOKUP(X54,'[3]シフト記号表（勤務時間帯）'!$D$6:$X$47,21,FALSE))</f>
        <v/>
      </c>
      <c r="Y55" s="126" t="str">
        <f>IF(Y54="","",VLOOKUP(Y54,'[3]シフト記号表（勤務時間帯）'!$D$6:$X$47,21,FALSE))</f>
        <v/>
      </c>
      <c r="Z55" s="126" t="str">
        <f>IF(Z54="","",VLOOKUP(Z54,'[3]シフト記号表（勤務時間帯）'!$D$6:$X$47,21,FALSE))</f>
        <v/>
      </c>
      <c r="AA55" s="127" t="str">
        <f>IF(AA54="","",VLOOKUP(AA54,'[3]シフト記号表（勤務時間帯）'!$D$6:$X$47,21,FALSE))</f>
        <v/>
      </c>
      <c r="AB55" s="125" t="str">
        <f>IF(AB54="","",VLOOKUP(AB54,'[3]シフト記号表（勤務時間帯）'!$D$6:$X$47,21,FALSE))</f>
        <v/>
      </c>
      <c r="AC55" s="126" t="str">
        <f>IF(AC54="","",VLOOKUP(AC54,'[3]シフト記号表（勤務時間帯）'!$D$6:$X$47,21,FALSE))</f>
        <v/>
      </c>
      <c r="AD55" s="126" t="str">
        <f>IF(AD54="","",VLOOKUP(AD54,'[3]シフト記号表（勤務時間帯）'!$D$6:$X$47,21,FALSE))</f>
        <v/>
      </c>
      <c r="AE55" s="126" t="str">
        <f>IF(AE54="","",VLOOKUP(AE54,'[3]シフト記号表（勤務時間帯）'!$D$6:$X$47,21,FALSE))</f>
        <v/>
      </c>
      <c r="AF55" s="126" t="str">
        <f>IF(AF54="","",VLOOKUP(AF54,'[3]シフト記号表（勤務時間帯）'!$D$6:$X$47,21,FALSE))</f>
        <v/>
      </c>
      <c r="AG55" s="126" t="str">
        <f>IF(AG54="","",VLOOKUP(AG54,'[3]シフト記号表（勤務時間帯）'!$D$6:$X$47,21,FALSE))</f>
        <v/>
      </c>
      <c r="AH55" s="127" t="str">
        <f>IF(AH54="","",VLOOKUP(AH54,'[3]シフト記号表（勤務時間帯）'!$D$6:$X$47,21,FALSE))</f>
        <v/>
      </c>
      <c r="AI55" s="125" t="str">
        <f>IF(AI54="","",VLOOKUP(AI54,'[3]シフト記号表（勤務時間帯）'!$D$6:$X$47,21,FALSE))</f>
        <v/>
      </c>
      <c r="AJ55" s="126" t="str">
        <f>IF(AJ54="","",VLOOKUP(AJ54,'[3]シフト記号表（勤務時間帯）'!$D$6:$X$47,21,FALSE))</f>
        <v/>
      </c>
      <c r="AK55" s="126" t="str">
        <f>IF(AK54="","",VLOOKUP(AK54,'[3]シフト記号表（勤務時間帯）'!$D$6:$X$47,21,FALSE))</f>
        <v/>
      </c>
      <c r="AL55" s="126" t="str">
        <f>IF(AL54="","",VLOOKUP(AL54,'[3]シフト記号表（勤務時間帯）'!$D$6:$X$47,21,FALSE))</f>
        <v/>
      </c>
      <c r="AM55" s="126" t="str">
        <f>IF(AM54="","",VLOOKUP(AM54,'[3]シフト記号表（勤務時間帯）'!$D$6:$X$47,21,FALSE))</f>
        <v/>
      </c>
      <c r="AN55" s="126" t="str">
        <f>IF(AN54="","",VLOOKUP(AN54,'[3]シフト記号表（勤務時間帯）'!$D$6:$X$47,21,FALSE))</f>
        <v/>
      </c>
      <c r="AO55" s="127" t="str">
        <f>IF(AO54="","",VLOOKUP(AO54,'[3]シフト記号表（勤務時間帯）'!$D$6:$X$47,21,FALSE))</f>
        <v/>
      </c>
      <c r="AP55" s="125" t="str">
        <f>IF(AP54="","",VLOOKUP(AP54,'[3]シフト記号表（勤務時間帯）'!$D$6:$X$47,21,FALSE))</f>
        <v/>
      </c>
      <c r="AQ55" s="126" t="str">
        <f>IF(AQ54="","",VLOOKUP(AQ54,'[3]シフト記号表（勤務時間帯）'!$D$6:$X$47,21,FALSE))</f>
        <v/>
      </c>
      <c r="AR55" s="126" t="str">
        <f>IF(AR54="","",VLOOKUP(AR54,'[3]シフト記号表（勤務時間帯）'!$D$6:$X$47,21,FALSE))</f>
        <v/>
      </c>
      <c r="AS55" s="126" t="str">
        <f>IF(AS54="","",VLOOKUP(AS54,'[3]シフト記号表（勤務時間帯）'!$D$6:$X$47,21,FALSE))</f>
        <v/>
      </c>
      <c r="AT55" s="126" t="str">
        <f>IF(AT54="","",VLOOKUP(AT54,'[3]シフト記号表（勤務時間帯）'!$D$6:$X$47,21,FALSE))</f>
        <v/>
      </c>
      <c r="AU55" s="126" t="str">
        <f>IF(AU54="","",VLOOKUP(AU54,'[3]シフト記号表（勤務時間帯）'!$D$6:$X$47,21,FALSE))</f>
        <v/>
      </c>
      <c r="AV55" s="127" t="str">
        <f>IF(AV54="","",VLOOKUP(AV54,'[3]シフト記号表（勤務時間帯）'!$D$6:$X$47,21,FALSE))</f>
        <v/>
      </c>
      <c r="AW55" s="125" t="str">
        <f>IF(AW54="","",VLOOKUP(AW54,'[3]シフト記号表（勤務時間帯）'!$D$6:$X$47,21,FALSE))</f>
        <v/>
      </c>
      <c r="AX55" s="126" t="str">
        <f>IF(AX54="","",VLOOKUP(AX54,'[3]シフト記号表（勤務時間帯）'!$D$6:$X$47,21,FALSE))</f>
        <v/>
      </c>
      <c r="AY55" s="126" t="str">
        <f>IF(AY54="","",VLOOKUP(AY54,'[3]シフト記号表（勤務時間帯）'!$D$6:$X$47,21,FALSE))</f>
        <v/>
      </c>
      <c r="AZ55" s="902">
        <f>IF($BC$3="４週",SUM(U55:AV55),IF($BC$3="暦月",SUM(U55:AY55),""))</f>
        <v>0</v>
      </c>
      <c r="BA55" s="903"/>
      <c r="BB55" s="904">
        <f>IF($BC$3="４週",AZ55/4,IF($BC$3="暦月",(AZ55/($BC$8/7)),""))</f>
        <v>0</v>
      </c>
      <c r="BC55" s="903"/>
      <c r="BD55" s="896"/>
      <c r="BE55" s="897"/>
      <c r="BF55" s="897"/>
      <c r="BG55" s="897"/>
      <c r="BH55" s="898"/>
    </row>
    <row r="56" spans="2:60" ht="20.25" customHeight="1">
      <c r="B56" s="128"/>
      <c r="C56" s="941"/>
      <c r="D56" s="942"/>
      <c r="E56" s="943"/>
      <c r="F56" s="476"/>
      <c r="G56" s="470">
        <f>C54</f>
        <v>0</v>
      </c>
      <c r="H56" s="944"/>
      <c r="I56" s="945"/>
      <c r="J56" s="946"/>
      <c r="K56" s="946"/>
      <c r="L56" s="947"/>
      <c r="M56" s="948"/>
      <c r="N56" s="949"/>
      <c r="O56" s="950"/>
      <c r="P56" s="451" t="s">
        <v>618</v>
      </c>
      <c r="Q56" s="452"/>
      <c r="R56" s="452"/>
      <c r="S56" s="453"/>
      <c r="T56" s="158"/>
      <c r="U56" s="135" t="str">
        <f>IF(U54="","",VLOOKUP(U54,'[3]シフト記号表（勤務時間帯）'!$D$6:$Z$47,23,FALSE))</f>
        <v/>
      </c>
      <c r="V56" s="136" t="str">
        <f>IF(V54="","",VLOOKUP(V54,'[3]シフト記号表（勤務時間帯）'!$D$6:$Z$47,23,FALSE))</f>
        <v/>
      </c>
      <c r="W56" s="136" t="str">
        <f>IF(W54="","",VLOOKUP(W54,'[3]シフト記号表（勤務時間帯）'!$D$6:$Z$47,23,FALSE))</f>
        <v/>
      </c>
      <c r="X56" s="136" t="str">
        <f>IF(X54="","",VLOOKUP(X54,'[3]シフト記号表（勤務時間帯）'!$D$6:$Z$47,23,FALSE))</f>
        <v/>
      </c>
      <c r="Y56" s="136" t="str">
        <f>IF(Y54="","",VLOOKUP(Y54,'[3]シフト記号表（勤務時間帯）'!$D$6:$Z$47,23,FALSE))</f>
        <v/>
      </c>
      <c r="Z56" s="136" t="str">
        <f>IF(Z54="","",VLOOKUP(Z54,'[3]シフト記号表（勤務時間帯）'!$D$6:$Z$47,23,FALSE))</f>
        <v/>
      </c>
      <c r="AA56" s="137" t="str">
        <f>IF(AA54="","",VLOOKUP(AA54,'[3]シフト記号表（勤務時間帯）'!$D$6:$Z$47,23,FALSE))</f>
        <v/>
      </c>
      <c r="AB56" s="135" t="str">
        <f>IF(AB54="","",VLOOKUP(AB54,'[3]シフト記号表（勤務時間帯）'!$D$6:$Z$47,23,FALSE))</f>
        <v/>
      </c>
      <c r="AC56" s="136" t="str">
        <f>IF(AC54="","",VLOOKUP(AC54,'[3]シフト記号表（勤務時間帯）'!$D$6:$Z$47,23,FALSE))</f>
        <v/>
      </c>
      <c r="AD56" s="136" t="str">
        <f>IF(AD54="","",VLOOKUP(AD54,'[3]シフト記号表（勤務時間帯）'!$D$6:$Z$47,23,FALSE))</f>
        <v/>
      </c>
      <c r="AE56" s="136" t="str">
        <f>IF(AE54="","",VLOOKUP(AE54,'[3]シフト記号表（勤務時間帯）'!$D$6:$Z$47,23,FALSE))</f>
        <v/>
      </c>
      <c r="AF56" s="136" t="str">
        <f>IF(AF54="","",VLOOKUP(AF54,'[3]シフト記号表（勤務時間帯）'!$D$6:$Z$47,23,FALSE))</f>
        <v/>
      </c>
      <c r="AG56" s="136" t="str">
        <f>IF(AG54="","",VLOOKUP(AG54,'[3]シフト記号表（勤務時間帯）'!$D$6:$Z$47,23,FALSE))</f>
        <v/>
      </c>
      <c r="AH56" s="137" t="str">
        <f>IF(AH54="","",VLOOKUP(AH54,'[3]シフト記号表（勤務時間帯）'!$D$6:$Z$47,23,FALSE))</f>
        <v/>
      </c>
      <c r="AI56" s="135" t="str">
        <f>IF(AI54="","",VLOOKUP(AI54,'[3]シフト記号表（勤務時間帯）'!$D$6:$Z$47,23,FALSE))</f>
        <v/>
      </c>
      <c r="AJ56" s="136" t="str">
        <f>IF(AJ54="","",VLOOKUP(AJ54,'[3]シフト記号表（勤務時間帯）'!$D$6:$Z$47,23,FALSE))</f>
        <v/>
      </c>
      <c r="AK56" s="136" t="str">
        <f>IF(AK54="","",VLOOKUP(AK54,'[3]シフト記号表（勤務時間帯）'!$D$6:$Z$47,23,FALSE))</f>
        <v/>
      </c>
      <c r="AL56" s="136" t="str">
        <f>IF(AL54="","",VLOOKUP(AL54,'[3]シフト記号表（勤務時間帯）'!$D$6:$Z$47,23,FALSE))</f>
        <v/>
      </c>
      <c r="AM56" s="136" t="str">
        <f>IF(AM54="","",VLOOKUP(AM54,'[3]シフト記号表（勤務時間帯）'!$D$6:$Z$47,23,FALSE))</f>
        <v/>
      </c>
      <c r="AN56" s="136" t="str">
        <f>IF(AN54="","",VLOOKUP(AN54,'[3]シフト記号表（勤務時間帯）'!$D$6:$Z$47,23,FALSE))</f>
        <v/>
      </c>
      <c r="AO56" s="137" t="str">
        <f>IF(AO54="","",VLOOKUP(AO54,'[3]シフト記号表（勤務時間帯）'!$D$6:$Z$47,23,FALSE))</f>
        <v/>
      </c>
      <c r="AP56" s="135" t="str">
        <f>IF(AP54="","",VLOOKUP(AP54,'[3]シフト記号表（勤務時間帯）'!$D$6:$Z$47,23,FALSE))</f>
        <v/>
      </c>
      <c r="AQ56" s="136" t="str">
        <f>IF(AQ54="","",VLOOKUP(AQ54,'[3]シフト記号表（勤務時間帯）'!$D$6:$Z$47,23,FALSE))</f>
        <v/>
      </c>
      <c r="AR56" s="136" t="str">
        <f>IF(AR54="","",VLOOKUP(AR54,'[3]シフト記号表（勤務時間帯）'!$D$6:$Z$47,23,FALSE))</f>
        <v/>
      </c>
      <c r="AS56" s="136" t="str">
        <f>IF(AS54="","",VLOOKUP(AS54,'[3]シフト記号表（勤務時間帯）'!$D$6:$Z$47,23,FALSE))</f>
        <v/>
      </c>
      <c r="AT56" s="136" t="str">
        <f>IF(AT54="","",VLOOKUP(AT54,'[3]シフト記号表（勤務時間帯）'!$D$6:$Z$47,23,FALSE))</f>
        <v/>
      </c>
      <c r="AU56" s="136" t="str">
        <f>IF(AU54="","",VLOOKUP(AU54,'[3]シフト記号表（勤務時間帯）'!$D$6:$Z$47,23,FALSE))</f>
        <v/>
      </c>
      <c r="AV56" s="137" t="str">
        <f>IF(AV54="","",VLOOKUP(AV54,'[3]シフト記号表（勤務時間帯）'!$D$6:$Z$47,23,FALSE))</f>
        <v/>
      </c>
      <c r="AW56" s="135" t="str">
        <f>IF(AW54="","",VLOOKUP(AW54,'[3]シフト記号表（勤務時間帯）'!$D$6:$Z$47,23,FALSE))</f>
        <v/>
      </c>
      <c r="AX56" s="136" t="str">
        <f>IF(AX54="","",VLOOKUP(AX54,'[3]シフト記号表（勤務時間帯）'!$D$6:$Z$47,23,FALSE))</f>
        <v/>
      </c>
      <c r="AY56" s="136" t="str">
        <f>IF(AY54="","",VLOOKUP(AY54,'[3]シフト記号表（勤務時間帯）'!$D$6:$Z$47,23,FALSE))</f>
        <v/>
      </c>
      <c r="AZ56" s="905">
        <f>IF($BC$3="４週",SUM(U56:AV56),IF($BC$3="暦月",SUM(U56:AY56),""))</f>
        <v>0</v>
      </c>
      <c r="BA56" s="906"/>
      <c r="BB56" s="907">
        <f>IF($BC$3="４週",AZ56/4,IF($BC$3="暦月",(AZ56/($BC$8/7)),""))</f>
        <v>0</v>
      </c>
      <c r="BC56" s="906"/>
      <c r="BD56" s="899"/>
      <c r="BE56" s="900"/>
      <c r="BF56" s="900"/>
      <c r="BG56" s="900"/>
      <c r="BH56" s="901"/>
    </row>
    <row r="57" spans="2:60" ht="20.25" customHeight="1">
      <c r="B57" s="443"/>
      <c r="C57" s="910"/>
      <c r="D57" s="911"/>
      <c r="E57" s="912"/>
      <c r="F57" s="475"/>
      <c r="G57" s="469"/>
      <c r="H57" s="919"/>
      <c r="I57" s="922"/>
      <c r="J57" s="923"/>
      <c r="K57" s="923"/>
      <c r="L57" s="924"/>
      <c r="M57" s="931"/>
      <c r="N57" s="932"/>
      <c r="O57" s="933"/>
      <c r="P57" s="444" t="s">
        <v>616</v>
      </c>
      <c r="Q57" s="176"/>
      <c r="R57" s="176"/>
      <c r="S57" s="177"/>
      <c r="T57" s="450"/>
      <c r="U57" s="145"/>
      <c r="V57" s="146"/>
      <c r="W57" s="146"/>
      <c r="X57" s="146"/>
      <c r="Y57" s="146"/>
      <c r="Z57" s="146"/>
      <c r="AA57" s="147"/>
      <c r="AB57" s="145"/>
      <c r="AC57" s="146"/>
      <c r="AD57" s="146"/>
      <c r="AE57" s="146"/>
      <c r="AF57" s="146"/>
      <c r="AG57" s="146"/>
      <c r="AH57" s="147"/>
      <c r="AI57" s="145"/>
      <c r="AJ57" s="146"/>
      <c r="AK57" s="146"/>
      <c r="AL57" s="146"/>
      <c r="AM57" s="146"/>
      <c r="AN57" s="146"/>
      <c r="AO57" s="147"/>
      <c r="AP57" s="145"/>
      <c r="AQ57" s="146"/>
      <c r="AR57" s="146"/>
      <c r="AS57" s="146"/>
      <c r="AT57" s="146"/>
      <c r="AU57" s="146"/>
      <c r="AV57" s="147"/>
      <c r="AW57" s="145"/>
      <c r="AX57" s="146"/>
      <c r="AY57" s="146"/>
      <c r="AZ57" s="940"/>
      <c r="BA57" s="909"/>
      <c r="BB57" s="908"/>
      <c r="BC57" s="909"/>
      <c r="BD57" s="893"/>
      <c r="BE57" s="894"/>
      <c r="BF57" s="894"/>
      <c r="BG57" s="894"/>
      <c r="BH57" s="895"/>
    </row>
    <row r="58" spans="2:60" ht="20.25" customHeight="1">
      <c r="B58" s="118">
        <f>B55+1</f>
        <v>13</v>
      </c>
      <c r="C58" s="913"/>
      <c r="D58" s="914"/>
      <c r="E58" s="915"/>
      <c r="F58" s="475">
        <f>C57</f>
        <v>0</v>
      </c>
      <c r="G58" s="469"/>
      <c r="H58" s="920"/>
      <c r="I58" s="925"/>
      <c r="J58" s="926"/>
      <c r="K58" s="926"/>
      <c r="L58" s="927"/>
      <c r="M58" s="934"/>
      <c r="N58" s="935"/>
      <c r="O58" s="936"/>
      <c r="P58" s="436" t="s">
        <v>911</v>
      </c>
      <c r="Q58" s="437"/>
      <c r="R58" s="437"/>
      <c r="S58" s="438"/>
      <c r="T58" s="439"/>
      <c r="U58" s="125" t="str">
        <f>IF(U57="","",VLOOKUP(U57,'[3]シフト記号表（勤務時間帯）'!$D$6:$X$47,21,FALSE))</f>
        <v/>
      </c>
      <c r="V58" s="126" t="str">
        <f>IF(V57="","",VLOOKUP(V57,'[3]シフト記号表（勤務時間帯）'!$D$6:$X$47,21,FALSE))</f>
        <v/>
      </c>
      <c r="W58" s="126" t="str">
        <f>IF(W57="","",VLOOKUP(W57,'[3]シフト記号表（勤務時間帯）'!$D$6:$X$47,21,FALSE))</f>
        <v/>
      </c>
      <c r="X58" s="126" t="str">
        <f>IF(X57="","",VLOOKUP(X57,'[3]シフト記号表（勤務時間帯）'!$D$6:$X$47,21,FALSE))</f>
        <v/>
      </c>
      <c r="Y58" s="126" t="str">
        <f>IF(Y57="","",VLOOKUP(Y57,'[3]シフト記号表（勤務時間帯）'!$D$6:$X$47,21,FALSE))</f>
        <v/>
      </c>
      <c r="Z58" s="126" t="str">
        <f>IF(Z57="","",VLOOKUP(Z57,'[3]シフト記号表（勤務時間帯）'!$D$6:$X$47,21,FALSE))</f>
        <v/>
      </c>
      <c r="AA58" s="127" t="str">
        <f>IF(AA57="","",VLOOKUP(AA57,'[3]シフト記号表（勤務時間帯）'!$D$6:$X$47,21,FALSE))</f>
        <v/>
      </c>
      <c r="AB58" s="125" t="str">
        <f>IF(AB57="","",VLOOKUP(AB57,'[3]シフト記号表（勤務時間帯）'!$D$6:$X$47,21,FALSE))</f>
        <v/>
      </c>
      <c r="AC58" s="126" t="str">
        <f>IF(AC57="","",VLOOKUP(AC57,'[3]シフト記号表（勤務時間帯）'!$D$6:$X$47,21,FALSE))</f>
        <v/>
      </c>
      <c r="AD58" s="126" t="str">
        <f>IF(AD57="","",VLOOKUP(AD57,'[3]シフト記号表（勤務時間帯）'!$D$6:$X$47,21,FALSE))</f>
        <v/>
      </c>
      <c r="AE58" s="126" t="str">
        <f>IF(AE57="","",VLOOKUP(AE57,'[3]シフト記号表（勤務時間帯）'!$D$6:$X$47,21,FALSE))</f>
        <v/>
      </c>
      <c r="AF58" s="126" t="str">
        <f>IF(AF57="","",VLOOKUP(AF57,'[3]シフト記号表（勤務時間帯）'!$D$6:$X$47,21,FALSE))</f>
        <v/>
      </c>
      <c r="AG58" s="126" t="str">
        <f>IF(AG57="","",VLOOKUP(AG57,'[3]シフト記号表（勤務時間帯）'!$D$6:$X$47,21,FALSE))</f>
        <v/>
      </c>
      <c r="AH58" s="127" t="str">
        <f>IF(AH57="","",VLOOKUP(AH57,'[3]シフト記号表（勤務時間帯）'!$D$6:$X$47,21,FALSE))</f>
        <v/>
      </c>
      <c r="AI58" s="125" t="str">
        <f>IF(AI57="","",VLOOKUP(AI57,'[3]シフト記号表（勤務時間帯）'!$D$6:$X$47,21,FALSE))</f>
        <v/>
      </c>
      <c r="AJ58" s="126" t="str">
        <f>IF(AJ57="","",VLOOKUP(AJ57,'[3]シフト記号表（勤務時間帯）'!$D$6:$X$47,21,FALSE))</f>
        <v/>
      </c>
      <c r="AK58" s="126" t="str">
        <f>IF(AK57="","",VLOOKUP(AK57,'[3]シフト記号表（勤務時間帯）'!$D$6:$X$47,21,FALSE))</f>
        <v/>
      </c>
      <c r="AL58" s="126" t="str">
        <f>IF(AL57="","",VLOOKUP(AL57,'[3]シフト記号表（勤務時間帯）'!$D$6:$X$47,21,FALSE))</f>
        <v/>
      </c>
      <c r="AM58" s="126" t="str">
        <f>IF(AM57="","",VLOOKUP(AM57,'[3]シフト記号表（勤務時間帯）'!$D$6:$X$47,21,FALSE))</f>
        <v/>
      </c>
      <c r="AN58" s="126" t="str">
        <f>IF(AN57="","",VLOOKUP(AN57,'[3]シフト記号表（勤務時間帯）'!$D$6:$X$47,21,FALSE))</f>
        <v/>
      </c>
      <c r="AO58" s="127" t="str">
        <f>IF(AO57="","",VLOOKUP(AO57,'[3]シフト記号表（勤務時間帯）'!$D$6:$X$47,21,FALSE))</f>
        <v/>
      </c>
      <c r="AP58" s="125" t="str">
        <f>IF(AP57="","",VLOOKUP(AP57,'[3]シフト記号表（勤務時間帯）'!$D$6:$X$47,21,FALSE))</f>
        <v/>
      </c>
      <c r="AQ58" s="126" t="str">
        <f>IF(AQ57="","",VLOOKUP(AQ57,'[3]シフト記号表（勤務時間帯）'!$D$6:$X$47,21,FALSE))</f>
        <v/>
      </c>
      <c r="AR58" s="126" t="str">
        <f>IF(AR57="","",VLOOKUP(AR57,'[3]シフト記号表（勤務時間帯）'!$D$6:$X$47,21,FALSE))</f>
        <v/>
      </c>
      <c r="AS58" s="126" t="str">
        <f>IF(AS57="","",VLOOKUP(AS57,'[3]シフト記号表（勤務時間帯）'!$D$6:$X$47,21,FALSE))</f>
        <v/>
      </c>
      <c r="AT58" s="126" t="str">
        <f>IF(AT57="","",VLOOKUP(AT57,'[3]シフト記号表（勤務時間帯）'!$D$6:$X$47,21,FALSE))</f>
        <v/>
      </c>
      <c r="AU58" s="126" t="str">
        <f>IF(AU57="","",VLOOKUP(AU57,'[3]シフト記号表（勤務時間帯）'!$D$6:$X$47,21,FALSE))</f>
        <v/>
      </c>
      <c r="AV58" s="127" t="str">
        <f>IF(AV57="","",VLOOKUP(AV57,'[3]シフト記号表（勤務時間帯）'!$D$6:$X$47,21,FALSE))</f>
        <v/>
      </c>
      <c r="AW58" s="125" t="str">
        <f>IF(AW57="","",VLOOKUP(AW57,'[3]シフト記号表（勤務時間帯）'!$D$6:$X$47,21,FALSE))</f>
        <v/>
      </c>
      <c r="AX58" s="126" t="str">
        <f>IF(AX57="","",VLOOKUP(AX57,'[3]シフト記号表（勤務時間帯）'!$D$6:$X$47,21,FALSE))</f>
        <v/>
      </c>
      <c r="AY58" s="126" t="str">
        <f>IF(AY57="","",VLOOKUP(AY57,'[3]シフト記号表（勤務時間帯）'!$D$6:$X$47,21,FALSE))</f>
        <v/>
      </c>
      <c r="AZ58" s="902">
        <f>IF($BC$3="４週",SUM(U58:AV58),IF($BC$3="暦月",SUM(U58:AY58),""))</f>
        <v>0</v>
      </c>
      <c r="BA58" s="903"/>
      <c r="BB58" s="904">
        <f>IF($BC$3="４週",AZ58/4,IF($BC$3="暦月",(AZ58/($BC$8/7)),""))</f>
        <v>0</v>
      </c>
      <c r="BC58" s="903"/>
      <c r="BD58" s="896"/>
      <c r="BE58" s="897"/>
      <c r="BF58" s="897"/>
      <c r="BG58" s="897"/>
      <c r="BH58" s="898"/>
    </row>
    <row r="59" spans="2:60" ht="20.25" customHeight="1">
      <c r="B59" s="128"/>
      <c r="C59" s="941"/>
      <c r="D59" s="942"/>
      <c r="E59" s="943"/>
      <c r="F59" s="476"/>
      <c r="G59" s="470">
        <f>C57</f>
        <v>0</v>
      </c>
      <c r="H59" s="944"/>
      <c r="I59" s="945"/>
      <c r="J59" s="946"/>
      <c r="K59" s="946"/>
      <c r="L59" s="947"/>
      <c r="M59" s="948"/>
      <c r="N59" s="949"/>
      <c r="O59" s="950"/>
      <c r="P59" s="451" t="s">
        <v>618</v>
      </c>
      <c r="Q59" s="452"/>
      <c r="R59" s="452"/>
      <c r="S59" s="453"/>
      <c r="T59" s="158"/>
      <c r="U59" s="135" t="str">
        <f>IF(U57="","",VLOOKUP(U57,'[3]シフト記号表（勤務時間帯）'!$D$6:$Z$47,23,FALSE))</f>
        <v/>
      </c>
      <c r="V59" s="136" t="str">
        <f>IF(V57="","",VLOOKUP(V57,'[3]シフト記号表（勤務時間帯）'!$D$6:$Z$47,23,FALSE))</f>
        <v/>
      </c>
      <c r="W59" s="136" t="str">
        <f>IF(W57="","",VLOOKUP(W57,'[3]シフト記号表（勤務時間帯）'!$D$6:$Z$47,23,FALSE))</f>
        <v/>
      </c>
      <c r="X59" s="136" t="str">
        <f>IF(X57="","",VLOOKUP(X57,'[3]シフト記号表（勤務時間帯）'!$D$6:$Z$47,23,FALSE))</f>
        <v/>
      </c>
      <c r="Y59" s="136" t="str">
        <f>IF(Y57="","",VLOOKUP(Y57,'[3]シフト記号表（勤務時間帯）'!$D$6:$Z$47,23,FALSE))</f>
        <v/>
      </c>
      <c r="Z59" s="136" t="str">
        <f>IF(Z57="","",VLOOKUP(Z57,'[3]シフト記号表（勤務時間帯）'!$D$6:$Z$47,23,FALSE))</f>
        <v/>
      </c>
      <c r="AA59" s="137" t="str">
        <f>IF(AA57="","",VLOOKUP(AA57,'[3]シフト記号表（勤務時間帯）'!$D$6:$Z$47,23,FALSE))</f>
        <v/>
      </c>
      <c r="AB59" s="135" t="str">
        <f>IF(AB57="","",VLOOKUP(AB57,'[3]シフト記号表（勤務時間帯）'!$D$6:$Z$47,23,FALSE))</f>
        <v/>
      </c>
      <c r="AC59" s="136" t="str">
        <f>IF(AC57="","",VLOOKUP(AC57,'[3]シフト記号表（勤務時間帯）'!$D$6:$Z$47,23,FALSE))</f>
        <v/>
      </c>
      <c r="AD59" s="136" t="str">
        <f>IF(AD57="","",VLOOKUP(AD57,'[3]シフト記号表（勤務時間帯）'!$D$6:$Z$47,23,FALSE))</f>
        <v/>
      </c>
      <c r="AE59" s="136" t="str">
        <f>IF(AE57="","",VLOOKUP(AE57,'[3]シフト記号表（勤務時間帯）'!$D$6:$Z$47,23,FALSE))</f>
        <v/>
      </c>
      <c r="AF59" s="136" t="str">
        <f>IF(AF57="","",VLOOKUP(AF57,'[3]シフト記号表（勤務時間帯）'!$D$6:$Z$47,23,FALSE))</f>
        <v/>
      </c>
      <c r="AG59" s="136" t="str">
        <f>IF(AG57="","",VLOOKUP(AG57,'[3]シフト記号表（勤務時間帯）'!$D$6:$Z$47,23,FALSE))</f>
        <v/>
      </c>
      <c r="AH59" s="137" t="str">
        <f>IF(AH57="","",VLOOKUP(AH57,'[3]シフト記号表（勤務時間帯）'!$D$6:$Z$47,23,FALSE))</f>
        <v/>
      </c>
      <c r="AI59" s="135" t="str">
        <f>IF(AI57="","",VLOOKUP(AI57,'[3]シフト記号表（勤務時間帯）'!$D$6:$Z$47,23,FALSE))</f>
        <v/>
      </c>
      <c r="AJ59" s="136" t="str">
        <f>IF(AJ57="","",VLOOKUP(AJ57,'[3]シフト記号表（勤務時間帯）'!$D$6:$Z$47,23,FALSE))</f>
        <v/>
      </c>
      <c r="AK59" s="136" t="str">
        <f>IF(AK57="","",VLOOKUP(AK57,'[3]シフト記号表（勤務時間帯）'!$D$6:$Z$47,23,FALSE))</f>
        <v/>
      </c>
      <c r="AL59" s="136" t="str">
        <f>IF(AL57="","",VLOOKUP(AL57,'[3]シフト記号表（勤務時間帯）'!$D$6:$Z$47,23,FALSE))</f>
        <v/>
      </c>
      <c r="AM59" s="136" t="str">
        <f>IF(AM57="","",VLOOKUP(AM57,'[3]シフト記号表（勤務時間帯）'!$D$6:$Z$47,23,FALSE))</f>
        <v/>
      </c>
      <c r="AN59" s="136" t="str">
        <f>IF(AN57="","",VLOOKUP(AN57,'[3]シフト記号表（勤務時間帯）'!$D$6:$Z$47,23,FALSE))</f>
        <v/>
      </c>
      <c r="AO59" s="137" t="str">
        <f>IF(AO57="","",VLOOKUP(AO57,'[3]シフト記号表（勤務時間帯）'!$D$6:$Z$47,23,FALSE))</f>
        <v/>
      </c>
      <c r="AP59" s="135" t="str">
        <f>IF(AP57="","",VLOOKUP(AP57,'[3]シフト記号表（勤務時間帯）'!$D$6:$Z$47,23,FALSE))</f>
        <v/>
      </c>
      <c r="AQ59" s="136" t="str">
        <f>IF(AQ57="","",VLOOKUP(AQ57,'[3]シフト記号表（勤務時間帯）'!$D$6:$Z$47,23,FALSE))</f>
        <v/>
      </c>
      <c r="AR59" s="136" t="str">
        <f>IF(AR57="","",VLOOKUP(AR57,'[3]シフト記号表（勤務時間帯）'!$D$6:$Z$47,23,FALSE))</f>
        <v/>
      </c>
      <c r="AS59" s="136" t="str">
        <f>IF(AS57="","",VLOOKUP(AS57,'[3]シフト記号表（勤務時間帯）'!$D$6:$Z$47,23,FALSE))</f>
        <v/>
      </c>
      <c r="AT59" s="136" t="str">
        <f>IF(AT57="","",VLOOKUP(AT57,'[3]シフト記号表（勤務時間帯）'!$D$6:$Z$47,23,FALSE))</f>
        <v/>
      </c>
      <c r="AU59" s="136" t="str">
        <f>IF(AU57="","",VLOOKUP(AU57,'[3]シフト記号表（勤務時間帯）'!$D$6:$Z$47,23,FALSE))</f>
        <v/>
      </c>
      <c r="AV59" s="137" t="str">
        <f>IF(AV57="","",VLOOKUP(AV57,'[3]シフト記号表（勤務時間帯）'!$D$6:$Z$47,23,FALSE))</f>
        <v/>
      </c>
      <c r="AW59" s="135" t="str">
        <f>IF(AW57="","",VLOOKUP(AW57,'[3]シフト記号表（勤務時間帯）'!$D$6:$Z$47,23,FALSE))</f>
        <v/>
      </c>
      <c r="AX59" s="136" t="str">
        <f>IF(AX57="","",VLOOKUP(AX57,'[3]シフト記号表（勤務時間帯）'!$D$6:$Z$47,23,FALSE))</f>
        <v/>
      </c>
      <c r="AY59" s="136" t="str">
        <f>IF(AY57="","",VLOOKUP(AY57,'[3]シフト記号表（勤務時間帯）'!$D$6:$Z$47,23,FALSE))</f>
        <v/>
      </c>
      <c r="AZ59" s="905">
        <f>IF($BC$3="４週",SUM(U59:AV59),IF($BC$3="暦月",SUM(U59:AY59),""))</f>
        <v>0</v>
      </c>
      <c r="BA59" s="906"/>
      <c r="BB59" s="907">
        <f>IF($BC$3="４週",AZ59/4,IF($BC$3="暦月",(AZ59/($BC$8/7)),""))</f>
        <v>0</v>
      </c>
      <c r="BC59" s="906"/>
      <c r="BD59" s="899"/>
      <c r="BE59" s="900"/>
      <c r="BF59" s="900"/>
      <c r="BG59" s="900"/>
      <c r="BH59" s="901"/>
    </row>
    <row r="60" spans="2:60" ht="20.25" customHeight="1">
      <c r="B60" s="443"/>
      <c r="C60" s="910"/>
      <c r="D60" s="911"/>
      <c r="E60" s="912"/>
      <c r="F60" s="475"/>
      <c r="G60" s="469"/>
      <c r="H60" s="919"/>
      <c r="I60" s="922"/>
      <c r="J60" s="923"/>
      <c r="K60" s="923"/>
      <c r="L60" s="924"/>
      <c r="M60" s="931"/>
      <c r="N60" s="932"/>
      <c r="O60" s="933"/>
      <c r="P60" s="444" t="s">
        <v>616</v>
      </c>
      <c r="Q60" s="176"/>
      <c r="R60" s="176"/>
      <c r="S60" s="177"/>
      <c r="T60" s="450"/>
      <c r="U60" s="145"/>
      <c r="V60" s="146"/>
      <c r="W60" s="146"/>
      <c r="X60" s="146"/>
      <c r="Y60" s="146"/>
      <c r="Z60" s="146"/>
      <c r="AA60" s="147"/>
      <c r="AB60" s="145"/>
      <c r="AC60" s="146"/>
      <c r="AD60" s="146"/>
      <c r="AE60" s="146"/>
      <c r="AF60" s="146"/>
      <c r="AG60" s="146"/>
      <c r="AH60" s="147"/>
      <c r="AI60" s="145"/>
      <c r="AJ60" s="146"/>
      <c r="AK60" s="146"/>
      <c r="AL60" s="146"/>
      <c r="AM60" s="146"/>
      <c r="AN60" s="146"/>
      <c r="AO60" s="147"/>
      <c r="AP60" s="145"/>
      <c r="AQ60" s="146"/>
      <c r="AR60" s="146"/>
      <c r="AS60" s="146"/>
      <c r="AT60" s="146"/>
      <c r="AU60" s="146"/>
      <c r="AV60" s="147"/>
      <c r="AW60" s="145"/>
      <c r="AX60" s="146"/>
      <c r="AY60" s="146"/>
      <c r="AZ60" s="940"/>
      <c r="BA60" s="909"/>
      <c r="BB60" s="908"/>
      <c r="BC60" s="909"/>
      <c r="BD60" s="893"/>
      <c r="BE60" s="894"/>
      <c r="BF60" s="894"/>
      <c r="BG60" s="894"/>
      <c r="BH60" s="895"/>
    </row>
    <row r="61" spans="2:60" ht="20.25" customHeight="1">
      <c r="B61" s="118">
        <f>B58+1</f>
        <v>14</v>
      </c>
      <c r="C61" s="913"/>
      <c r="D61" s="914"/>
      <c r="E61" s="915"/>
      <c r="F61" s="475">
        <f>C60</f>
        <v>0</v>
      </c>
      <c r="G61" s="469"/>
      <c r="H61" s="920"/>
      <c r="I61" s="925"/>
      <c r="J61" s="926"/>
      <c r="K61" s="926"/>
      <c r="L61" s="927"/>
      <c r="M61" s="934"/>
      <c r="N61" s="935"/>
      <c r="O61" s="936"/>
      <c r="P61" s="436" t="s">
        <v>911</v>
      </c>
      <c r="Q61" s="437"/>
      <c r="R61" s="437"/>
      <c r="S61" s="438"/>
      <c r="T61" s="439"/>
      <c r="U61" s="125" t="str">
        <f>IF(U60="","",VLOOKUP(U60,'[3]シフト記号表（勤務時間帯）'!$D$6:$X$47,21,FALSE))</f>
        <v/>
      </c>
      <c r="V61" s="126" t="str">
        <f>IF(V60="","",VLOOKUP(V60,'[3]シフト記号表（勤務時間帯）'!$D$6:$X$47,21,FALSE))</f>
        <v/>
      </c>
      <c r="W61" s="126" t="str">
        <f>IF(W60="","",VLOOKUP(W60,'[3]シフト記号表（勤務時間帯）'!$D$6:$X$47,21,FALSE))</f>
        <v/>
      </c>
      <c r="X61" s="126" t="str">
        <f>IF(X60="","",VLOOKUP(X60,'[3]シフト記号表（勤務時間帯）'!$D$6:$X$47,21,FALSE))</f>
        <v/>
      </c>
      <c r="Y61" s="126" t="str">
        <f>IF(Y60="","",VLOOKUP(Y60,'[3]シフト記号表（勤務時間帯）'!$D$6:$X$47,21,FALSE))</f>
        <v/>
      </c>
      <c r="Z61" s="126" t="str">
        <f>IF(Z60="","",VLOOKUP(Z60,'[3]シフト記号表（勤務時間帯）'!$D$6:$X$47,21,FALSE))</f>
        <v/>
      </c>
      <c r="AA61" s="127" t="str">
        <f>IF(AA60="","",VLOOKUP(AA60,'[3]シフト記号表（勤務時間帯）'!$D$6:$X$47,21,FALSE))</f>
        <v/>
      </c>
      <c r="AB61" s="125" t="str">
        <f>IF(AB60="","",VLOOKUP(AB60,'[3]シフト記号表（勤務時間帯）'!$D$6:$X$47,21,FALSE))</f>
        <v/>
      </c>
      <c r="AC61" s="126" t="str">
        <f>IF(AC60="","",VLOOKUP(AC60,'[3]シフト記号表（勤務時間帯）'!$D$6:$X$47,21,FALSE))</f>
        <v/>
      </c>
      <c r="AD61" s="126" t="str">
        <f>IF(AD60="","",VLOOKUP(AD60,'[3]シフト記号表（勤務時間帯）'!$D$6:$X$47,21,FALSE))</f>
        <v/>
      </c>
      <c r="AE61" s="126" t="str">
        <f>IF(AE60="","",VLOOKUP(AE60,'[3]シフト記号表（勤務時間帯）'!$D$6:$X$47,21,FALSE))</f>
        <v/>
      </c>
      <c r="AF61" s="126" t="str">
        <f>IF(AF60="","",VLOOKUP(AF60,'[3]シフト記号表（勤務時間帯）'!$D$6:$X$47,21,FALSE))</f>
        <v/>
      </c>
      <c r="AG61" s="126" t="str">
        <f>IF(AG60="","",VLOOKUP(AG60,'[3]シフト記号表（勤務時間帯）'!$D$6:$X$47,21,FALSE))</f>
        <v/>
      </c>
      <c r="AH61" s="127" t="str">
        <f>IF(AH60="","",VLOOKUP(AH60,'[3]シフト記号表（勤務時間帯）'!$D$6:$X$47,21,FALSE))</f>
        <v/>
      </c>
      <c r="AI61" s="125" t="str">
        <f>IF(AI60="","",VLOOKUP(AI60,'[3]シフト記号表（勤務時間帯）'!$D$6:$X$47,21,FALSE))</f>
        <v/>
      </c>
      <c r="AJ61" s="126" t="str">
        <f>IF(AJ60="","",VLOOKUP(AJ60,'[3]シフト記号表（勤務時間帯）'!$D$6:$X$47,21,FALSE))</f>
        <v/>
      </c>
      <c r="AK61" s="126" t="str">
        <f>IF(AK60="","",VLOOKUP(AK60,'[3]シフト記号表（勤務時間帯）'!$D$6:$X$47,21,FALSE))</f>
        <v/>
      </c>
      <c r="AL61" s="126" t="str">
        <f>IF(AL60="","",VLOOKUP(AL60,'[3]シフト記号表（勤務時間帯）'!$D$6:$X$47,21,FALSE))</f>
        <v/>
      </c>
      <c r="AM61" s="126" t="str">
        <f>IF(AM60="","",VLOOKUP(AM60,'[3]シフト記号表（勤務時間帯）'!$D$6:$X$47,21,FALSE))</f>
        <v/>
      </c>
      <c r="AN61" s="126" t="str">
        <f>IF(AN60="","",VLOOKUP(AN60,'[3]シフト記号表（勤務時間帯）'!$D$6:$X$47,21,FALSE))</f>
        <v/>
      </c>
      <c r="AO61" s="127" t="str">
        <f>IF(AO60="","",VLOOKUP(AO60,'[3]シフト記号表（勤務時間帯）'!$D$6:$X$47,21,FALSE))</f>
        <v/>
      </c>
      <c r="AP61" s="125" t="str">
        <f>IF(AP60="","",VLOOKUP(AP60,'[3]シフト記号表（勤務時間帯）'!$D$6:$X$47,21,FALSE))</f>
        <v/>
      </c>
      <c r="AQ61" s="126" t="str">
        <f>IF(AQ60="","",VLOOKUP(AQ60,'[3]シフト記号表（勤務時間帯）'!$D$6:$X$47,21,FALSE))</f>
        <v/>
      </c>
      <c r="AR61" s="126" t="str">
        <f>IF(AR60="","",VLOOKUP(AR60,'[3]シフト記号表（勤務時間帯）'!$D$6:$X$47,21,FALSE))</f>
        <v/>
      </c>
      <c r="AS61" s="126" t="str">
        <f>IF(AS60="","",VLOOKUP(AS60,'[3]シフト記号表（勤務時間帯）'!$D$6:$X$47,21,FALSE))</f>
        <v/>
      </c>
      <c r="AT61" s="126" t="str">
        <f>IF(AT60="","",VLOOKUP(AT60,'[3]シフト記号表（勤務時間帯）'!$D$6:$X$47,21,FALSE))</f>
        <v/>
      </c>
      <c r="AU61" s="126" t="str">
        <f>IF(AU60="","",VLOOKUP(AU60,'[3]シフト記号表（勤務時間帯）'!$D$6:$X$47,21,FALSE))</f>
        <v/>
      </c>
      <c r="AV61" s="127" t="str">
        <f>IF(AV60="","",VLOOKUP(AV60,'[3]シフト記号表（勤務時間帯）'!$D$6:$X$47,21,FALSE))</f>
        <v/>
      </c>
      <c r="AW61" s="125" t="str">
        <f>IF(AW60="","",VLOOKUP(AW60,'[3]シフト記号表（勤務時間帯）'!$D$6:$X$47,21,FALSE))</f>
        <v/>
      </c>
      <c r="AX61" s="126" t="str">
        <f>IF(AX60="","",VLOOKUP(AX60,'[3]シフト記号表（勤務時間帯）'!$D$6:$X$47,21,FALSE))</f>
        <v/>
      </c>
      <c r="AY61" s="126" t="str">
        <f>IF(AY60="","",VLOOKUP(AY60,'[3]シフト記号表（勤務時間帯）'!$D$6:$X$47,21,FALSE))</f>
        <v/>
      </c>
      <c r="AZ61" s="902">
        <f>IF($BC$3="４週",SUM(U61:AV61),IF($BC$3="暦月",SUM(U61:AY61),""))</f>
        <v>0</v>
      </c>
      <c r="BA61" s="903"/>
      <c r="BB61" s="904">
        <f>IF($BC$3="４週",AZ61/4,IF($BC$3="暦月",(AZ61/($BC$8/7)),""))</f>
        <v>0</v>
      </c>
      <c r="BC61" s="903"/>
      <c r="BD61" s="896"/>
      <c r="BE61" s="897"/>
      <c r="BF61" s="897"/>
      <c r="BG61" s="897"/>
      <c r="BH61" s="898"/>
    </row>
    <row r="62" spans="2:60" ht="20.25" customHeight="1">
      <c r="B62" s="128"/>
      <c r="C62" s="941"/>
      <c r="D62" s="942"/>
      <c r="E62" s="943"/>
      <c r="F62" s="476"/>
      <c r="G62" s="470">
        <f>C60</f>
        <v>0</v>
      </c>
      <c r="H62" s="944"/>
      <c r="I62" s="945"/>
      <c r="J62" s="946"/>
      <c r="K62" s="946"/>
      <c r="L62" s="947"/>
      <c r="M62" s="948"/>
      <c r="N62" s="949"/>
      <c r="O62" s="950"/>
      <c r="P62" s="451" t="s">
        <v>618</v>
      </c>
      <c r="Q62" s="452"/>
      <c r="R62" s="452"/>
      <c r="S62" s="453"/>
      <c r="T62" s="158"/>
      <c r="U62" s="135" t="str">
        <f>IF(U60="","",VLOOKUP(U60,'[3]シフト記号表（勤務時間帯）'!$D$6:$Z$47,23,FALSE))</f>
        <v/>
      </c>
      <c r="V62" s="136" t="str">
        <f>IF(V60="","",VLOOKUP(V60,'[3]シフト記号表（勤務時間帯）'!$D$6:$Z$47,23,FALSE))</f>
        <v/>
      </c>
      <c r="W62" s="136" t="str">
        <f>IF(W60="","",VLOOKUP(W60,'[3]シフト記号表（勤務時間帯）'!$D$6:$Z$47,23,FALSE))</f>
        <v/>
      </c>
      <c r="X62" s="136" t="str">
        <f>IF(X60="","",VLOOKUP(X60,'[3]シフト記号表（勤務時間帯）'!$D$6:$Z$47,23,FALSE))</f>
        <v/>
      </c>
      <c r="Y62" s="136" t="str">
        <f>IF(Y60="","",VLOOKUP(Y60,'[3]シフト記号表（勤務時間帯）'!$D$6:$Z$47,23,FALSE))</f>
        <v/>
      </c>
      <c r="Z62" s="136" t="str">
        <f>IF(Z60="","",VLOOKUP(Z60,'[3]シフト記号表（勤務時間帯）'!$D$6:$Z$47,23,FALSE))</f>
        <v/>
      </c>
      <c r="AA62" s="137" t="str">
        <f>IF(AA60="","",VLOOKUP(AA60,'[3]シフト記号表（勤務時間帯）'!$D$6:$Z$47,23,FALSE))</f>
        <v/>
      </c>
      <c r="AB62" s="135" t="str">
        <f>IF(AB60="","",VLOOKUP(AB60,'[3]シフト記号表（勤務時間帯）'!$D$6:$Z$47,23,FALSE))</f>
        <v/>
      </c>
      <c r="AC62" s="136" t="str">
        <f>IF(AC60="","",VLOOKUP(AC60,'[3]シフト記号表（勤務時間帯）'!$D$6:$Z$47,23,FALSE))</f>
        <v/>
      </c>
      <c r="AD62" s="136" t="str">
        <f>IF(AD60="","",VLOOKUP(AD60,'[3]シフト記号表（勤務時間帯）'!$D$6:$Z$47,23,FALSE))</f>
        <v/>
      </c>
      <c r="AE62" s="136" t="str">
        <f>IF(AE60="","",VLOOKUP(AE60,'[3]シフト記号表（勤務時間帯）'!$D$6:$Z$47,23,FALSE))</f>
        <v/>
      </c>
      <c r="AF62" s="136" t="str">
        <f>IF(AF60="","",VLOOKUP(AF60,'[3]シフト記号表（勤務時間帯）'!$D$6:$Z$47,23,FALSE))</f>
        <v/>
      </c>
      <c r="AG62" s="136" t="str">
        <f>IF(AG60="","",VLOOKUP(AG60,'[3]シフト記号表（勤務時間帯）'!$D$6:$Z$47,23,FALSE))</f>
        <v/>
      </c>
      <c r="AH62" s="137" t="str">
        <f>IF(AH60="","",VLOOKUP(AH60,'[3]シフト記号表（勤務時間帯）'!$D$6:$Z$47,23,FALSE))</f>
        <v/>
      </c>
      <c r="AI62" s="135" t="str">
        <f>IF(AI60="","",VLOOKUP(AI60,'[3]シフト記号表（勤務時間帯）'!$D$6:$Z$47,23,FALSE))</f>
        <v/>
      </c>
      <c r="AJ62" s="136" t="str">
        <f>IF(AJ60="","",VLOOKUP(AJ60,'[3]シフト記号表（勤務時間帯）'!$D$6:$Z$47,23,FALSE))</f>
        <v/>
      </c>
      <c r="AK62" s="136" t="str">
        <f>IF(AK60="","",VLOOKUP(AK60,'[3]シフト記号表（勤務時間帯）'!$D$6:$Z$47,23,FALSE))</f>
        <v/>
      </c>
      <c r="AL62" s="136" t="str">
        <f>IF(AL60="","",VLOOKUP(AL60,'[3]シフト記号表（勤務時間帯）'!$D$6:$Z$47,23,FALSE))</f>
        <v/>
      </c>
      <c r="AM62" s="136" t="str">
        <f>IF(AM60="","",VLOOKUP(AM60,'[3]シフト記号表（勤務時間帯）'!$D$6:$Z$47,23,FALSE))</f>
        <v/>
      </c>
      <c r="AN62" s="136" t="str">
        <f>IF(AN60="","",VLOOKUP(AN60,'[3]シフト記号表（勤務時間帯）'!$D$6:$Z$47,23,FALSE))</f>
        <v/>
      </c>
      <c r="AO62" s="137" t="str">
        <f>IF(AO60="","",VLOOKUP(AO60,'[3]シフト記号表（勤務時間帯）'!$D$6:$Z$47,23,FALSE))</f>
        <v/>
      </c>
      <c r="AP62" s="135" t="str">
        <f>IF(AP60="","",VLOOKUP(AP60,'[3]シフト記号表（勤務時間帯）'!$D$6:$Z$47,23,FALSE))</f>
        <v/>
      </c>
      <c r="AQ62" s="136" t="str">
        <f>IF(AQ60="","",VLOOKUP(AQ60,'[3]シフト記号表（勤務時間帯）'!$D$6:$Z$47,23,FALSE))</f>
        <v/>
      </c>
      <c r="AR62" s="136" t="str">
        <f>IF(AR60="","",VLOOKUP(AR60,'[3]シフト記号表（勤務時間帯）'!$D$6:$Z$47,23,FALSE))</f>
        <v/>
      </c>
      <c r="AS62" s="136" t="str">
        <f>IF(AS60="","",VLOOKUP(AS60,'[3]シフト記号表（勤務時間帯）'!$D$6:$Z$47,23,FALSE))</f>
        <v/>
      </c>
      <c r="AT62" s="136" t="str">
        <f>IF(AT60="","",VLOOKUP(AT60,'[3]シフト記号表（勤務時間帯）'!$D$6:$Z$47,23,FALSE))</f>
        <v/>
      </c>
      <c r="AU62" s="136" t="str">
        <f>IF(AU60="","",VLOOKUP(AU60,'[3]シフト記号表（勤務時間帯）'!$D$6:$Z$47,23,FALSE))</f>
        <v/>
      </c>
      <c r="AV62" s="137" t="str">
        <f>IF(AV60="","",VLOOKUP(AV60,'[3]シフト記号表（勤務時間帯）'!$D$6:$Z$47,23,FALSE))</f>
        <v/>
      </c>
      <c r="AW62" s="135" t="str">
        <f>IF(AW60="","",VLOOKUP(AW60,'[3]シフト記号表（勤務時間帯）'!$D$6:$Z$47,23,FALSE))</f>
        <v/>
      </c>
      <c r="AX62" s="136" t="str">
        <f>IF(AX60="","",VLOOKUP(AX60,'[3]シフト記号表（勤務時間帯）'!$D$6:$Z$47,23,FALSE))</f>
        <v/>
      </c>
      <c r="AY62" s="136" t="str">
        <f>IF(AY60="","",VLOOKUP(AY60,'[3]シフト記号表（勤務時間帯）'!$D$6:$Z$47,23,FALSE))</f>
        <v/>
      </c>
      <c r="AZ62" s="905">
        <f>IF($BC$3="４週",SUM(U62:AV62),IF($BC$3="暦月",SUM(U62:AY62),""))</f>
        <v>0</v>
      </c>
      <c r="BA62" s="906"/>
      <c r="BB62" s="907">
        <f>IF($BC$3="４週",AZ62/4,IF($BC$3="暦月",(AZ62/($BC$8/7)),""))</f>
        <v>0</v>
      </c>
      <c r="BC62" s="906"/>
      <c r="BD62" s="899"/>
      <c r="BE62" s="900"/>
      <c r="BF62" s="900"/>
      <c r="BG62" s="900"/>
      <c r="BH62" s="901"/>
    </row>
    <row r="63" spans="2:60" ht="20.25" customHeight="1">
      <c r="B63" s="443"/>
      <c r="C63" s="910"/>
      <c r="D63" s="911"/>
      <c r="E63" s="912"/>
      <c r="F63" s="475"/>
      <c r="G63" s="469"/>
      <c r="H63" s="919"/>
      <c r="I63" s="922"/>
      <c r="J63" s="923"/>
      <c r="K63" s="923"/>
      <c r="L63" s="924"/>
      <c r="M63" s="931"/>
      <c r="N63" s="932"/>
      <c r="O63" s="933"/>
      <c r="P63" s="444" t="s">
        <v>616</v>
      </c>
      <c r="Q63" s="176"/>
      <c r="R63" s="176"/>
      <c r="S63" s="177"/>
      <c r="T63" s="450"/>
      <c r="U63" s="145"/>
      <c r="V63" s="146"/>
      <c r="W63" s="146"/>
      <c r="X63" s="146"/>
      <c r="Y63" s="146"/>
      <c r="Z63" s="146"/>
      <c r="AA63" s="147"/>
      <c r="AB63" s="145"/>
      <c r="AC63" s="146"/>
      <c r="AD63" s="146"/>
      <c r="AE63" s="146"/>
      <c r="AF63" s="146"/>
      <c r="AG63" s="146"/>
      <c r="AH63" s="147"/>
      <c r="AI63" s="145"/>
      <c r="AJ63" s="146"/>
      <c r="AK63" s="146"/>
      <c r="AL63" s="146"/>
      <c r="AM63" s="146"/>
      <c r="AN63" s="146"/>
      <c r="AO63" s="147"/>
      <c r="AP63" s="145"/>
      <c r="AQ63" s="146"/>
      <c r="AR63" s="146"/>
      <c r="AS63" s="146"/>
      <c r="AT63" s="146"/>
      <c r="AU63" s="146"/>
      <c r="AV63" s="147"/>
      <c r="AW63" s="145"/>
      <c r="AX63" s="146"/>
      <c r="AY63" s="146"/>
      <c r="AZ63" s="940"/>
      <c r="BA63" s="909"/>
      <c r="BB63" s="908"/>
      <c r="BC63" s="909"/>
      <c r="BD63" s="893"/>
      <c r="BE63" s="894"/>
      <c r="BF63" s="894"/>
      <c r="BG63" s="894"/>
      <c r="BH63" s="895"/>
    </row>
    <row r="64" spans="2:60" ht="20.25" customHeight="1">
      <c r="B64" s="118">
        <f>B61+1</f>
        <v>15</v>
      </c>
      <c r="C64" s="913"/>
      <c r="D64" s="914"/>
      <c r="E64" s="915"/>
      <c r="F64" s="475">
        <f>C63</f>
        <v>0</v>
      </c>
      <c r="G64" s="469"/>
      <c r="H64" s="920"/>
      <c r="I64" s="925"/>
      <c r="J64" s="926"/>
      <c r="K64" s="926"/>
      <c r="L64" s="927"/>
      <c r="M64" s="934"/>
      <c r="N64" s="935"/>
      <c r="O64" s="936"/>
      <c r="P64" s="436" t="s">
        <v>911</v>
      </c>
      <c r="Q64" s="437"/>
      <c r="R64" s="437"/>
      <c r="S64" s="438"/>
      <c r="T64" s="439"/>
      <c r="U64" s="125" t="str">
        <f>IF(U63="","",VLOOKUP(U63,'[3]シフト記号表（勤務時間帯）'!$D$6:$X$47,21,FALSE))</f>
        <v/>
      </c>
      <c r="V64" s="126" t="str">
        <f>IF(V63="","",VLOOKUP(V63,'[3]シフト記号表（勤務時間帯）'!$D$6:$X$47,21,FALSE))</f>
        <v/>
      </c>
      <c r="W64" s="126" t="str">
        <f>IF(W63="","",VLOOKUP(W63,'[3]シフト記号表（勤務時間帯）'!$D$6:$X$47,21,FALSE))</f>
        <v/>
      </c>
      <c r="X64" s="126" t="str">
        <f>IF(X63="","",VLOOKUP(X63,'[3]シフト記号表（勤務時間帯）'!$D$6:$X$47,21,FALSE))</f>
        <v/>
      </c>
      <c r="Y64" s="126" t="str">
        <f>IF(Y63="","",VLOOKUP(Y63,'[3]シフト記号表（勤務時間帯）'!$D$6:$X$47,21,FALSE))</f>
        <v/>
      </c>
      <c r="Z64" s="126" t="str">
        <f>IF(Z63="","",VLOOKUP(Z63,'[3]シフト記号表（勤務時間帯）'!$D$6:$X$47,21,FALSE))</f>
        <v/>
      </c>
      <c r="AA64" s="127" t="str">
        <f>IF(AA63="","",VLOOKUP(AA63,'[3]シフト記号表（勤務時間帯）'!$D$6:$X$47,21,FALSE))</f>
        <v/>
      </c>
      <c r="AB64" s="125" t="str">
        <f>IF(AB63="","",VLOOKUP(AB63,'[3]シフト記号表（勤務時間帯）'!$D$6:$X$47,21,FALSE))</f>
        <v/>
      </c>
      <c r="AC64" s="126" t="str">
        <f>IF(AC63="","",VLOOKUP(AC63,'[3]シフト記号表（勤務時間帯）'!$D$6:$X$47,21,FALSE))</f>
        <v/>
      </c>
      <c r="AD64" s="126" t="str">
        <f>IF(AD63="","",VLOOKUP(AD63,'[3]シフト記号表（勤務時間帯）'!$D$6:$X$47,21,FALSE))</f>
        <v/>
      </c>
      <c r="AE64" s="126" t="str">
        <f>IF(AE63="","",VLOOKUP(AE63,'[3]シフト記号表（勤務時間帯）'!$D$6:$X$47,21,FALSE))</f>
        <v/>
      </c>
      <c r="AF64" s="126" t="str">
        <f>IF(AF63="","",VLOOKUP(AF63,'[3]シフト記号表（勤務時間帯）'!$D$6:$X$47,21,FALSE))</f>
        <v/>
      </c>
      <c r="AG64" s="126" t="str">
        <f>IF(AG63="","",VLOOKUP(AG63,'[3]シフト記号表（勤務時間帯）'!$D$6:$X$47,21,FALSE))</f>
        <v/>
      </c>
      <c r="AH64" s="127" t="str">
        <f>IF(AH63="","",VLOOKUP(AH63,'[3]シフト記号表（勤務時間帯）'!$D$6:$X$47,21,FALSE))</f>
        <v/>
      </c>
      <c r="AI64" s="125" t="str">
        <f>IF(AI63="","",VLOOKUP(AI63,'[3]シフト記号表（勤務時間帯）'!$D$6:$X$47,21,FALSE))</f>
        <v/>
      </c>
      <c r="AJ64" s="126" t="str">
        <f>IF(AJ63="","",VLOOKUP(AJ63,'[3]シフト記号表（勤務時間帯）'!$D$6:$X$47,21,FALSE))</f>
        <v/>
      </c>
      <c r="AK64" s="126" t="str">
        <f>IF(AK63="","",VLOOKUP(AK63,'[3]シフト記号表（勤務時間帯）'!$D$6:$X$47,21,FALSE))</f>
        <v/>
      </c>
      <c r="AL64" s="126" t="str">
        <f>IF(AL63="","",VLOOKUP(AL63,'[3]シフト記号表（勤務時間帯）'!$D$6:$X$47,21,FALSE))</f>
        <v/>
      </c>
      <c r="AM64" s="126" t="str">
        <f>IF(AM63="","",VLOOKUP(AM63,'[3]シフト記号表（勤務時間帯）'!$D$6:$X$47,21,FALSE))</f>
        <v/>
      </c>
      <c r="AN64" s="126" t="str">
        <f>IF(AN63="","",VLOOKUP(AN63,'[3]シフト記号表（勤務時間帯）'!$D$6:$X$47,21,FALSE))</f>
        <v/>
      </c>
      <c r="AO64" s="127" t="str">
        <f>IF(AO63="","",VLOOKUP(AO63,'[3]シフト記号表（勤務時間帯）'!$D$6:$X$47,21,FALSE))</f>
        <v/>
      </c>
      <c r="AP64" s="125" t="str">
        <f>IF(AP63="","",VLOOKUP(AP63,'[3]シフト記号表（勤務時間帯）'!$D$6:$X$47,21,FALSE))</f>
        <v/>
      </c>
      <c r="AQ64" s="126" t="str">
        <f>IF(AQ63="","",VLOOKUP(AQ63,'[3]シフト記号表（勤務時間帯）'!$D$6:$X$47,21,FALSE))</f>
        <v/>
      </c>
      <c r="AR64" s="126" t="str">
        <f>IF(AR63="","",VLOOKUP(AR63,'[3]シフト記号表（勤務時間帯）'!$D$6:$X$47,21,FALSE))</f>
        <v/>
      </c>
      <c r="AS64" s="126" t="str">
        <f>IF(AS63="","",VLOOKUP(AS63,'[3]シフト記号表（勤務時間帯）'!$D$6:$X$47,21,FALSE))</f>
        <v/>
      </c>
      <c r="AT64" s="126" t="str">
        <f>IF(AT63="","",VLOOKUP(AT63,'[3]シフト記号表（勤務時間帯）'!$D$6:$X$47,21,FALSE))</f>
        <v/>
      </c>
      <c r="AU64" s="126" t="str">
        <f>IF(AU63="","",VLOOKUP(AU63,'[3]シフト記号表（勤務時間帯）'!$D$6:$X$47,21,FALSE))</f>
        <v/>
      </c>
      <c r="AV64" s="127" t="str">
        <f>IF(AV63="","",VLOOKUP(AV63,'[3]シフト記号表（勤務時間帯）'!$D$6:$X$47,21,FALSE))</f>
        <v/>
      </c>
      <c r="AW64" s="125" t="str">
        <f>IF(AW63="","",VLOOKUP(AW63,'[3]シフト記号表（勤務時間帯）'!$D$6:$X$47,21,FALSE))</f>
        <v/>
      </c>
      <c r="AX64" s="126" t="str">
        <f>IF(AX63="","",VLOOKUP(AX63,'[3]シフト記号表（勤務時間帯）'!$D$6:$X$47,21,FALSE))</f>
        <v/>
      </c>
      <c r="AY64" s="126" t="str">
        <f>IF(AY63="","",VLOOKUP(AY63,'[3]シフト記号表（勤務時間帯）'!$D$6:$X$47,21,FALSE))</f>
        <v/>
      </c>
      <c r="AZ64" s="902">
        <f>IF($BC$3="４週",SUM(U64:AV64),IF($BC$3="暦月",SUM(U64:AY64),""))</f>
        <v>0</v>
      </c>
      <c r="BA64" s="903"/>
      <c r="BB64" s="904">
        <f>IF($BC$3="４週",AZ64/4,IF($BC$3="暦月",(AZ64/($BC$8/7)),""))</f>
        <v>0</v>
      </c>
      <c r="BC64" s="903"/>
      <c r="BD64" s="896"/>
      <c r="BE64" s="897"/>
      <c r="BF64" s="897"/>
      <c r="BG64" s="897"/>
      <c r="BH64" s="898"/>
    </row>
    <row r="65" spans="2:60" ht="20.25" customHeight="1">
      <c r="B65" s="128"/>
      <c r="C65" s="941"/>
      <c r="D65" s="942"/>
      <c r="E65" s="943"/>
      <c r="F65" s="476"/>
      <c r="G65" s="470">
        <f>C63</f>
        <v>0</v>
      </c>
      <c r="H65" s="944"/>
      <c r="I65" s="945"/>
      <c r="J65" s="946"/>
      <c r="K65" s="946"/>
      <c r="L65" s="947"/>
      <c r="M65" s="948"/>
      <c r="N65" s="949"/>
      <c r="O65" s="950"/>
      <c r="P65" s="451" t="s">
        <v>618</v>
      </c>
      <c r="Q65" s="452"/>
      <c r="R65" s="452"/>
      <c r="S65" s="453"/>
      <c r="T65" s="158"/>
      <c r="U65" s="135" t="str">
        <f>IF(U63="","",VLOOKUP(U63,'[3]シフト記号表（勤務時間帯）'!$D$6:$Z$47,23,FALSE))</f>
        <v/>
      </c>
      <c r="V65" s="136" t="str">
        <f>IF(V63="","",VLOOKUP(V63,'[3]シフト記号表（勤務時間帯）'!$D$6:$Z$47,23,FALSE))</f>
        <v/>
      </c>
      <c r="W65" s="136" t="str">
        <f>IF(W63="","",VLOOKUP(W63,'[3]シフト記号表（勤務時間帯）'!$D$6:$Z$47,23,FALSE))</f>
        <v/>
      </c>
      <c r="X65" s="136" t="str">
        <f>IF(X63="","",VLOOKUP(X63,'[3]シフト記号表（勤務時間帯）'!$D$6:$Z$47,23,FALSE))</f>
        <v/>
      </c>
      <c r="Y65" s="136" t="str">
        <f>IF(Y63="","",VLOOKUP(Y63,'[3]シフト記号表（勤務時間帯）'!$D$6:$Z$47,23,FALSE))</f>
        <v/>
      </c>
      <c r="Z65" s="136" t="str">
        <f>IF(Z63="","",VLOOKUP(Z63,'[3]シフト記号表（勤務時間帯）'!$D$6:$Z$47,23,FALSE))</f>
        <v/>
      </c>
      <c r="AA65" s="137" t="str">
        <f>IF(AA63="","",VLOOKUP(AA63,'[3]シフト記号表（勤務時間帯）'!$D$6:$Z$47,23,FALSE))</f>
        <v/>
      </c>
      <c r="AB65" s="135" t="str">
        <f>IF(AB63="","",VLOOKUP(AB63,'[3]シフト記号表（勤務時間帯）'!$D$6:$Z$47,23,FALSE))</f>
        <v/>
      </c>
      <c r="AC65" s="136" t="str">
        <f>IF(AC63="","",VLOOKUP(AC63,'[3]シフト記号表（勤務時間帯）'!$D$6:$Z$47,23,FALSE))</f>
        <v/>
      </c>
      <c r="AD65" s="136" t="str">
        <f>IF(AD63="","",VLOOKUP(AD63,'[3]シフト記号表（勤務時間帯）'!$D$6:$Z$47,23,FALSE))</f>
        <v/>
      </c>
      <c r="AE65" s="136" t="str">
        <f>IF(AE63="","",VLOOKUP(AE63,'[3]シフト記号表（勤務時間帯）'!$D$6:$Z$47,23,FALSE))</f>
        <v/>
      </c>
      <c r="AF65" s="136" t="str">
        <f>IF(AF63="","",VLOOKUP(AF63,'[3]シフト記号表（勤務時間帯）'!$D$6:$Z$47,23,FALSE))</f>
        <v/>
      </c>
      <c r="AG65" s="136" t="str">
        <f>IF(AG63="","",VLOOKUP(AG63,'[3]シフト記号表（勤務時間帯）'!$D$6:$Z$47,23,FALSE))</f>
        <v/>
      </c>
      <c r="AH65" s="137" t="str">
        <f>IF(AH63="","",VLOOKUP(AH63,'[3]シフト記号表（勤務時間帯）'!$D$6:$Z$47,23,FALSE))</f>
        <v/>
      </c>
      <c r="AI65" s="135" t="str">
        <f>IF(AI63="","",VLOOKUP(AI63,'[3]シフト記号表（勤務時間帯）'!$D$6:$Z$47,23,FALSE))</f>
        <v/>
      </c>
      <c r="AJ65" s="136" t="str">
        <f>IF(AJ63="","",VLOOKUP(AJ63,'[3]シフト記号表（勤務時間帯）'!$D$6:$Z$47,23,FALSE))</f>
        <v/>
      </c>
      <c r="AK65" s="136" t="str">
        <f>IF(AK63="","",VLOOKUP(AK63,'[3]シフト記号表（勤務時間帯）'!$D$6:$Z$47,23,FALSE))</f>
        <v/>
      </c>
      <c r="AL65" s="136" t="str">
        <f>IF(AL63="","",VLOOKUP(AL63,'[3]シフト記号表（勤務時間帯）'!$D$6:$Z$47,23,FALSE))</f>
        <v/>
      </c>
      <c r="AM65" s="136" t="str">
        <f>IF(AM63="","",VLOOKUP(AM63,'[3]シフト記号表（勤務時間帯）'!$D$6:$Z$47,23,FALSE))</f>
        <v/>
      </c>
      <c r="AN65" s="136" t="str">
        <f>IF(AN63="","",VLOOKUP(AN63,'[3]シフト記号表（勤務時間帯）'!$D$6:$Z$47,23,FALSE))</f>
        <v/>
      </c>
      <c r="AO65" s="137" t="str">
        <f>IF(AO63="","",VLOOKUP(AO63,'[3]シフト記号表（勤務時間帯）'!$D$6:$Z$47,23,FALSE))</f>
        <v/>
      </c>
      <c r="AP65" s="135" t="str">
        <f>IF(AP63="","",VLOOKUP(AP63,'[3]シフト記号表（勤務時間帯）'!$D$6:$Z$47,23,FALSE))</f>
        <v/>
      </c>
      <c r="AQ65" s="136" t="str">
        <f>IF(AQ63="","",VLOOKUP(AQ63,'[3]シフト記号表（勤務時間帯）'!$D$6:$Z$47,23,FALSE))</f>
        <v/>
      </c>
      <c r="AR65" s="136" t="str">
        <f>IF(AR63="","",VLOOKUP(AR63,'[3]シフト記号表（勤務時間帯）'!$D$6:$Z$47,23,FALSE))</f>
        <v/>
      </c>
      <c r="AS65" s="136" t="str">
        <f>IF(AS63="","",VLOOKUP(AS63,'[3]シフト記号表（勤務時間帯）'!$D$6:$Z$47,23,FALSE))</f>
        <v/>
      </c>
      <c r="AT65" s="136" t="str">
        <f>IF(AT63="","",VLOOKUP(AT63,'[3]シフト記号表（勤務時間帯）'!$D$6:$Z$47,23,FALSE))</f>
        <v/>
      </c>
      <c r="AU65" s="136" t="str">
        <f>IF(AU63="","",VLOOKUP(AU63,'[3]シフト記号表（勤務時間帯）'!$D$6:$Z$47,23,FALSE))</f>
        <v/>
      </c>
      <c r="AV65" s="137" t="str">
        <f>IF(AV63="","",VLOOKUP(AV63,'[3]シフト記号表（勤務時間帯）'!$D$6:$Z$47,23,FALSE))</f>
        <v/>
      </c>
      <c r="AW65" s="135" t="str">
        <f>IF(AW63="","",VLOOKUP(AW63,'[3]シフト記号表（勤務時間帯）'!$D$6:$Z$47,23,FALSE))</f>
        <v/>
      </c>
      <c r="AX65" s="136" t="str">
        <f>IF(AX63="","",VLOOKUP(AX63,'[3]シフト記号表（勤務時間帯）'!$D$6:$Z$47,23,FALSE))</f>
        <v/>
      </c>
      <c r="AY65" s="136" t="str">
        <f>IF(AY63="","",VLOOKUP(AY63,'[3]シフト記号表（勤務時間帯）'!$D$6:$Z$47,23,FALSE))</f>
        <v/>
      </c>
      <c r="AZ65" s="905">
        <f>IF($BC$3="４週",SUM(U65:AV65),IF($BC$3="暦月",SUM(U65:AY65),""))</f>
        <v>0</v>
      </c>
      <c r="BA65" s="906"/>
      <c r="BB65" s="907">
        <f>IF($BC$3="４週",AZ65/4,IF($BC$3="暦月",(AZ65/($BC$8/7)),""))</f>
        <v>0</v>
      </c>
      <c r="BC65" s="906"/>
      <c r="BD65" s="899"/>
      <c r="BE65" s="900"/>
      <c r="BF65" s="900"/>
      <c r="BG65" s="900"/>
      <c r="BH65" s="901"/>
    </row>
    <row r="66" spans="2:60" ht="20.25" customHeight="1">
      <c r="B66" s="443"/>
      <c r="C66" s="910"/>
      <c r="D66" s="911"/>
      <c r="E66" s="912"/>
      <c r="F66" s="475"/>
      <c r="G66" s="469"/>
      <c r="H66" s="919"/>
      <c r="I66" s="922"/>
      <c r="J66" s="923"/>
      <c r="K66" s="923"/>
      <c r="L66" s="924"/>
      <c r="M66" s="931"/>
      <c r="N66" s="932"/>
      <c r="O66" s="933"/>
      <c r="P66" s="454" t="s">
        <v>616</v>
      </c>
      <c r="Q66" s="455"/>
      <c r="R66" s="455"/>
      <c r="S66" s="456"/>
      <c r="T66" s="457"/>
      <c r="U66" s="145"/>
      <c r="V66" s="146"/>
      <c r="W66" s="146"/>
      <c r="X66" s="146"/>
      <c r="Y66" s="146"/>
      <c r="Z66" s="146"/>
      <c r="AA66" s="147"/>
      <c r="AB66" s="145"/>
      <c r="AC66" s="146"/>
      <c r="AD66" s="146"/>
      <c r="AE66" s="146"/>
      <c r="AF66" s="146"/>
      <c r="AG66" s="146"/>
      <c r="AH66" s="147"/>
      <c r="AI66" s="145"/>
      <c r="AJ66" s="146"/>
      <c r="AK66" s="146"/>
      <c r="AL66" s="146"/>
      <c r="AM66" s="146"/>
      <c r="AN66" s="146"/>
      <c r="AO66" s="147"/>
      <c r="AP66" s="145"/>
      <c r="AQ66" s="146"/>
      <c r="AR66" s="146"/>
      <c r="AS66" s="146"/>
      <c r="AT66" s="146"/>
      <c r="AU66" s="146"/>
      <c r="AV66" s="147"/>
      <c r="AW66" s="145"/>
      <c r="AX66" s="146"/>
      <c r="AY66" s="146"/>
      <c r="AZ66" s="940"/>
      <c r="BA66" s="909"/>
      <c r="BB66" s="908"/>
      <c r="BC66" s="909"/>
      <c r="BD66" s="893"/>
      <c r="BE66" s="894"/>
      <c r="BF66" s="894"/>
      <c r="BG66" s="894"/>
      <c r="BH66" s="895"/>
    </row>
    <row r="67" spans="2:60" ht="20.25" customHeight="1">
      <c r="B67" s="118">
        <f>B64+1</f>
        <v>16</v>
      </c>
      <c r="C67" s="913"/>
      <c r="D67" s="914"/>
      <c r="E67" s="915"/>
      <c r="F67" s="475">
        <f>C66</f>
        <v>0</v>
      </c>
      <c r="G67" s="469"/>
      <c r="H67" s="920"/>
      <c r="I67" s="925"/>
      <c r="J67" s="926"/>
      <c r="K67" s="926"/>
      <c r="L67" s="927"/>
      <c r="M67" s="934"/>
      <c r="N67" s="935"/>
      <c r="O67" s="936"/>
      <c r="P67" s="436" t="s">
        <v>911</v>
      </c>
      <c r="Q67" s="437"/>
      <c r="R67" s="437"/>
      <c r="S67" s="438"/>
      <c r="T67" s="439"/>
      <c r="U67" s="125" t="str">
        <f>IF(U66="","",VLOOKUP(U66,'[3]シフト記号表（勤務時間帯）'!$D$6:$X$47,21,FALSE))</f>
        <v/>
      </c>
      <c r="V67" s="126" t="str">
        <f>IF(V66="","",VLOOKUP(V66,'[3]シフト記号表（勤務時間帯）'!$D$6:$X$47,21,FALSE))</f>
        <v/>
      </c>
      <c r="W67" s="126" t="str">
        <f>IF(W66="","",VLOOKUP(W66,'[3]シフト記号表（勤務時間帯）'!$D$6:$X$47,21,FALSE))</f>
        <v/>
      </c>
      <c r="X67" s="126" t="str">
        <f>IF(X66="","",VLOOKUP(X66,'[3]シフト記号表（勤務時間帯）'!$D$6:$X$47,21,FALSE))</f>
        <v/>
      </c>
      <c r="Y67" s="126" t="str">
        <f>IF(Y66="","",VLOOKUP(Y66,'[3]シフト記号表（勤務時間帯）'!$D$6:$X$47,21,FALSE))</f>
        <v/>
      </c>
      <c r="Z67" s="126" t="str">
        <f>IF(Z66="","",VLOOKUP(Z66,'[3]シフト記号表（勤務時間帯）'!$D$6:$X$47,21,FALSE))</f>
        <v/>
      </c>
      <c r="AA67" s="127" t="str">
        <f>IF(AA66="","",VLOOKUP(AA66,'[3]シフト記号表（勤務時間帯）'!$D$6:$X$47,21,FALSE))</f>
        <v/>
      </c>
      <c r="AB67" s="125" t="str">
        <f>IF(AB66="","",VLOOKUP(AB66,'[3]シフト記号表（勤務時間帯）'!$D$6:$X$47,21,FALSE))</f>
        <v/>
      </c>
      <c r="AC67" s="126" t="str">
        <f>IF(AC66="","",VLOOKUP(AC66,'[3]シフト記号表（勤務時間帯）'!$D$6:$X$47,21,FALSE))</f>
        <v/>
      </c>
      <c r="AD67" s="126" t="str">
        <f>IF(AD66="","",VLOOKUP(AD66,'[3]シフト記号表（勤務時間帯）'!$D$6:$X$47,21,FALSE))</f>
        <v/>
      </c>
      <c r="AE67" s="126" t="str">
        <f>IF(AE66="","",VLOOKUP(AE66,'[3]シフト記号表（勤務時間帯）'!$D$6:$X$47,21,FALSE))</f>
        <v/>
      </c>
      <c r="AF67" s="126" t="str">
        <f>IF(AF66="","",VLOOKUP(AF66,'[3]シフト記号表（勤務時間帯）'!$D$6:$X$47,21,FALSE))</f>
        <v/>
      </c>
      <c r="AG67" s="126" t="str">
        <f>IF(AG66="","",VLOOKUP(AG66,'[3]シフト記号表（勤務時間帯）'!$D$6:$X$47,21,FALSE))</f>
        <v/>
      </c>
      <c r="AH67" s="127" t="str">
        <f>IF(AH66="","",VLOOKUP(AH66,'[3]シフト記号表（勤務時間帯）'!$D$6:$X$47,21,FALSE))</f>
        <v/>
      </c>
      <c r="AI67" s="125" t="str">
        <f>IF(AI66="","",VLOOKUP(AI66,'[3]シフト記号表（勤務時間帯）'!$D$6:$X$47,21,FALSE))</f>
        <v/>
      </c>
      <c r="AJ67" s="126" t="str">
        <f>IF(AJ66="","",VLOOKUP(AJ66,'[3]シフト記号表（勤務時間帯）'!$D$6:$X$47,21,FALSE))</f>
        <v/>
      </c>
      <c r="AK67" s="126" t="str">
        <f>IF(AK66="","",VLOOKUP(AK66,'[3]シフト記号表（勤務時間帯）'!$D$6:$X$47,21,FALSE))</f>
        <v/>
      </c>
      <c r="AL67" s="126" t="str">
        <f>IF(AL66="","",VLOOKUP(AL66,'[3]シフト記号表（勤務時間帯）'!$D$6:$X$47,21,FALSE))</f>
        <v/>
      </c>
      <c r="AM67" s="126" t="str">
        <f>IF(AM66="","",VLOOKUP(AM66,'[3]シフト記号表（勤務時間帯）'!$D$6:$X$47,21,FALSE))</f>
        <v/>
      </c>
      <c r="AN67" s="126" t="str">
        <f>IF(AN66="","",VLOOKUP(AN66,'[3]シフト記号表（勤務時間帯）'!$D$6:$X$47,21,FALSE))</f>
        <v/>
      </c>
      <c r="AO67" s="127" t="str">
        <f>IF(AO66="","",VLOOKUP(AO66,'[3]シフト記号表（勤務時間帯）'!$D$6:$X$47,21,FALSE))</f>
        <v/>
      </c>
      <c r="AP67" s="125" t="str">
        <f>IF(AP66="","",VLOOKUP(AP66,'[3]シフト記号表（勤務時間帯）'!$D$6:$X$47,21,FALSE))</f>
        <v/>
      </c>
      <c r="AQ67" s="126" t="str">
        <f>IF(AQ66="","",VLOOKUP(AQ66,'[3]シフト記号表（勤務時間帯）'!$D$6:$X$47,21,FALSE))</f>
        <v/>
      </c>
      <c r="AR67" s="126" t="str">
        <f>IF(AR66="","",VLOOKUP(AR66,'[3]シフト記号表（勤務時間帯）'!$D$6:$X$47,21,FALSE))</f>
        <v/>
      </c>
      <c r="AS67" s="126" t="str">
        <f>IF(AS66="","",VLOOKUP(AS66,'[3]シフト記号表（勤務時間帯）'!$D$6:$X$47,21,FALSE))</f>
        <v/>
      </c>
      <c r="AT67" s="126" t="str">
        <f>IF(AT66="","",VLOOKUP(AT66,'[3]シフト記号表（勤務時間帯）'!$D$6:$X$47,21,FALSE))</f>
        <v/>
      </c>
      <c r="AU67" s="126" t="str">
        <f>IF(AU66="","",VLOOKUP(AU66,'[3]シフト記号表（勤務時間帯）'!$D$6:$X$47,21,FALSE))</f>
        <v/>
      </c>
      <c r="AV67" s="127" t="str">
        <f>IF(AV66="","",VLOOKUP(AV66,'[3]シフト記号表（勤務時間帯）'!$D$6:$X$47,21,FALSE))</f>
        <v/>
      </c>
      <c r="AW67" s="125" t="str">
        <f>IF(AW66="","",VLOOKUP(AW66,'[3]シフト記号表（勤務時間帯）'!$D$6:$X$47,21,FALSE))</f>
        <v/>
      </c>
      <c r="AX67" s="126" t="str">
        <f>IF(AX66="","",VLOOKUP(AX66,'[3]シフト記号表（勤務時間帯）'!$D$6:$X$47,21,FALSE))</f>
        <v/>
      </c>
      <c r="AY67" s="126" t="str">
        <f>IF(AY66="","",VLOOKUP(AY66,'[3]シフト記号表（勤務時間帯）'!$D$6:$X$47,21,FALSE))</f>
        <v/>
      </c>
      <c r="AZ67" s="902">
        <f>IF($BC$3="４週",SUM(U67:AV67),IF($BC$3="暦月",SUM(U67:AY67),""))</f>
        <v>0</v>
      </c>
      <c r="BA67" s="903"/>
      <c r="BB67" s="904">
        <f>IF($BC$3="４週",AZ67/4,IF($BC$3="暦月",(AZ67/($BC$8/7)),""))</f>
        <v>0</v>
      </c>
      <c r="BC67" s="903"/>
      <c r="BD67" s="896"/>
      <c r="BE67" s="897"/>
      <c r="BF67" s="897"/>
      <c r="BG67" s="897"/>
      <c r="BH67" s="898"/>
    </row>
    <row r="68" spans="2:60" ht="20.25" customHeight="1" thickBot="1">
      <c r="B68" s="118"/>
      <c r="C68" s="916"/>
      <c r="D68" s="917"/>
      <c r="E68" s="918"/>
      <c r="F68" s="479"/>
      <c r="G68" s="480">
        <f>C66</f>
        <v>0</v>
      </c>
      <c r="H68" s="921"/>
      <c r="I68" s="928"/>
      <c r="J68" s="929"/>
      <c r="K68" s="929"/>
      <c r="L68" s="930"/>
      <c r="M68" s="937"/>
      <c r="N68" s="938"/>
      <c r="O68" s="939"/>
      <c r="P68" s="459" t="s">
        <v>618</v>
      </c>
      <c r="Q68" s="460"/>
      <c r="R68" s="460"/>
      <c r="S68" s="461"/>
      <c r="T68" s="462"/>
      <c r="U68" s="135" t="str">
        <f>IF(U66="","",VLOOKUP(U66,'[3]シフト記号表（勤務時間帯）'!$D$6:$Z$47,23,FALSE))</f>
        <v/>
      </c>
      <c r="V68" s="136" t="str">
        <f>IF(V66="","",VLOOKUP(V66,'[3]シフト記号表（勤務時間帯）'!$D$6:$Z$47,23,FALSE))</f>
        <v/>
      </c>
      <c r="W68" s="136" t="str">
        <f>IF(W66="","",VLOOKUP(W66,'[3]シフト記号表（勤務時間帯）'!$D$6:$Z$47,23,FALSE))</f>
        <v/>
      </c>
      <c r="X68" s="136" t="str">
        <f>IF(X66="","",VLOOKUP(X66,'[3]シフト記号表（勤務時間帯）'!$D$6:$Z$47,23,FALSE))</f>
        <v/>
      </c>
      <c r="Y68" s="136" t="str">
        <f>IF(Y66="","",VLOOKUP(Y66,'[3]シフト記号表（勤務時間帯）'!$D$6:$Z$47,23,FALSE))</f>
        <v/>
      </c>
      <c r="Z68" s="136" t="str">
        <f>IF(Z66="","",VLOOKUP(Z66,'[3]シフト記号表（勤務時間帯）'!$D$6:$Z$47,23,FALSE))</f>
        <v/>
      </c>
      <c r="AA68" s="137" t="str">
        <f>IF(AA66="","",VLOOKUP(AA66,'[3]シフト記号表（勤務時間帯）'!$D$6:$Z$47,23,FALSE))</f>
        <v/>
      </c>
      <c r="AB68" s="135" t="str">
        <f>IF(AB66="","",VLOOKUP(AB66,'[3]シフト記号表（勤務時間帯）'!$D$6:$Z$47,23,FALSE))</f>
        <v/>
      </c>
      <c r="AC68" s="136" t="str">
        <f>IF(AC66="","",VLOOKUP(AC66,'[3]シフト記号表（勤務時間帯）'!$D$6:$Z$47,23,FALSE))</f>
        <v/>
      </c>
      <c r="AD68" s="136" t="str">
        <f>IF(AD66="","",VLOOKUP(AD66,'[3]シフト記号表（勤務時間帯）'!$D$6:$Z$47,23,FALSE))</f>
        <v/>
      </c>
      <c r="AE68" s="136" t="str">
        <f>IF(AE66="","",VLOOKUP(AE66,'[3]シフト記号表（勤務時間帯）'!$D$6:$Z$47,23,FALSE))</f>
        <v/>
      </c>
      <c r="AF68" s="136" t="str">
        <f>IF(AF66="","",VLOOKUP(AF66,'[3]シフト記号表（勤務時間帯）'!$D$6:$Z$47,23,FALSE))</f>
        <v/>
      </c>
      <c r="AG68" s="136" t="str">
        <f>IF(AG66="","",VLOOKUP(AG66,'[3]シフト記号表（勤務時間帯）'!$D$6:$Z$47,23,FALSE))</f>
        <v/>
      </c>
      <c r="AH68" s="137" t="str">
        <f>IF(AH66="","",VLOOKUP(AH66,'[3]シフト記号表（勤務時間帯）'!$D$6:$Z$47,23,FALSE))</f>
        <v/>
      </c>
      <c r="AI68" s="135" t="str">
        <f>IF(AI66="","",VLOOKUP(AI66,'[3]シフト記号表（勤務時間帯）'!$D$6:$Z$47,23,FALSE))</f>
        <v/>
      </c>
      <c r="AJ68" s="136" t="str">
        <f>IF(AJ66="","",VLOOKUP(AJ66,'[3]シフト記号表（勤務時間帯）'!$D$6:$Z$47,23,FALSE))</f>
        <v/>
      </c>
      <c r="AK68" s="136" t="str">
        <f>IF(AK66="","",VLOOKUP(AK66,'[3]シフト記号表（勤務時間帯）'!$D$6:$Z$47,23,FALSE))</f>
        <v/>
      </c>
      <c r="AL68" s="136" t="str">
        <f>IF(AL66="","",VLOOKUP(AL66,'[3]シフト記号表（勤務時間帯）'!$D$6:$Z$47,23,FALSE))</f>
        <v/>
      </c>
      <c r="AM68" s="136" t="str">
        <f>IF(AM66="","",VLOOKUP(AM66,'[3]シフト記号表（勤務時間帯）'!$D$6:$Z$47,23,FALSE))</f>
        <v/>
      </c>
      <c r="AN68" s="136" t="str">
        <f>IF(AN66="","",VLOOKUP(AN66,'[3]シフト記号表（勤務時間帯）'!$D$6:$Z$47,23,FALSE))</f>
        <v/>
      </c>
      <c r="AO68" s="137" t="str">
        <f>IF(AO66="","",VLOOKUP(AO66,'[3]シフト記号表（勤務時間帯）'!$D$6:$Z$47,23,FALSE))</f>
        <v/>
      </c>
      <c r="AP68" s="135" t="str">
        <f>IF(AP66="","",VLOOKUP(AP66,'[3]シフト記号表（勤務時間帯）'!$D$6:$Z$47,23,FALSE))</f>
        <v/>
      </c>
      <c r="AQ68" s="136" t="str">
        <f>IF(AQ66="","",VLOOKUP(AQ66,'[3]シフト記号表（勤務時間帯）'!$D$6:$Z$47,23,FALSE))</f>
        <v/>
      </c>
      <c r="AR68" s="136" t="str">
        <f>IF(AR66="","",VLOOKUP(AR66,'[3]シフト記号表（勤務時間帯）'!$D$6:$Z$47,23,FALSE))</f>
        <v/>
      </c>
      <c r="AS68" s="136" t="str">
        <f>IF(AS66="","",VLOOKUP(AS66,'[3]シフト記号表（勤務時間帯）'!$D$6:$Z$47,23,FALSE))</f>
        <v/>
      </c>
      <c r="AT68" s="136" t="str">
        <f>IF(AT66="","",VLOOKUP(AT66,'[3]シフト記号表（勤務時間帯）'!$D$6:$Z$47,23,FALSE))</f>
        <v/>
      </c>
      <c r="AU68" s="136" t="str">
        <f>IF(AU66="","",VLOOKUP(AU66,'[3]シフト記号表（勤務時間帯）'!$D$6:$Z$47,23,FALSE))</f>
        <v/>
      </c>
      <c r="AV68" s="137" t="str">
        <f>IF(AV66="","",VLOOKUP(AV66,'[3]シフト記号表（勤務時間帯）'!$D$6:$Z$47,23,FALSE))</f>
        <v/>
      </c>
      <c r="AW68" s="135" t="str">
        <f>IF(AW66="","",VLOOKUP(AW66,'[3]シフト記号表（勤務時間帯）'!$D$6:$Z$47,23,FALSE))</f>
        <v/>
      </c>
      <c r="AX68" s="136" t="str">
        <f>IF(AX66="","",VLOOKUP(AX66,'[3]シフト記号表（勤務時間帯）'!$D$6:$Z$47,23,FALSE))</f>
        <v/>
      </c>
      <c r="AY68" s="136" t="str">
        <f>IF(AY66="","",VLOOKUP(AY66,'[3]シフト記号表（勤務時間帯）'!$D$6:$Z$47,23,FALSE))</f>
        <v/>
      </c>
      <c r="AZ68" s="905">
        <f>IF($BC$3="４週",SUM(U68:AV68),IF($BC$3="暦月",SUM(U68:AY68),""))</f>
        <v>0</v>
      </c>
      <c r="BA68" s="906"/>
      <c r="BB68" s="907">
        <f>IF($BC$3="４週",AZ68/4,IF($BC$3="暦月",(AZ68/($BC$8/7)),""))</f>
        <v>0</v>
      </c>
      <c r="BC68" s="906"/>
      <c r="BD68" s="896"/>
      <c r="BE68" s="897"/>
      <c r="BF68" s="897"/>
      <c r="BG68" s="897"/>
      <c r="BH68" s="898"/>
    </row>
    <row r="69" spans="2:60" ht="20.25" customHeight="1">
      <c r="B69" s="880" t="s">
        <v>939</v>
      </c>
      <c r="C69" s="881"/>
      <c r="D69" s="881"/>
      <c r="E69" s="881"/>
      <c r="F69" s="881"/>
      <c r="G69" s="881"/>
      <c r="H69" s="881"/>
      <c r="I69" s="881"/>
      <c r="J69" s="881"/>
      <c r="K69" s="881"/>
      <c r="L69" s="881"/>
      <c r="M69" s="881"/>
      <c r="N69" s="881"/>
      <c r="O69" s="881"/>
      <c r="P69" s="881"/>
      <c r="Q69" s="881"/>
      <c r="R69" s="881"/>
      <c r="S69" s="881"/>
      <c r="T69" s="882"/>
      <c r="U69" s="163"/>
      <c r="V69" s="164"/>
      <c r="W69" s="164"/>
      <c r="X69" s="164"/>
      <c r="Y69" s="164"/>
      <c r="Z69" s="164"/>
      <c r="AA69" s="165"/>
      <c r="AB69" s="166"/>
      <c r="AC69" s="164"/>
      <c r="AD69" s="164"/>
      <c r="AE69" s="164"/>
      <c r="AF69" s="164"/>
      <c r="AG69" s="164"/>
      <c r="AH69" s="165"/>
      <c r="AI69" s="166"/>
      <c r="AJ69" s="164"/>
      <c r="AK69" s="164"/>
      <c r="AL69" s="164"/>
      <c r="AM69" s="164"/>
      <c r="AN69" s="164"/>
      <c r="AO69" s="165"/>
      <c r="AP69" s="166"/>
      <c r="AQ69" s="164"/>
      <c r="AR69" s="164"/>
      <c r="AS69" s="164"/>
      <c r="AT69" s="164"/>
      <c r="AU69" s="164"/>
      <c r="AV69" s="165"/>
      <c r="AW69" s="166"/>
      <c r="AX69" s="164"/>
      <c r="AY69" s="167"/>
      <c r="AZ69" s="865"/>
      <c r="BA69" s="866"/>
      <c r="BB69" s="871"/>
      <c r="BC69" s="872"/>
      <c r="BD69" s="872"/>
      <c r="BE69" s="872"/>
      <c r="BF69" s="872"/>
      <c r="BG69" s="872"/>
      <c r="BH69" s="873"/>
    </row>
    <row r="70" spans="2:60" ht="20.25" customHeight="1">
      <c r="B70" s="883" t="s">
        <v>940</v>
      </c>
      <c r="C70" s="884"/>
      <c r="D70" s="884"/>
      <c r="E70" s="884"/>
      <c r="F70" s="884"/>
      <c r="G70" s="884"/>
      <c r="H70" s="884"/>
      <c r="I70" s="884"/>
      <c r="J70" s="884"/>
      <c r="K70" s="884"/>
      <c r="L70" s="884"/>
      <c r="M70" s="884"/>
      <c r="N70" s="884"/>
      <c r="O70" s="884"/>
      <c r="P70" s="884"/>
      <c r="Q70" s="884"/>
      <c r="R70" s="884"/>
      <c r="S70" s="884"/>
      <c r="T70" s="885"/>
      <c r="U70" s="168"/>
      <c r="V70" s="169"/>
      <c r="W70" s="169"/>
      <c r="X70" s="169"/>
      <c r="Y70" s="169"/>
      <c r="Z70" s="169"/>
      <c r="AA70" s="170"/>
      <c r="AB70" s="171"/>
      <c r="AC70" s="169"/>
      <c r="AD70" s="169"/>
      <c r="AE70" s="169"/>
      <c r="AF70" s="169"/>
      <c r="AG70" s="169"/>
      <c r="AH70" s="170"/>
      <c r="AI70" s="171"/>
      <c r="AJ70" s="169"/>
      <c r="AK70" s="169"/>
      <c r="AL70" s="169"/>
      <c r="AM70" s="169"/>
      <c r="AN70" s="169"/>
      <c r="AO70" s="170"/>
      <c r="AP70" s="171"/>
      <c r="AQ70" s="169"/>
      <c r="AR70" s="169"/>
      <c r="AS70" s="169"/>
      <c r="AT70" s="169"/>
      <c r="AU70" s="169"/>
      <c r="AV70" s="170"/>
      <c r="AW70" s="171"/>
      <c r="AX70" s="169"/>
      <c r="AY70" s="172"/>
      <c r="AZ70" s="867"/>
      <c r="BA70" s="868"/>
      <c r="BB70" s="874"/>
      <c r="BC70" s="875"/>
      <c r="BD70" s="875"/>
      <c r="BE70" s="875"/>
      <c r="BF70" s="875"/>
      <c r="BG70" s="875"/>
      <c r="BH70" s="876"/>
    </row>
    <row r="71" spans="2:60" ht="20.25" customHeight="1">
      <c r="B71" s="883" t="s">
        <v>941</v>
      </c>
      <c r="C71" s="884"/>
      <c r="D71" s="884"/>
      <c r="E71" s="884"/>
      <c r="F71" s="884"/>
      <c r="G71" s="884"/>
      <c r="H71" s="884"/>
      <c r="I71" s="884"/>
      <c r="J71" s="884"/>
      <c r="K71" s="884"/>
      <c r="L71" s="884"/>
      <c r="M71" s="884"/>
      <c r="N71" s="884"/>
      <c r="O71" s="884"/>
      <c r="P71" s="884"/>
      <c r="Q71" s="884"/>
      <c r="R71" s="884"/>
      <c r="S71" s="884"/>
      <c r="T71" s="885"/>
      <c r="U71" s="168"/>
      <c r="V71" s="169"/>
      <c r="W71" s="169"/>
      <c r="X71" s="169"/>
      <c r="Y71" s="169"/>
      <c r="Z71" s="169"/>
      <c r="AA71" s="173"/>
      <c r="AB71" s="174"/>
      <c r="AC71" s="169"/>
      <c r="AD71" s="169"/>
      <c r="AE71" s="169"/>
      <c r="AF71" s="169"/>
      <c r="AG71" s="169"/>
      <c r="AH71" s="173"/>
      <c r="AI71" s="174"/>
      <c r="AJ71" s="169"/>
      <c r="AK71" s="169"/>
      <c r="AL71" s="169"/>
      <c r="AM71" s="169"/>
      <c r="AN71" s="169"/>
      <c r="AO71" s="173"/>
      <c r="AP71" s="174"/>
      <c r="AQ71" s="169"/>
      <c r="AR71" s="169"/>
      <c r="AS71" s="169"/>
      <c r="AT71" s="169"/>
      <c r="AU71" s="169"/>
      <c r="AV71" s="173"/>
      <c r="AW71" s="174"/>
      <c r="AX71" s="169"/>
      <c r="AY71" s="172"/>
      <c r="AZ71" s="867"/>
      <c r="BA71" s="868"/>
      <c r="BB71" s="874"/>
      <c r="BC71" s="875"/>
      <c r="BD71" s="875"/>
      <c r="BE71" s="875"/>
      <c r="BF71" s="875"/>
      <c r="BG71" s="875"/>
      <c r="BH71" s="876"/>
    </row>
    <row r="72" spans="2:60" ht="20.25" customHeight="1">
      <c r="B72" s="883" t="s">
        <v>942</v>
      </c>
      <c r="C72" s="884"/>
      <c r="D72" s="884"/>
      <c r="E72" s="884"/>
      <c r="F72" s="884"/>
      <c r="G72" s="884"/>
      <c r="H72" s="884"/>
      <c r="I72" s="884"/>
      <c r="J72" s="884"/>
      <c r="K72" s="884"/>
      <c r="L72" s="884"/>
      <c r="M72" s="884"/>
      <c r="N72" s="884"/>
      <c r="O72" s="884"/>
      <c r="P72" s="884"/>
      <c r="Q72" s="884"/>
      <c r="R72" s="884"/>
      <c r="S72" s="884"/>
      <c r="T72" s="885"/>
      <c r="U72" s="168"/>
      <c r="V72" s="169"/>
      <c r="W72" s="169"/>
      <c r="X72" s="169"/>
      <c r="Y72" s="169"/>
      <c r="Z72" s="169"/>
      <c r="AA72" s="173"/>
      <c r="AB72" s="174"/>
      <c r="AC72" s="169"/>
      <c r="AD72" s="169"/>
      <c r="AE72" s="169"/>
      <c r="AF72" s="169"/>
      <c r="AG72" s="169"/>
      <c r="AH72" s="173"/>
      <c r="AI72" s="174"/>
      <c r="AJ72" s="169"/>
      <c r="AK72" s="169"/>
      <c r="AL72" s="169"/>
      <c r="AM72" s="169"/>
      <c r="AN72" s="169"/>
      <c r="AO72" s="173"/>
      <c r="AP72" s="174"/>
      <c r="AQ72" s="169"/>
      <c r="AR72" s="169"/>
      <c r="AS72" s="169"/>
      <c r="AT72" s="169"/>
      <c r="AU72" s="169"/>
      <c r="AV72" s="173"/>
      <c r="AW72" s="174"/>
      <c r="AX72" s="169"/>
      <c r="AY72" s="172"/>
      <c r="AZ72" s="869"/>
      <c r="BA72" s="870"/>
      <c r="BB72" s="874"/>
      <c r="BC72" s="875"/>
      <c r="BD72" s="875"/>
      <c r="BE72" s="875"/>
      <c r="BF72" s="875"/>
      <c r="BG72" s="875"/>
      <c r="BH72" s="876"/>
    </row>
    <row r="73" spans="2:60" ht="20.25" customHeight="1">
      <c r="B73" s="883" t="s">
        <v>943</v>
      </c>
      <c r="C73" s="884"/>
      <c r="D73" s="884"/>
      <c r="E73" s="884"/>
      <c r="F73" s="884"/>
      <c r="G73" s="884"/>
      <c r="H73" s="884"/>
      <c r="I73" s="884"/>
      <c r="J73" s="884"/>
      <c r="K73" s="884"/>
      <c r="L73" s="884"/>
      <c r="M73" s="884"/>
      <c r="N73" s="884"/>
      <c r="O73" s="884"/>
      <c r="P73" s="884"/>
      <c r="Q73" s="884"/>
      <c r="R73" s="884"/>
      <c r="S73" s="884"/>
      <c r="T73" s="885"/>
      <c r="U73" s="463" t="str">
        <f>IF(SUMIF($F$21:$F$68,"介護従業者",U21:U68)+SUMIF($F$21:$F$68,"看護職員",U21:U68)=0,"",(SUMIF($F$21:$F$68,"介護従業者",U21:U68)+SUMIF($F$21:$F$68,"看護職員",U21:U68)))</f>
        <v/>
      </c>
      <c r="V73" s="463" t="str">
        <f t="shared" ref="V73:AY73" si="1">IF(SUMIF($F$21:$F$68,"介護従業者",V21:V68)+SUMIF($F$21:$F$68,"看護職員",V21:V68)=0,"",(SUMIF($F$21:$F$68,"介護従業者",V21:V68)+SUMIF($F$21:$F$68,"看護職員",V21:V68)))</f>
        <v/>
      </c>
      <c r="W73" s="463" t="str">
        <f t="shared" si="1"/>
        <v/>
      </c>
      <c r="X73" s="463" t="str">
        <f t="shared" si="1"/>
        <v/>
      </c>
      <c r="Y73" s="463" t="str">
        <f t="shared" si="1"/>
        <v/>
      </c>
      <c r="Z73" s="463" t="str">
        <f t="shared" si="1"/>
        <v/>
      </c>
      <c r="AA73" s="175" t="str">
        <f t="shared" si="1"/>
        <v/>
      </c>
      <c r="AB73" s="186" t="str">
        <f t="shared" si="1"/>
        <v/>
      </c>
      <c r="AC73" s="463" t="str">
        <f t="shared" si="1"/>
        <v/>
      </c>
      <c r="AD73" s="463" t="str">
        <f t="shared" si="1"/>
        <v/>
      </c>
      <c r="AE73" s="463" t="str">
        <f t="shared" si="1"/>
        <v/>
      </c>
      <c r="AF73" s="463" t="str">
        <f t="shared" si="1"/>
        <v/>
      </c>
      <c r="AG73" s="463" t="str">
        <f t="shared" si="1"/>
        <v/>
      </c>
      <c r="AH73" s="175" t="str">
        <f t="shared" si="1"/>
        <v/>
      </c>
      <c r="AI73" s="186" t="str">
        <f t="shared" si="1"/>
        <v/>
      </c>
      <c r="AJ73" s="463" t="str">
        <f t="shared" si="1"/>
        <v/>
      </c>
      <c r="AK73" s="463" t="str">
        <f t="shared" si="1"/>
        <v/>
      </c>
      <c r="AL73" s="463" t="str">
        <f t="shared" si="1"/>
        <v/>
      </c>
      <c r="AM73" s="463" t="str">
        <f t="shared" si="1"/>
        <v/>
      </c>
      <c r="AN73" s="463" t="str">
        <f t="shared" si="1"/>
        <v/>
      </c>
      <c r="AO73" s="175" t="str">
        <f t="shared" si="1"/>
        <v/>
      </c>
      <c r="AP73" s="186" t="str">
        <f t="shared" si="1"/>
        <v/>
      </c>
      <c r="AQ73" s="463" t="str">
        <f t="shared" si="1"/>
        <v/>
      </c>
      <c r="AR73" s="463" t="str">
        <f t="shared" si="1"/>
        <v/>
      </c>
      <c r="AS73" s="463" t="str">
        <f t="shared" si="1"/>
        <v/>
      </c>
      <c r="AT73" s="463" t="str">
        <f t="shared" si="1"/>
        <v/>
      </c>
      <c r="AU73" s="463" t="str">
        <f t="shared" si="1"/>
        <v/>
      </c>
      <c r="AV73" s="175" t="str">
        <f>IF(SUMIF($F$21:$F$68,"介護従業者",AV21:AV68)+SUMIF($F$21:$F$68,"看護職員",AV21:AV68)=0,"",(SUMIF($F$21:$F$68,"介護従業者",AV21:AV68)+SUMIF($F$21:$F$68,"看護職員",AV21:AV68)))</f>
        <v/>
      </c>
      <c r="AW73" s="186" t="str">
        <f t="shared" si="1"/>
        <v/>
      </c>
      <c r="AX73" s="463" t="str">
        <f t="shared" si="1"/>
        <v/>
      </c>
      <c r="AY73" s="463" t="str">
        <f t="shared" si="1"/>
        <v/>
      </c>
      <c r="AZ73" s="886">
        <f>IF($BC$3="４週",SUM(U73:AV73),IF($BC$3="暦月",SUM(U73:AY73),""))</f>
        <v>0</v>
      </c>
      <c r="BA73" s="887"/>
      <c r="BB73" s="874"/>
      <c r="BC73" s="875"/>
      <c r="BD73" s="875"/>
      <c r="BE73" s="875"/>
      <c r="BF73" s="875"/>
      <c r="BG73" s="875"/>
      <c r="BH73" s="876"/>
    </row>
    <row r="74" spans="2:60" ht="20.25" customHeight="1">
      <c r="B74" s="883" t="s">
        <v>944</v>
      </c>
      <c r="C74" s="884"/>
      <c r="D74" s="884"/>
      <c r="E74" s="884"/>
      <c r="F74" s="884"/>
      <c r="G74" s="884"/>
      <c r="H74" s="884"/>
      <c r="I74" s="884"/>
      <c r="J74" s="884"/>
      <c r="K74" s="884"/>
      <c r="L74" s="884"/>
      <c r="M74" s="884"/>
      <c r="N74" s="884"/>
      <c r="O74" s="884"/>
      <c r="P74" s="884"/>
      <c r="Q74" s="884"/>
      <c r="R74" s="884"/>
      <c r="S74" s="884"/>
      <c r="T74" s="885"/>
      <c r="U74" s="186" t="str">
        <f>IF(SUMIF($F$21:$F$68,"看護職員",U21:U68)=0,"",SUMIF($F$21:$F$68,"看護職員",U21:U68))</f>
        <v/>
      </c>
      <c r="V74" s="187" t="str">
        <f t="shared" ref="V74:AY74" si="2">IF(SUMIF($F$21:$F$68,"看護職員",V21:V68)=0,"",SUMIF($F$21:$F$68,"看護職員",V21:V68))</f>
        <v/>
      </c>
      <c r="W74" s="187" t="str">
        <f t="shared" si="2"/>
        <v/>
      </c>
      <c r="X74" s="187" t="str">
        <f t="shared" si="2"/>
        <v/>
      </c>
      <c r="Y74" s="187" t="str">
        <f t="shared" si="2"/>
        <v/>
      </c>
      <c r="Z74" s="187" t="str">
        <f>IF(SUMIF($F$21:$F$68,"看護職員",Z21:Z68)=0,"",SUMIF($F$21:$F$68,"看護職員",Z21:Z68))</f>
        <v/>
      </c>
      <c r="AA74" s="175" t="str">
        <f t="shared" si="2"/>
        <v/>
      </c>
      <c r="AB74" s="186" t="str">
        <f>IF(SUMIF($F$21:$F$68,"看護職員",AB21:AB68)=0,"",SUMIF($F$21:$F$68,"看護職員",AB21:AB68))</f>
        <v/>
      </c>
      <c r="AC74" s="187" t="str">
        <f t="shared" si="2"/>
        <v/>
      </c>
      <c r="AD74" s="187" t="str">
        <f t="shared" si="2"/>
        <v/>
      </c>
      <c r="AE74" s="187" t="str">
        <f t="shared" si="2"/>
        <v/>
      </c>
      <c r="AF74" s="187" t="str">
        <f t="shared" si="2"/>
        <v/>
      </c>
      <c r="AG74" s="187" t="str">
        <f t="shared" si="2"/>
        <v/>
      </c>
      <c r="AH74" s="175" t="str">
        <f t="shared" si="2"/>
        <v/>
      </c>
      <c r="AI74" s="186" t="str">
        <f>IF(SUMIF($F$21:$F$68,"看護職員",AI21:AI68)=0,"",SUMIF($F$21:$F$68,"看護職員",AI21:AI68))</f>
        <v/>
      </c>
      <c r="AJ74" s="187" t="str">
        <f t="shared" si="2"/>
        <v/>
      </c>
      <c r="AK74" s="187" t="str">
        <f t="shared" si="2"/>
        <v/>
      </c>
      <c r="AL74" s="187" t="str">
        <f t="shared" si="2"/>
        <v/>
      </c>
      <c r="AM74" s="187" t="str">
        <f t="shared" si="2"/>
        <v/>
      </c>
      <c r="AN74" s="187" t="str">
        <f t="shared" si="2"/>
        <v/>
      </c>
      <c r="AO74" s="175" t="str">
        <f t="shared" si="2"/>
        <v/>
      </c>
      <c r="AP74" s="186" t="str">
        <f>IF(SUMIF($F$21:$F$68,"看護職員",AP21:AP68)=0,"",SUMIF($F$21:$F$68,"看護職員",AP21:AP68))</f>
        <v/>
      </c>
      <c r="AQ74" s="187" t="str">
        <f t="shared" si="2"/>
        <v/>
      </c>
      <c r="AR74" s="187" t="str">
        <f t="shared" si="2"/>
        <v/>
      </c>
      <c r="AS74" s="187" t="str">
        <f t="shared" si="2"/>
        <v/>
      </c>
      <c r="AT74" s="187" t="str">
        <f t="shared" si="2"/>
        <v/>
      </c>
      <c r="AU74" s="187" t="str">
        <f t="shared" si="2"/>
        <v/>
      </c>
      <c r="AV74" s="175" t="str">
        <f t="shared" si="2"/>
        <v/>
      </c>
      <c r="AW74" s="186" t="str">
        <f>IF(SUMIF($F$21:$F$68,"看護職員",AW21:AW68)=0,"",SUMIF($F$21:$F$68,"看護職員",AW21:AW68))</f>
        <v/>
      </c>
      <c r="AX74" s="187" t="str">
        <f t="shared" si="2"/>
        <v/>
      </c>
      <c r="AY74" s="187" t="str">
        <f t="shared" si="2"/>
        <v/>
      </c>
      <c r="AZ74" s="886">
        <f>IF($BC$3="４週",SUM(U74:AV74),IF($BC$3="暦月",SUM(U74:AY74),""))</f>
        <v>0</v>
      </c>
      <c r="BA74" s="887"/>
      <c r="BB74" s="874"/>
      <c r="BC74" s="875"/>
      <c r="BD74" s="875"/>
      <c r="BE74" s="875"/>
      <c r="BF74" s="875"/>
      <c r="BG74" s="875"/>
      <c r="BH74" s="876"/>
    </row>
    <row r="75" spans="2:60" ht="20.25" customHeight="1" thickBot="1">
      <c r="B75" s="890" t="s">
        <v>945</v>
      </c>
      <c r="C75" s="891"/>
      <c r="D75" s="891"/>
      <c r="E75" s="891"/>
      <c r="F75" s="891"/>
      <c r="G75" s="891"/>
      <c r="H75" s="891"/>
      <c r="I75" s="891"/>
      <c r="J75" s="891"/>
      <c r="K75" s="891"/>
      <c r="L75" s="891"/>
      <c r="M75" s="891"/>
      <c r="N75" s="891"/>
      <c r="O75" s="891"/>
      <c r="P75" s="891"/>
      <c r="Q75" s="891"/>
      <c r="R75" s="891"/>
      <c r="S75" s="891"/>
      <c r="T75" s="892"/>
      <c r="U75" s="188" t="str">
        <f>IF((SUMIF($G$21:$G$68,"介護従業者",U21:U68)+SUMIF($G$21:$G$68,"看護職員",U21:U68))=0,"",(SUMIF($G$21:$G$68,"介護従業者",U21:U68)+SUMIF($G$21:$G$68,"看護職員",U21:U68)))</f>
        <v/>
      </c>
      <c r="V75" s="189" t="str">
        <f t="shared" ref="V75:AV75" si="3">IF((SUMIF($G$21:$G$68,"介護従業者",V21:V68)+SUMIF($G$21:$G$68,"看護職員",V21:V68))=0,"",(SUMIF($G$21:$G$68,"介護従業者",V21:V68)+SUMIF($G$21:$G$68,"看護職員",V21:V68)))</f>
        <v/>
      </c>
      <c r="W75" s="189" t="str">
        <f t="shared" si="3"/>
        <v/>
      </c>
      <c r="X75" s="189" t="str">
        <f t="shared" si="3"/>
        <v/>
      </c>
      <c r="Y75" s="189" t="str">
        <f t="shared" si="3"/>
        <v/>
      </c>
      <c r="Z75" s="189" t="str">
        <f>IF((SUMIF($G$21:$G$68,"介護従業者",Z21:Z68)+SUMIF($G$21:$G$68,"看護職員",Z21:Z68))=0,"",(SUMIF($G$21:$G$68,"介護従業者",Z21:Z68)+SUMIF($G$21:$G$68,"看護職員",Z21:Z68)))</f>
        <v/>
      </c>
      <c r="AA75" s="190" t="str">
        <f t="shared" si="3"/>
        <v/>
      </c>
      <c r="AB75" s="188" t="str">
        <f>IF((SUMIF($G$21:$G$68,"介護従業者",AB21:AB68)+SUMIF($G$21:$G$68,"看護職員",AB21:AB68))=0,"",(SUMIF($G$21:$G$68,"介護従業者",AB21:AB68)+SUMIF($G$21:$G$68,"看護職員",AB21:AB68)))</f>
        <v/>
      </c>
      <c r="AC75" s="189" t="str">
        <f t="shared" si="3"/>
        <v/>
      </c>
      <c r="AD75" s="189" t="str">
        <f t="shared" si="3"/>
        <v/>
      </c>
      <c r="AE75" s="189" t="str">
        <f t="shared" si="3"/>
        <v/>
      </c>
      <c r="AF75" s="189" t="str">
        <f t="shared" si="3"/>
        <v/>
      </c>
      <c r="AG75" s="189" t="str">
        <f t="shared" si="3"/>
        <v/>
      </c>
      <c r="AH75" s="190" t="str">
        <f t="shared" si="3"/>
        <v/>
      </c>
      <c r="AI75" s="188" t="str">
        <f>IF((SUMIF($G$21:$G$68,"介護従業者",AI21:AI68)+SUMIF($G$21:$G$68,"看護職員",AI21:AI68))=0,"",(SUMIF($G$21:$G$68,"介護従業者",AI21:AI68)+SUMIF($G$21:$G$68,"看護職員",AI21:AI68)))</f>
        <v/>
      </c>
      <c r="AJ75" s="189" t="str">
        <f t="shared" si="3"/>
        <v/>
      </c>
      <c r="AK75" s="189" t="str">
        <f t="shared" si="3"/>
        <v/>
      </c>
      <c r="AL75" s="189" t="str">
        <f t="shared" si="3"/>
        <v/>
      </c>
      <c r="AM75" s="189" t="str">
        <f t="shared" si="3"/>
        <v/>
      </c>
      <c r="AN75" s="189" t="str">
        <f t="shared" si="3"/>
        <v/>
      </c>
      <c r="AO75" s="190" t="str">
        <f t="shared" si="3"/>
        <v/>
      </c>
      <c r="AP75" s="188" t="str">
        <f>IF((SUMIF($G$21:$G$68,"介護従業者",AP21:AP68)+SUMIF($G$21:$G$68,"看護職員",AP21:AP68))=0,"",(SUMIF($G$21:$G$68,"介護従業者",AP21:AP68)+SUMIF($G$21:$G$68,"看護職員",AP21:AP68)))</f>
        <v/>
      </c>
      <c r="AQ75" s="189" t="str">
        <f t="shared" si="3"/>
        <v/>
      </c>
      <c r="AR75" s="189" t="str">
        <f t="shared" si="3"/>
        <v/>
      </c>
      <c r="AS75" s="189" t="str">
        <f t="shared" si="3"/>
        <v/>
      </c>
      <c r="AT75" s="189" t="str">
        <f t="shared" si="3"/>
        <v/>
      </c>
      <c r="AU75" s="189" t="str">
        <f t="shared" si="3"/>
        <v/>
      </c>
      <c r="AV75" s="190" t="str">
        <f t="shared" si="3"/>
        <v/>
      </c>
      <c r="AW75" s="188" t="str">
        <f t="shared" ref="AW75:AY75" si="4">IF(SUMIF($G$21:$G$68,"介護従業者",AW21:AW68)=0,"",SUMIF($G$21:$G$68,"介護従業者",AW21:AW68))</f>
        <v/>
      </c>
      <c r="AX75" s="189" t="str">
        <f t="shared" si="4"/>
        <v/>
      </c>
      <c r="AY75" s="464" t="str">
        <f t="shared" si="4"/>
        <v/>
      </c>
      <c r="AZ75" s="888">
        <f>IF($BC$3="４週",SUM(U75:AV75),IF($BC$3="暦月",SUM(U75:AY75),""))</f>
        <v>0</v>
      </c>
      <c r="BA75" s="889"/>
      <c r="BB75" s="877"/>
      <c r="BC75" s="878"/>
      <c r="BD75" s="878"/>
      <c r="BE75" s="878"/>
      <c r="BF75" s="878"/>
      <c r="BG75" s="878"/>
      <c r="BH75" s="879"/>
    </row>
    <row r="76" spans="2:60" s="176" customFormat="1" ht="20.25" customHeight="1">
      <c r="C76" s="177"/>
      <c r="D76" s="177"/>
      <c r="E76" s="177"/>
      <c r="F76" s="177"/>
      <c r="G76" s="177"/>
      <c r="BH76" s="179"/>
    </row>
    <row r="77" spans="2:60" ht="20.25" customHeight="1"/>
    <row r="78" spans="2:60" ht="20.25" customHeight="1"/>
    <row r="79" spans="2:60" ht="20.25" customHeight="1"/>
    <row r="80" spans="2:6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03" ht="20.25" customHeight="1"/>
    <row r="130" spans="3:57">
      <c r="C130" s="83"/>
      <c r="D130" s="83"/>
      <c r="E130" s="83"/>
      <c r="F130" s="83"/>
      <c r="G130" s="83"/>
      <c r="H130" s="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3"/>
      <c r="AY130" s="183"/>
      <c r="AZ130" s="183"/>
      <c r="BA130" s="183"/>
      <c r="BB130" s="183"/>
      <c r="BC130" s="183"/>
      <c r="BD130" s="183"/>
      <c r="BE130" s="183"/>
    </row>
    <row r="131" spans="3:57">
      <c r="C131" s="83"/>
      <c r="D131" s="83"/>
      <c r="E131" s="83"/>
      <c r="F131" s="83"/>
      <c r="G131" s="83"/>
      <c r="H131" s="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3"/>
      <c r="AY131" s="183"/>
      <c r="AZ131" s="183"/>
      <c r="BA131" s="183"/>
      <c r="BB131" s="183"/>
      <c r="BC131" s="183"/>
      <c r="BD131" s="183"/>
      <c r="BE131" s="183"/>
    </row>
    <row r="132" spans="3:57">
      <c r="C132" s="465"/>
      <c r="D132" s="465"/>
      <c r="E132" s="465"/>
      <c r="F132" s="465"/>
      <c r="G132" s="465"/>
      <c r="H132" s="465"/>
      <c r="I132" s="83"/>
      <c r="J132" s="83"/>
    </row>
    <row r="133" spans="3:57">
      <c r="C133" s="465"/>
      <c r="D133" s="465"/>
      <c r="E133" s="465"/>
      <c r="F133" s="465"/>
      <c r="G133" s="465"/>
      <c r="H133" s="465"/>
      <c r="I133" s="83"/>
      <c r="J133" s="83"/>
    </row>
    <row r="134" spans="3:57">
      <c r="C134" s="83"/>
      <c r="D134" s="83"/>
      <c r="E134" s="83"/>
      <c r="F134" s="83"/>
      <c r="G134" s="83"/>
      <c r="H134" s="83"/>
    </row>
    <row r="135" spans="3:57">
      <c r="C135" s="83"/>
      <c r="D135" s="83"/>
      <c r="E135" s="83"/>
      <c r="F135" s="83"/>
      <c r="G135" s="83"/>
      <c r="H135" s="83"/>
    </row>
    <row r="136" spans="3:57">
      <c r="C136" s="83"/>
      <c r="D136" s="83"/>
      <c r="E136" s="83"/>
      <c r="F136" s="83"/>
      <c r="G136" s="83"/>
      <c r="H136" s="83"/>
    </row>
    <row r="137" spans="3:57">
      <c r="C137" s="83"/>
      <c r="D137" s="83"/>
      <c r="E137" s="83"/>
      <c r="F137" s="83"/>
      <c r="G137" s="83"/>
      <c r="H137" s="83"/>
    </row>
    <row r="193" s="80" customFormat="1"/>
    <row r="194" s="80" customFormat="1"/>
    <row r="195" s="80" customFormat="1"/>
    <row r="196" s="80" customFormat="1"/>
    <row r="197" s="80" customFormat="1"/>
    <row r="198" s="80" customFormat="1"/>
    <row r="199" s="80" customFormat="1"/>
    <row r="200" s="80" customFormat="1"/>
    <row r="201" s="80" customFormat="1"/>
    <row r="202" s="80" customFormat="1"/>
    <row r="203" s="80" customFormat="1"/>
    <row r="204" s="80" customFormat="1"/>
    <row r="205" s="80" customFormat="1"/>
  </sheetData>
  <mergeCells count="218">
    <mergeCell ref="AR1:BG1"/>
    <mergeCell ref="AA2:AB2"/>
    <mergeCell ref="AD2:AE2"/>
    <mergeCell ref="AH2:AI2"/>
    <mergeCell ref="AR2:BG2"/>
    <mergeCell ref="BC3:BF3"/>
    <mergeCell ref="BC4:BF4"/>
    <mergeCell ref="AY6:AZ6"/>
    <mergeCell ref="BC6:BD6"/>
    <mergeCell ref="BC8:BD8"/>
    <mergeCell ref="BC10:BD10"/>
    <mergeCell ref="U12:V12"/>
    <mergeCell ref="BB13:BD13"/>
    <mergeCell ref="BF13:BH13"/>
    <mergeCell ref="BB14:BD14"/>
    <mergeCell ref="BF14:BH14"/>
    <mergeCell ref="B16:B20"/>
    <mergeCell ref="C16:E20"/>
    <mergeCell ref="H16:H20"/>
    <mergeCell ref="I16:L20"/>
    <mergeCell ref="M16:O20"/>
    <mergeCell ref="P16:T20"/>
    <mergeCell ref="AZ16:BA20"/>
    <mergeCell ref="BB16:BC20"/>
    <mergeCell ref="BD16:BH20"/>
    <mergeCell ref="U17:AA17"/>
    <mergeCell ref="AB17:AH17"/>
    <mergeCell ref="AI17:AO17"/>
    <mergeCell ref="AP17:AV17"/>
    <mergeCell ref="AW17:AY17"/>
    <mergeCell ref="C21:E23"/>
    <mergeCell ref="H21:H23"/>
    <mergeCell ref="I21:L23"/>
    <mergeCell ref="M21:O23"/>
    <mergeCell ref="AZ21:BA21"/>
    <mergeCell ref="BB21:BC21"/>
    <mergeCell ref="BD21:BH23"/>
    <mergeCell ref="AZ22:BA22"/>
    <mergeCell ref="BB22:BC22"/>
    <mergeCell ref="AZ23:BA23"/>
    <mergeCell ref="BB23:BC23"/>
    <mergeCell ref="C24:E26"/>
    <mergeCell ref="H24:H26"/>
    <mergeCell ref="I24:L26"/>
    <mergeCell ref="M24:O26"/>
    <mergeCell ref="AZ24:BA24"/>
    <mergeCell ref="BB24:BC24"/>
    <mergeCell ref="BD24:BH26"/>
    <mergeCell ref="AZ25:BA25"/>
    <mergeCell ref="BB25:BC25"/>
    <mergeCell ref="AZ26:BA26"/>
    <mergeCell ref="BB26:BC26"/>
    <mergeCell ref="C27:E29"/>
    <mergeCell ref="H27:H29"/>
    <mergeCell ref="I27:L29"/>
    <mergeCell ref="M27:O29"/>
    <mergeCell ref="AZ27:BA27"/>
    <mergeCell ref="BB27:BC27"/>
    <mergeCell ref="BD27:BH29"/>
    <mergeCell ref="AZ28:BA28"/>
    <mergeCell ref="BB28:BC28"/>
    <mergeCell ref="AZ29:BA29"/>
    <mergeCell ref="BB29:BC29"/>
    <mergeCell ref="C30:E32"/>
    <mergeCell ref="H30:H32"/>
    <mergeCell ref="I30:L32"/>
    <mergeCell ref="M30:O32"/>
    <mergeCell ref="AZ30:BA30"/>
    <mergeCell ref="BB30:BC30"/>
    <mergeCell ref="BD30:BH32"/>
    <mergeCell ref="AZ31:BA31"/>
    <mergeCell ref="BB31:BC31"/>
    <mergeCell ref="AZ32:BA32"/>
    <mergeCell ref="BB32:BC32"/>
    <mergeCell ref="C33:E35"/>
    <mergeCell ref="H33:H35"/>
    <mergeCell ref="I33:L35"/>
    <mergeCell ref="M33:O35"/>
    <mergeCell ref="AZ33:BA33"/>
    <mergeCell ref="BB33:BC33"/>
    <mergeCell ref="BD33:BH35"/>
    <mergeCell ref="AZ34:BA34"/>
    <mergeCell ref="BB34:BC34"/>
    <mergeCell ref="AZ35:BA35"/>
    <mergeCell ref="BB35:BC35"/>
    <mergeCell ref="C36:E38"/>
    <mergeCell ref="H36:H38"/>
    <mergeCell ref="I36:L38"/>
    <mergeCell ref="M36:O38"/>
    <mergeCell ref="AZ36:BA36"/>
    <mergeCell ref="BB36:BC36"/>
    <mergeCell ref="BD36:BH38"/>
    <mergeCell ref="AZ37:BA37"/>
    <mergeCell ref="BB37:BC37"/>
    <mergeCell ref="AZ38:BA38"/>
    <mergeCell ref="BB38:BC38"/>
    <mergeCell ref="C39:E41"/>
    <mergeCell ref="H39:H41"/>
    <mergeCell ref="I39:L41"/>
    <mergeCell ref="M39:O41"/>
    <mergeCell ref="AZ39:BA39"/>
    <mergeCell ref="BB39:BC39"/>
    <mergeCell ref="BD39:BH41"/>
    <mergeCell ref="AZ40:BA40"/>
    <mergeCell ref="BB40:BC40"/>
    <mergeCell ref="AZ41:BA41"/>
    <mergeCell ref="BB41:BC41"/>
    <mergeCell ref="C42:E44"/>
    <mergeCell ref="H42:H44"/>
    <mergeCell ref="I42:L44"/>
    <mergeCell ref="M42:O44"/>
    <mergeCell ref="AZ42:BA42"/>
    <mergeCell ref="BB42:BC42"/>
    <mergeCell ref="BD42:BH44"/>
    <mergeCell ref="AZ43:BA43"/>
    <mergeCell ref="BB43:BC43"/>
    <mergeCell ref="AZ44:BA44"/>
    <mergeCell ref="BB44:BC44"/>
    <mergeCell ref="C45:E47"/>
    <mergeCell ref="H45:H47"/>
    <mergeCell ref="I45:L47"/>
    <mergeCell ref="M45:O47"/>
    <mergeCell ref="AZ45:BA45"/>
    <mergeCell ref="BB45:BC45"/>
    <mergeCell ref="BD45:BH47"/>
    <mergeCell ref="AZ46:BA46"/>
    <mergeCell ref="BB46:BC46"/>
    <mergeCell ref="AZ47:BA47"/>
    <mergeCell ref="BB47:BC47"/>
    <mergeCell ref="C48:E50"/>
    <mergeCell ref="H48:H50"/>
    <mergeCell ref="I48:L50"/>
    <mergeCell ref="M48:O50"/>
    <mergeCell ref="AZ48:BA48"/>
    <mergeCell ref="BB48:BC48"/>
    <mergeCell ref="BD48:BH50"/>
    <mergeCell ref="AZ49:BA49"/>
    <mergeCell ref="BB49:BC49"/>
    <mergeCell ref="AZ50:BA50"/>
    <mergeCell ref="BB50:BC50"/>
    <mergeCell ref="C51:E53"/>
    <mergeCell ref="H51:H53"/>
    <mergeCell ref="I51:L53"/>
    <mergeCell ref="M51:O53"/>
    <mergeCell ref="AZ51:BA51"/>
    <mergeCell ref="BB51:BC51"/>
    <mergeCell ref="BD51:BH53"/>
    <mergeCell ref="AZ52:BA52"/>
    <mergeCell ref="BB52:BC52"/>
    <mergeCell ref="AZ53:BA53"/>
    <mergeCell ref="BB53:BC53"/>
    <mergeCell ref="C54:E56"/>
    <mergeCell ref="H54:H56"/>
    <mergeCell ref="I54:L56"/>
    <mergeCell ref="M54:O56"/>
    <mergeCell ref="AZ54:BA54"/>
    <mergeCell ref="BB54:BC54"/>
    <mergeCell ref="BD54:BH56"/>
    <mergeCell ref="AZ55:BA55"/>
    <mergeCell ref="BB55:BC55"/>
    <mergeCell ref="AZ56:BA56"/>
    <mergeCell ref="BB56:BC56"/>
    <mergeCell ref="C57:E59"/>
    <mergeCell ref="H57:H59"/>
    <mergeCell ref="I57:L59"/>
    <mergeCell ref="M57:O59"/>
    <mergeCell ref="AZ57:BA57"/>
    <mergeCell ref="BB57:BC57"/>
    <mergeCell ref="BD57:BH59"/>
    <mergeCell ref="AZ58:BA58"/>
    <mergeCell ref="BB58:BC58"/>
    <mergeCell ref="AZ59:BA59"/>
    <mergeCell ref="BB59:BC59"/>
    <mergeCell ref="C60:E62"/>
    <mergeCell ref="H60:H62"/>
    <mergeCell ref="I60:L62"/>
    <mergeCell ref="M60:O62"/>
    <mergeCell ref="AZ60:BA60"/>
    <mergeCell ref="BB60:BC60"/>
    <mergeCell ref="BD60:BH62"/>
    <mergeCell ref="AZ61:BA61"/>
    <mergeCell ref="BB61:BC61"/>
    <mergeCell ref="AZ62:BA62"/>
    <mergeCell ref="BB62:BC62"/>
    <mergeCell ref="C66:E68"/>
    <mergeCell ref="H66:H68"/>
    <mergeCell ref="I66:L68"/>
    <mergeCell ref="M66:O68"/>
    <mergeCell ref="AZ66:BA66"/>
    <mergeCell ref="C63:E65"/>
    <mergeCell ref="H63:H65"/>
    <mergeCell ref="I63:L65"/>
    <mergeCell ref="M63:O65"/>
    <mergeCell ref="AZ63:BA63"/>
    <mergeCell ref="BD63:BH65"/>
    <mergeCell ref="AZ64:BA64"/>
    <mergeCell ref="BB64:BC64"/>
    <mergeCell ref="AZ65:BA65"/>
    <mergeCell ref="BB65:BC65"/>
    <mergeCell ref="BB63:BC63"/>
    <mergeCell ref="BB66:BC66"/>
    <mergeCell ref="BD66:BH68"/>
    <mergeCell ref="AZ67:BA67"/>
    <mergeCell ref="BB67:BC67"/>
    <mergeCell ref="AZ68:BA68"/>
    <mergeCell ref="BB68:BC68"/>
    <mergeCell ref="AZ69:BA72"/>
    <mergeCell ref="BB69:BH75"/>
    <mergeCell ref="B69:T69"/>
    <mergeCell ref="B70:T70"/>
    <mergeCell ref="B71:T71"/>
    <mergeCell ref="AZ73:BA73"/>
    <mergeCell ref="AZ74:BA74"/>
    <mergeCell ref="B72:T72"/>
    <mergeCell ref="B73:T73"/>
    <mergeCell ref="B74:T74"/>
    <mergeCell ref="AZ75:BA75"/>
    <mergeCell ref="B75:T75"/>
  </mergeCells>
  <phoneticPr fontId="12"/>
  <conditionalFormatting sqref="U23:AA23">
    <cfRule type="expression" dxfId="686" priority="178">
      <formula>OR(U$69=$B22,U$70=$B22)</formula>
    </cfRule>
  </conditionalFormatting>
  <conditionalFormatting sqref="U22:AA23">
    <cfRule type="expression" dxfId="685" priority="177">
      <formula>INDIRECT(ADDRESS(ROW(),COLUMN()))=TRUNC(INDIRECT(ADDRESS(ROW(),COLUMN())))</formula>
    </cfRule>
  </conditionalFormatting>
  <conditionalFormatting sqref="AB40:AH41">
    <cfRule type="expression" dxfId="684" priority="98">
      <formula>INDIRECT(ADDRESS(ROW(),COLUMN()))=TRUNC(INDIRECT(ADDRESS(ROW(),COLUMN())))</formula>
    </cfRule>
  </conditionalFormatting>
  <conditionalFormatting sqref="U40:AA41">
    <cfRule type="expression" dxfId="683" priority="100">
      <formula>INDIRECT(ADDRESS(ROW(),COLUMN()))=TRUNC(INDIRECT(ADDRESS(ROW(),COLUMN())))</formula>
    </cfRule>
  </conditionalFormatting>
  <conditionalFormatting sqref="AZ22:BC23">
    <cfRule type="expression" dxfId="682" priority="176">
      <formula>INDIRECT(ADDRESS(ROW(),COLUMN()))=TRUNC(INDIRECT(ADDRESS(ROW(),COLUMN())))</formula>
    </cfRule>
  </conditionalFormatting>
  <conditionalFormatting sqref="AI40:AO41">
    <cfRule type="expression" dxfId="681" priority="96">
      <formula>INDIRECT(ADDRESS(ROW(),COLUMN()))=TRUNC(INDIRECT(ADDRESS(ROW(),COLUMN())))</formula>
    </cfRule>
  </conditionalFormatting>
  <conditionalFormatting sqref="AZ25:BC26">
    <cfRule type="expression" dxfId="680" priority="175">
      <formula>INDIRECT(ADDRESS(ROW(),COLUMN()))=TRUNC(INDIRECT(ADDRESS(ROW(),COLUMN())))</formula>
    </cfRule>
  </conditionalFormatting>
  <conditionalFormatting sqref="AP37:AV38">
    <cfRule type="expression" dxfId="679" priority="104">
      <formula>INDIRECT(ADDRESS(ROW(),COLUMN()))=TRUNC(INDIRECT(ADDRESS(ROW(),COLUMN())))</formula>
    </cfRule>
  </conditionalFormatting>
  <conditionalFormatting sqref="AW37:AY38">
    <cfRule type="expression" dxfId="678" priority="102">
      <formula>INDIRECT(ADDRESS(ROW(),COLUMN()))=TRUNC(INDIRECT(ADDRESS(ROW(),COLUMN())))</formula>
    </cfRule>
  </conditionalFormatting>
  <conditionalFormatting sqref="AZ28:BC29">
    <cfRule type="expression" dxfId="677" priority="174">
      <formula>INDIRECT(ADDRESS(ROW(),COLUMN()))=TRUNC(INDIRECT(ADDRESS(ROW(),COLUMN())))</formula>
    </cfRule>
  </conditionalFormatting>
  <conditionalFormatting sqref="AB37:AH38">
    <cfRule type="expression" dxfId="676" priority="108">
      <formula>INDIRECT(ADDRESS(ROW(),COLUMN()))=TRUNC(INDIRECT(ADDRESS(ROW(),COLUMN())))</formula>
    </cfRule>
  </conditionalFormatting>
  <conditionalFormatting sqref="AI37:AO38">
    <cfRule type="expression" dxfId="675" priority="106">
      <formula>INDIRECT(ADDRESS(ROW(),COLUMN()))=TRUNC(INDIRECT(ADDRESS(ROW(),COLUMN())))</formula>
    </cfRule>
  </conditionalFormatting>
  <conditionalFormatting sqref="AZ31:BC32">
    <cfRule type="expression" dxfId="674" priority="173">
      <formula>INDIRECT(ADDRESS(ROW(),COLUMN()))=TRUNC(INDIRECT(ADDRESS(ROW(),COLUMN())))</formula>
    </cfRule>
  </conditionalFormatting>
  <conditionalFormatting sqref="AW34:AY35">
    <cfRule type="expression" dxfId="673" priority="112">
      <formula>INDIRECT(ADDRESS(ROW(),COLUMN()))=TRUNC(INDIRECT(ADDRESS(ROW(),COLUMN())))</formula>
    </cfRule>
  </conditionalFormatting>
  <conditionalFormatting sqref="U37:AA38">
    <cfRule type="expression" dxfId="672" priority="110">
      <formula>INDIRECT(ADDRESS(ROW(),COLUMN()))=TRUNC(INDIRECT(ADDRESS(ROW(),COLUMN())))</formula>
    </cfRule>
  </conditionalFormatting>
  <conditionalFormatting sqref="AZ34:BC35">
    <cfRule type="expression" dxfId="671" priority="172">
      <formula>INDIRECT(ADDRESS(ROW(),COLUMN()))=TRUNC(INDIRECT(ADDRESS(ROW(),COLUMN())))</formula>
    </cfRule>
  </conditionalFormatting>
  <conditionalFormatting sqref="AI34:AO35">
    <cfRule type="expression" dxfId="670" priority="116">
      <formula>INDIRECT(ADDRESS(ROW(),COLUMN()))=TRUNC(INDIRECT(ADDRESS(ROW(),COLUMN())))</formula>
    </cfRule>
  </conditionalFormatting>
  <conditionalFormatting sqref="AP34:AV35">
    <cfRule type="expression" dxfId="669" priority="114">
      <formula>INDIRECT(ADDRESS(ROW(),COLUMN()))=TRUNC(INDIRECT(ADDRESS(ROW(),COLUMN())))</formula>
    </cfRule>
  </conditionalFormatting>
  <conditionalFormatting sqref="AZ37:BC38">
    <cfRule type="expression" dxfId="668" priority="171">
      <formula>INDIRECT(ADDRESS(ROW(),COLUMN()))=TRUNC(INDIRECT(ADDRESS(ROW(),COLUMN())))</formula>
    </cfRule>
  </conditionalFormatting>
  <conditionalFormatting sqref="U34:AA35">
    <cfRule type="expression" dxfId="667" priority="120">
      <formula>INDIRECT(ADDRESS(ROW(),COLUMN()))=TRUNC(INDIRECT(ADDRESS(ROW(),COLUMN())))</formula>
    </cfRule>
  </conditionalFormatting>
  <conditionalFormatting sqref="AB34:AH35">
    <cfRule type="expression" dxfId="666" priority="118">
      <formula>INDIRECT(ADDRESS(ROW(),COLUMN()))=TRUNC(INDIRECT(ADDRESS(ROW(),COLUMN())))</formula>
    </cfRule>
  </conditionalFormatting>
  <conditionalFormatting sqref="AZ40:BC41">
    <cfRule type="expression" dxfId="665" priority="170">
      <formula>INDIRECT(ADDRESS(ROW(),COLUMN()))=TRUNC(INDIRECT(ADDRESS(ROW(),COLUMN())))</formula>
    </cfRule>
  </conditionalFormatting>
  <conditionalFormatting sqref="AP31:AV32">
    <cfRule type="expression" dxfId="664" priority="124">
      <formula>INDIRECT(ADDRESS(ROW(),COLUMN()))=TRUNC(INDIRECT(ADDRESS(ROW(),COLUMN())))</formula>
    </cfRule>
  </conditionalFormatting>
  <conditionalFormatting sqref="AW31:AY32">
    <cfRule type="expression" dxfId="663" priority="122">
      <formula>INDIRECT(ADDRESS(ROW(),COLUMN()))=TRUNC(INDIRECT(ADDRESS(ROW(),COLUMN())))</formula>
    </cfRule>
  </conditionalFormatting>
  <conditionalFormatting sqref="AZ43:BC44">
    <cfRule type="expression" dxfId="662" priority="169">
      <formula>INDIRECT(ADDRESS(ROW(),COLUMN()))=TRUNC(INDIRECT(ADDRESS(ROW(),COLUMN())))</formula>
    </cfRule>
  </conditionalFormatting>
  <conditionalFormatting sqref="AB31:AH32">
    <cfRule type="expression" dxfId="661" priority="128">
      <formula>INDIRECT(ADDRESS(ROW(),COLUMN()))=TRUNC(INDIRECT(ADDRESS(ROW(),COLUMN())))</formula>
    </cfRule>
  </conditionalFormatting>
  <conditionalFormatting sqref="AI31:AO32">
    <cfRule type="expression" dxfId="660" priority="126">
      <formula>INDIRECT(ADDRESS(ROW(),COLUMN()))=TRUNC(INDIRECT(ADDRESS(ROW(),COLUMN())))</formula>
    </cfRule>
  </conditionalFormatting>
  <conditionalFormatting sqref="AZ46:BC47">
    <cfRule type="expression" dxfId="659" priority="168">
      <formula>INDIRECT(ADDRESS(ROW(),COLUMN()))=TRUNC(INDIRECT(ADDRESS(ROW(),COLUMN())))</formula>
    </cfRule>
  </conditionalFormatting>
  <conditionalFormatting sqref="AW28:AY29">
    <cfRule type="expression" dxfId="658" priority="132">
      <formula>INDIRECT(ADDRESS(ROW(),COLUMN()))=TRUNC(INDIRECT(ADDRESS(ROW(),COLUMN())))</formula>
    </cfRule>
  </conditionalFormatting>
  <conditionalFormatting sqref="U31:AA32">
    <cfRule type="expression" dxfId="657" priority="130">
      <formula>INDIRECT(ADDRESS(ROW(),COLUMN()))=TRUNC(INDIRECT(ADDRESS(ROW(),COLUMN())))</formula>
    </cfRule>
  </conditionalFormatting>
  <conditionalFormatting sqref="AZ49:BC50">
    <cfRule type="expression" dxfId="656" priority="167">
      <formula>INDIRECT(ADDRESS(ROW(),COLUMN()))=TRUNC(INDIRECT(ADDRESS(ROW(),COLUMN())))</formula>
    </cfRule>
  </conditionalFormatting>
  <conditionalFormatting sqref="AI28:AO29">
    <cfRule type="expression" dxfId="655" priority="136">
      <formula>INDIRECT(ADDRESS(ROW(),COLUMN()))=TRUNC(INDIRECT(ADDRESS(ROW(),COLUMN())))</formula>
    </cfRule>
  </conditionalFormatting>
  <conditionalFormatting sqref="AP28:AV29">
    <cfRule type="expression" dxfId="654" priority="134">
      <formula>INDIRECT(ADDRESS(ROW(),COLUMN()))=TRUNC(INDIRECT(ADDRESS(ROW(),COLUMN())))</formula>
    </cfRule>
  </conditionalFormatting>
  <conditionalFormatting sqref="AZ52:BC53">
    <cfRule type="expression" dxfId="653" priority="166">
      <formula>INDIRECT(ADDRESS(ROW(),COLUMN()))=TRUNC(INDIRECT(ADDRESS(ROW(),COLUMN())))</formula>
    </cfRule>
  </conditionalFormatting>
  <conditionalFormatting sqref="U28:AA29">
    <cfRule type="expression" dxfId="652" priority="140">
      <formula>INDIRECT(ADDRESS(ROW(),COLUMN()))=TRUNC(INDIRECT(ADDRESS(ROW(),COLUMN())))</formula>
    </cfRule>
  </conditionalFormatting>
  <conditionalFormatting sqref="AB28:AH29">
    <cfRule type="expression" dxfId="651" priority="138">
      <formula>INDIRECT(ADDRESS(ROW(),COLUMN()))=TRUNC(INDIRECT(ADDRESS(ROW(),COLUMN())))</formula>
    </cfRule>
  </conditionalFormatting>
  <conditionalFormatting sqref="AZ55:BC56">
    <cfRule type="expression" dxfId="650" priority="165">
      <formula>INDIRECT(ADDRESS(ROW(),COLUMN()))=TRUNC(INDIRECT(ADDRESS(ROW(),COLUMN())))</formula>
    </cfRule>
  </conditionalFormatting>
  <conditionalFormatting sqref="AP25:AV26">
    <cfRule type="expression" dxfId="649" priority="144">
      <formula>INDIRECT(ADDRESS(ROW(),COLUMN()))=TRUNC(INDIRECT(ADDRESS(ROW(),COLUMN())))</formula>
    </cfRule>
  </conditionalFormatting>
  <conditionalFormatting sqref="AW25:AY26">
    <cfRule type="expression" dxfId="648" priority="142">
      <formula>INDIRECT(ADDRESS(ROW(),COLUMN()))=TRUNC(INDIRECT(ADDRESS(ROW(),COLUMN())))</formula>
    </cfRule>
  </conditionalFormatting>
  <conditionalFormatting sqref="AZ58:BC59">
    <cfRule type="expression" dxfId="647" priority="164">
      <formula>INDIRECT(ADDRESS(ROW(),COLUMN()))=TRUNC(INDIRECT(ADDRESS(ROW(),COLUMN())))</formula>
    </cfRule>
  </conditionalFormatting>
  <conditionalFormatting sqref="AB25:AH26">
    <cfRule type="expression" dxfId="646" priority="148">
      <formula>INDIRECT(ADDRESS(ROW(),COLUMN()))=TRUNC(INDIRECT(ADDRESS(ROW(),COLUMN())))</formula>
    </cfRule>
  </conditionalFormatting>
  <conditionalFormatting sqref="AI25:AO26">
    <cfRule type="expression" dxfId="645" priority="146">
      <formula>INDIRECT(ADDRESS(ROW(),COLUMN()))=TRUNC(INDIRECT(ADDRESS(ROW(),COLUMN())))</formula>
    </cfRule>
  </conditionalFormatting>
  <conditionalFormatting sqref="AZ61:BC62">
    <cfRule type="expression" dxfId="644" priority="163">
      <formula>INDIRECT(ADDRESS(ROW(),COLUMN()))=TRUNC(INDIRECT(ADDRESS(ROW(),COLUMN())))</formula>
    </cfRule>
  </conditionalFormatting>
  <conditionalFormatting sqref="AW22:AY23">
    <cfRule type="expression" dxfId="643" priority="152">
      <formula>INDIRECT(ADDRESS(ROW(),COLUMN()))=TRUNC(INDIRECT(ADDRESS(ROW(),COLUMN())))</formula>
    </cfRule>
  </conditionalFormatting>
  <conditionalFormatting sqref="U25:AA26">
    <cfRule type="expression" dxfId="642" priority="150">
      <formula>INDIRECT(ADDRESS(ROW(),COLUMN()))=TRUNC(INDIRECT(ADDRESS(ROW(),COLUMN())))</formula>
    </cfRule>
  </conditionalFormatting>
  <conditionalFormatting sqref="AZ64:BC65">
    <cfRule type="expression" dxfId="641" priority="162">
      <formula>INDIRECT(ADDRESS(ROW(),COLUMN()))=TRUNC(INDIRECT(ADDRESS(ROW(),COLUMN())))</formula>
    </cfRule>
  </conditionalFormatting>
  <conditionalFormatting sqref="AI22:AO23">
    <cfRule type="expression" dxfId="640" priority="156">
      <formula>INDIRECT(ADDRESS(ROW(),COLUMN()))=TRUNC(INDIRECT(ADDRESS(ROW(),COLUMN())))</formula>
    </cfRule>
  </conditionalFormatting>
  <conditionalFormatting sqref="AP22:AV23">
    <cfRule type="expression" dxfId="639" priority="154">
      <formula>INDIRECT(ADDRESS(ROW(),COLUMN()))=TRUNC(INDIRECT(ADDRESS(ROW(),COLUMN())))</formula>
    </cfRule>
  </conditionalFormatting>
  <conditionalFormatting sqref="AZ67:BC68">
    <cfRule type="expression" dxfId="638" priority="161">
      <formula>INDIRECT(ADDRESS(ROW(),COLUMN()))=TRUNC(INDIRECT(ADDRESS(ROW(),COLUMN())))</formula>
    </cfRule>
  </conditionalFormatting>
  <conditionalFormatting sqref="U69:BA72">
    <cfRule type="expression" dxfId="637" priority="160">
      <formula>INDIRECT(ADDRESS(ROW(),COLUMN()))=TRUNC(INDIRECT(ADDRESS(ROW(),COLUMN())))</formula>
    </cfRule>
  </conditionalFormatting>
  <conditionalFormatting sqref="AB23:AH23">
    <cfRule type="expression" dxfId="636" priority="159">
      <formula>OR(AB$69=$B22,AB$70=$B22)</formula>
    </cfRule>
  </conditionalFormatting>
  <conditionalFormatting sqref="AB22:AH23">
    <cfRule type="expression" dxfId="635" priority="158">
      <formula>INDIRECT(ADDRESS(ROW(),COLUMN()))=TRUNC(INDIRECT(ADDRESS(ROW(),COLUMN())))</formula>
    </cfRule>
  </conditionalFormatting>
  <conditionalFormatting sqref="AI23:AO23">
    <cfRule type="expression" dxfId="634" priority="157">
      <formula>OR(AI$69=$B22,AI$70=$B22)</formula>
    </cfRule>
  </conditionalFormatting>
  <conditionalFormatting sqref="AP23:AV23">
    <cfRule type="expression" dxfId="633" priority="155">
      <formula>OR(AP$69=$B22,AP$70=$B22)</formula>
    </cfRule>
  </conditionalFormatting>
  <conditionalFormatting sqref="AW23:AY23">
    <cfRule type="expression" dxfId="632" priority="153">
      <formula>OR(AW$69=$B22,AW$70=$B22)</formula>
    </cfRule>
  </conditionalFormatting>
  <conditionalFormatting sqref="U26:AA26">
    <cfRule type="expression" dxfId="631" priority="151">
      <formula>OR(U$69=$B25,U$70=$B25)</formula>
    </cfRule>
  </conditionalFormatting>
  <conditionalFormatting sqref="AB26:AH26">
    <cfRule type="expression" dxfId="630" priority="149">
      <formula>OR(AB$69=$B25,AB$70=$B25)</formula>
    </cfRule>
  </conditionalFormatting>
  <conditionalFormatting sqref="AI26:AO26">
    <cfRule type="expression" dxfId="629" priority="147">
      <formula>OR(AI$69=$B25,AI$70=$B25)</formula>
    </cfRule>
  </conditionalFormatting>
  <conditionalFormatting sqref="AP26:AV26">
    <cfRule type="expression" dxfId="628" priority="145">
      <formula>OR(AP$69=$B25,AP$70=$B25)</formula>
    </cfRule>
  </conditionalFormatting>
  <conditionalFormatting sqref="AW26:AY26">
    <cfRule type="expression" dxfId="627" priority="143">
      <formula>OR(AW$69=$B25,AW$70=$B25)</formula>
    </cfRule>
  </conditionalFormatting>
  <conditionalFormatting sqref="U29:AA29">
    <cfRule type="expression" dxfId="626" priority="141">
      <formula>OR(U$69=$B28,U$70=$B28)</formula>
    </cfRule>
  </conditionalFormatting>
  <conditionalFormatting sqref="AB29:AH29">
    <cfRule type="expression" dxfId="625" priority="139">
      <formula>OR(AB$69=$B28,AB$70=$B28)</formula>
    </cfRule>
  </conditionalFormatting>
  <conditionalFormatting sqref="AI29:AO29">
    <cfRule type="expression" dxfId="624" priority="137">
      <formula>OR(AI$69=$B28,AI$70=$B28)</formula>
    </cfRule>
  </conditionalFormatting>
  <conditionalFormatting sqref="AP29:AV29">
    <cfRule type="expression" dxfId="623" priority="135">
      <formula>OR(AP$69=$B28,AP$70=$B28)</formula>
    </cfRule>
  </conditionalFormatting>
  <conditionalFormatting sqref="AW29:AY29">
    <cfRule type="expression" dxfId="622" priority="133">
      <formula>OR(AW$69=$B28,AW$70=$B28)</formula>
    </cfRule>
  </conditionalFormatting>
  <conditionalFormatting sqref="U32:AA32">
    <cfRule type="expression" dxfId="621" priority="131">
      <formula>OR(U$69=$B31,U$70=$B31)</formula>
    </cfRule>
  </conditionalFormatting>
  <conditionalFormatting sqref="AB32:AH32">
    <cfRule type="expression" dxfId="620" priority="129">
      <formula>OR(AB$69=$B31,AB$70=$B31)</formula>
    </cfRule>
  </conditionalFormatting>
  <conditionalFormatting sqref="AI32:AO32">
    <cfRule type="expression" dxfId="619" priority="127">
      <formula>OR(AI$69=$B31,AI$70=$B31)</formula>
    </cfRule>
  </conditionalFormatting>
  <conditionalFormatting sqref="AP32:AV32">
    <cfRule type="expression" dxfId="618" priority="125">
      <formula>OR(AP$69=$B31,AP$70=$B31)</formula>
    </cfRule>
  </conditionalFormatting>
  <conditionalFormatting sqref="AW32:AY32">
    <cfRule type="expression" dxfId="617" priority="123">
      <formula>OR(AW$69=$B31,AW$70=$B31)</formula>
    </cfRule>
  </conditionalFormatting>
  <conditionalFormatting sqref="U35:AA35">
    <cfRule type="expression" dxfId="616" priority="121">
      <formula>OR(U$69=$B34,U$70=$B34)</formula>
    </cfRule>
  </conditionalFormatting>
  <conditionalFormatting sqref="AB35:AH35">
    <cfRule type="expression" dxfId="615" priority="119">
      <formula>OR(AB$69=$B34,AB$70=$B34)</formula>
    </cfRule>
  </conditionalFormatting>
  <conditionalFormatting sqref="AI35:AO35">
    <cfRule type="expression" dxfId="614" priority="117">
      <formula>OR(AI$69=$B34,AI$70=$B34)</formula>
    </cfRule>
  </conditionalFormatting>
  <conditionalFormatting sqref="AP35:AV35">
    <cfRule type="expression" dxfId="613" priority="115">
      <formula>OR(AP$69=$B34,AP$70=$B34)</formula>
    </cfRule>
  </conditionalFormatting>
  <conditionalFormatting sqref="AW35:AY35">
    <cfRule type="expression" dxfId="612" priority="113">
      <formula>OR(AW$69=$B34,AW$70=$B34)</formula>
    </cfRule>
  </conditionalFormatting>
  <conditionalFormatting sqref="U38:AA38">
    <cfRule type="expression" dxfId="611" priority="111">
      <formula>OR(U$69=$B37,U$70=$B37)</formula>
    </cfRule>
  </conditionalFormatting>
  <conditionalFormatting sqref="AB38:AH38">
    <cfRule type="expression" dxfId="610" priority="109">
      <formula>OR(AB$69=$B37,AB$70=$B37)</formula>
    </cfRule>
  </conditionalFormatting>
  <conditionalFormatting sqref="AI38:AO38">
    <cfRule type="expression" dxfId="609" priority="107">
      <formula>OR(AI$69=$B37,AI$70=$B37)</formula>
    </cfRule>
  </conditionalFormatting>
  <conditionalFormatting sqref="AP38:AV38">
    <cfRule type="expression" dxfId="608" priority="105">
      <formula>OR(AP$69=$B37,AP$70=$B37)</formula>
    </cfRule>
  </conditionalFormatting>
  <conditionalFormatting sqref="AW38:AY38">
    <cfRule type="expression" dxfId="607" priority="103">
      <formula>OR(AW$69=$B37,AW$70=$B37)</formula>
    </cfRule>
  </conditionalFormatting>
  <conditionalFormatting sqref="U41:AA41">
    <cfRule type="expression" dxfId="606" priority="101">
      <formula>OR(U$69=$B40,U$70=$B40)</formula>
    </cfRule>
  </conditionalFormatting>
  <conditionalFormatting sqref="AB41:AH41">
    <cfRule type="expression" dxfId="605" priority="99">
      <formula>OR(AB$69=$B40,AB$70=$B40)</formula>
    </cfRule>
  </conditionalFormatting>
  <conditionalFormatting sqref="AI41:AO41">
    <cfRule type="expression" dxfId="604" priority="97">
      <formula>OR(AI$69=$B40,AI$70=$B40)</formula>
    </cfRule>
  </conditionalFormatting>
  <conditionalFormatting sqref="AP41:AV41">
    <cfRule type="expression" dxfId="603" priority="95">
      <formula>OR(AP$69=$B40,AP$70=$B40)</formula>
    </cfRule>
  </conditionalFormatting>
  <conditionalFormatting sqref="AP40:AV41">
    <cfRule type="expression" dxfId="602" priority="94">
      <formula>INDIRECT(ADDRESS(ROW(),COLUMN()))=TRUNC(INDIRECT(ADDRESS(ROW(),COLUMN())))</formula>
    </cfRule>
  </conditionalFormatting>
  <conditionalFormatting sqref="AW41:AY41">
    <cfRule type="expression" dxfId="601" priority="93">
      <formula>OR(AW$69=$B40,AW$70=$B40)</formula>
    </cfRule>
  </conditionalFormatting>
  <conditionalFormatting sqref="AW40:AY41">
    <cfRule type="expression" dxfId="600" priority="92">
      <formula>INDIRECT(ADDRESS(ROW(),COLUMN()))=TRUNC(INDIRECT(ADDRESS(ROW(),COLUMN())))</formula>
    </cfRule>
  </conditionalFormatting>
  <conditionalFormatting sqref="U44:AA44">
    <cfRule type="expression" dxfId="599" priority="91">
      <formula>OR(U$69=$B43,U$70=$B43)</formula>
    </cfRule>
  </conditionalFormatting>
  <conditionalFormatting sqref="U43:AA44">
    <cfRule type="expression" dxfId="598" priority="90">
      <formula>INDIRECT(ADDRESS(ROW(),COLUMN()))=TRUNC(INDIRECT(ADDRESS(ROW(),COLUMN())))</formula>
    </cfRule>
  </conditionalFormatting>
  <conditionalFormatting sqref="AB44:AH44">
    <cfRule type="expression" dxfId="597" priority="89">
      <formula>OR(AB$69=$B43,AB$70=$B43)</formula>
    </cfRule>
  </conditionalFormatting>
  <conditionalFormatting sqref="AB43:AH44">
    <cfRule type="expression" dxfId="596" priority="88">
      <formula>INDIRECT(ADDRESS(ROW(),COLUMN()))=TRUNC(INDIRECT(ADDRESS(ROW(),COLUMN())))</formula>
    </cfRule>
  </conditionalFormatting>
  <conditionalFormatting sqref="AI44:AO44">
    <cfRule type="expression" dxfId="595" priority="87">
      <formula>OR(AI$69=$B43,AI$70=$B43)</formula>
    </cfRule>
  </conditionalFormatting>
  <conditionalFormatting sqref="AI43:AO44">
    <cfRule type="expression" dxfId="594" priority="86">
      <formula>INDIRECT(ADDRESS(ROW(),COLUMN()))=TRUNC(INDIRECT(ADDRESS(ROW(),COLUMN())))</formula>
    </cfRule>
  </conditionalFormatting>
  <conditionalFormatting sqref="AP44:AV44">
    <cfRule type="expression" dxfId="593" priority="85">
      <formula>OR(AP$69=$B43,AP$70=$B43)</formula>
    </cfRule>
  </conditionalFormatting>
  <conditionalFormatting sqref="AP43:AV44">
    <cfRule type="expression" dxfId="592" priority="84">
      <formula>INDIRECT(ADDRESS(ROW(),COLUMN()))=TRUNC(INDIRECT(ADDRESS(ROW(),COLUMN())))</formula>
    </cfRule>
  </conditionalFormatting>
  <conditionalFormatting sqref="AW44:AY44">
    <cfRule type="expression" dxfId="591" priority="83">
      <formula>OR(AW$69=$B43,AW$70=$B43)</formula>
    </cfRule>
  </conditionalFormatting>
  <conditionalFormatting sqref="AW43:AY44">
    <cfRule type="expression" dxfId="590" priority="82">
      <formula>INDIRECT(ADDRESS(ROW(),COLUMN()))=TRUNC(INDIRECT(ADDRESS(ROW(),COLUMN())))</formula>
    </cfRule>
  </conditionalFormatting>
  <conditionalFormatting sqref="U47:AA47">
    <cfRule type="expression" dxfId="589" priority="81">
      <formula>OR(U$69=$B46,U$70=$B46)</formula>
    </cfRule>
  </conditionalFormatting>
  <conditionalFormatting sqref="U46:AA47">
    <cfRule type="expression" dxfId="588" priority="80">
      <formula>INDIRECT(ADDRESS(ROW(),COLUMN()))=TRUNC(INDIRECT(ADDRESS(ROW(),COLUMN())))</formula>
    </cfRule>
  </conditionalFormatting>
  <conditionalFormatting sqref="AB47:AH47">
    <cfRule type="expression" dxfId="587" priority="79">
      <formula>OR(AB$69=$B46,AB$70=$B46)</formula>
    </cfRule>
  </conditionalFormatting>
  <conditionalFormatting sqref="AB46:AH47">
    <cfRule type="expression" dxfId="586" priority="78">
      <formula>INDIRECT(ADDRESS(ROW(),COLUMN()))=TRUNC(INDIRECT(ADDRESS(ROW(),COLUMN())))</formula>
    </cfRule>
  </conditionalFormatting>
  <conditionalFormatting sqref="AI47:AO47">
    <cfRule type="expression" dxfId="585" priority="77">
      <formula>OR(AI$69=$B46,AI$70=$B46)</formula>
    </cfRule>
  </conditionalFormatting>
  <conditionalFormatting sqref="AI46:AO47">
    <cfRule type="expression" dxfId="584" priority="76">
      <formula>INDIRECT(ADDRESS(ROW(),COLUMN()))=TRUNC(INDIRECT(ADDRESS(ROW(),COLUMN())))</formula>
    </cfRule>
  </conditionalFormatting>
  <conditionalFormatting sqref="AP47:AV47">
    <cfRule type="expression" dxfId="583" priority="75">
      <formula>OR(AP$69=$B46,AP$70=$B46)</formula>
    </cfRule>
  </conditionalFormatting>
  <conditionalFormatting sqref="AP46:AV47">
    <cfRule type="expression" dxfId="582" priority="74">
      <formula>INDIRECT(ADDRESS(ROW(),COLUMN()))=TRUNC(INDIRECT(ADDRESS(ROW(),COLUMN())))</formula>
    </cfRule>
  </conditionalFormatting>
  <conditionalFormatting sqref="AW47:AY47">
    <cfRule type="expression" dxfId="581" priority="73">
      <formula>OR(AW$69=$B46,AW$70=$B46)</formula>
    </cfRule>
  </conditionalFormatting>
  <conditionalFormatting sqref="AW46:AY47">
    <cfRule type="expression" dxfId="580" priority="72">
      <formula>INDIRECT(ADDRESS(ROW(),COLUMN()))=TRUNC(INDIRECT(ADDRESS(ROW(),COLUMN())))</formula>
    </cfRule>
  </conditionalFormatting>
  <conditionalFormatting sqref="U50:AA50">
    <cfRule type="expression" dxfId="579" priority="71">
      <formula>OR(U$69=$B49,U$70=$B49)</formula>
    </cfRule>
  </conditionalFormatting>
  <conditionalFormatting sqref="U49:AA50">
    <cfRule type="expression" dxfId="578" priority="70">
      <formula>INDIRECT(ADDRESS(ROW(),COLUMN()))=TRUNC(INDIRECT(ADDRESS(ROW(),COLUMN())))</formula>
    </cfRule>
  </conditionalFormatting>
  <conditionalFormatting sqref="AB50:AH50">
    <cfRule type="expression" dxfId="577" priority="69">
      <formula>OR(AB$69=$B49,AB$70=$B49)</formula>
    </cfRule>
  </conditionalFormatting>
  <conditionalFormatting sqref="AB49:AH50">
    <cfRule type="expression" dxfId="576" priority="68">
      <formula>INDIRECT(ADDRESS(ROW(),COLUMN()))=TRUNC(INDIRECT(ADDRESS(ROW(),COLUMN())))</formula>
    </cfRule>
  </conditionalFormatting>
  <conditionalFormatting sqref="AI50:AO50">
    <cfRule type="expression" dxfId="575" priority="67">
      <formula>OR(AI$69=$B49,AI$70=$B49)</formula>
    </cfRule>
  </conditionalFormatting>
  <conditionalFormatting sqref="AI49:AO50">
    <cfRule type="expression" dxfId="574" priority="66">
      <formula>INDIRECT(ADDRESS(ROW(),COLUMN()))=TRUNC(INDIRECT(ADDRESS(ROW(),COLUMN())))</formula>
    </cfRule>
  </conditionalFormatting>
  <conditionalFormatting sqref="AP50:AV50">
    <cfRule type="expression" dxfId="573" priority="65">
      <formula>OR(AP$69=$B49,AP$70=$B49)</formula>
    </cfRule>
  </conditionalFormatting>
  <conditionalFormatting sqref="AP49:AV50">
    <cfRule type="expression" dxfId="572" priority="64">
      <formula>INDIRECT(ADDRESS(ROW(),COLUMN()))=TRUNC(INDIRECT(ADDRESS(ROW(),COLUMN())))</formula>
    </cfRule>
  </conditionalFormatting>
  <conditionalFormatting sqref="AW50:AY50">
    <cfRule type="expression" dxfId="571" priority="63">
      <formula>OR(AW$69=$B49,AW$70=$B49)</formula>
    </cfRule>
  </conditionalFormatting>
  <conditionalFormatting sqref="AW49:AY50">
    <cfRule type="expression" dxfId="570" priority="62">
      <formula>INDIRECT(ADDRESS(ROW(),COLUMN()))=TRUNC(INDIRECT(ADDRESS(ROW(),COLUMN())))</formula>
    </cfRule>
  </conditionalFormatting>
  <conditionalFormatting sqref="U53:AA53">
    <cfRule type="expression" dxfId="569" priority="61">
      <formula>OR(U$69=$B52,U$70=$B52)</formula>
    </cfRule>
  </conditionalFormatting>
  <conditionalFormatting sqref="U52:AA53">
    <cfRule type="expression" dxfId="568" priority="60">
      <formula>INDIRECT(ADDRESS(ROW(),COLUMN()))=TRUNC(INDIRECT(ADDRESS(ROW(),COLUMN())))</formula>
    </cfRule>
  </conditionalFormatting>
  <conditionalFormatting sqref="AB53:AH53">
    <cfRule type="expression" dxfId="567" priority="59">
      <formula>OR(AB$69=$B52,AB$70=$B52)</formula>
    </cfRule>
  </conditionalFormatting>
  <conditionalFormatting sqref="AB52:AH53">
    <cfRule type="expression" dxfId="566" priority="58">
      <formula>INDIRECT(ADDRESS(ROW(),COLUMN()))=TRUNC(INDIRECT(ADDRESS(ROW(),COLUMN())))</formula>
    </cfRule>
  </conditionalFormatting>
  <conditionalFormatting sqref="AI53:AO53">
    <cfRule type="expression" dxfId="565" priority="57">
      <formula>OR(AI$69=$B52,AI$70=$B52)</formula>
    </cfRule>
  </conditionalFormatting>
  <conditionalFormatting sqref="AI52:AO53">
    <cfRule type="expression" dxfId="564" priority="56">
      <formula>INDIRECT(ADDRESS(ROW(),COLUMN()))=TRUNC(INDIRECT(ADDRESS(ROW(),COLUMN())))</formula>
    </cfRule>
  </conditionalFormatting>
  <conditionalFormatting sqref="AP53:AV53">
    <cfRule type="expression" dxfId="563" priority="55">
      <formula>OR(AP$69=$B52,AP$70=$B52)</formula>
    </cfRule>
  </conditionalFormatting>
  <conditionalFormatting sqref="AP52:AV53">
    <cfRule type="expression" dxfId="562" priority="54">
      <formula>INDIRECT(ADDRESS(ROW(),COLUMN()))=TRUNC(INDIRECT(ADDRESS(ROW(),COLUMN())))</formula>
    </cfRule>
  </conditionalFormatting>
  <conditionalFormatting sqref="AW53:AY53">
    <cfRule type="expression" dxfId="561" priority="53">
      <formula>OR(AW$69=$B52,AW$70=$B52)</formula>
    </cfRule>
  </conditionalFormatting>
  <conditionalFormatting sqref="AW52:AY53">
    <cfRule type="expression" dxfId="560" priority="52">
      <formula>INDIRECT(ADDRESS(ROW(),COLUMN()))=TRUNC(INDIRECT(ADDRESS(ROW(),COLUMN())))</formula>
    </cfRule>
  </conditionalFormatting>
  <conditionalFormatting sqref="U56:AA56">
    <cfRule type="expression" dxfId="559" priority="51">
      <formula>OR(U$69=$B55,U$70=$B55)</formula>
    </cfRule>
  </conditionalFormatting>
  <conditionalFormatting sqref="U55:AA56">
    <cfRule type="expression" dxfId="558" priority="50">
      <formula>INDIRECT(ADDRESS(ROW(),COLUMN()))=TRUNC(INDIRECT(ADDRESS(ROW(),COLUMN())))</formula>
    </cfRule>
  </conditionalFormatting>
  <conditionalFormatting sqref="AB56:AH56">
    <cfRule type="expression" dxfId="557" priority="49">
      <formula>OR(AB$69=$B55,AB$70=$B55)</formula>
    </cfRule>
  </conditionalFormatting>
  <conditionalFormatting sqref="AB55:AH56">
    <cfRule type="expression" dxfId="556" priority="48">
      <formula>INDIRECT(ADDRESS(ROW(),COLUMN()))=TRUNC(INDIRECT(ADDRESS(ROW(),COLUMN())))</formula>
    </cfRule>
  </conditionalFormatting>
  <conditionalFormatting sqref="AI56:AO56">
    <cfRule type="expression" dxfId="555" priority="47">
      <formula>OR(AI$69=$B55,AI$70=$B55)</formula>
    </cfRule>
  </conditionalFormatting>
  <conditionalFormatting sqref="AI55:AO56">
    <cfRule type="expression" dxfId="554" priority="46">
      <formula>INDIRECT(ADDRESS(ROW(),COLUMN()))=TRUNC(INDIRECT(ADDRESS(ROW(),COLUMN())))</formula>
    </cfRule>
  </conditionalFormatting>
  <conditionalFormatting sqref="AP56:AV56">
    <cfRule type="expression" dxfId="553" priority="45">
      <formula>OR(AP$69=$B55,AP$70=$B55)</formula>
    </cfRule>
  </conditionalFormatting>
  <conditionalFormatting sqref="AP55:AV56">
    <cfRule type="expression" dxfId="552" priority="44">
      <formula>INDIRECT(ADDRESS(ROW(),COLUMN()))=TRUNC(INDIRECT(ADDRESS(ROW(),COLUMN())))</formula>
    </cfRule>
  </conditionalFormatting>
  <conditionalFormatting sqref="AW56:AY56">
    <cfRule type="expression" dxfId="551" priority="43">
      <formula>OR(AW$69=$B55,AW$70=$B55)</formula>
    </cfRule>
  </conditionalFormatting>
  <conditionalFormatting sqref="AW55:AY56">
    <cfRule type="expression" dxfId="550" priority="42">
      <formula>INDIRECT(ADDRESS(ROW(),COLUMN()))=TRUNC(INDIRECT(ADDRESS(ROW(),COLUMN())))</formula>
    </cfRule>
  </conditionalFormatting>
  <conditionalFormatting sqref="U59:AA59">
    <cfRule type="expression" dxfId="549" priority="41">
      <formula>OR(U$69=$B58,U$70=$B58)</formula>
    </cfRule>
  </conditionalFormatting>
  <conditionalFormatting sqref="U58:AA59">
    <cfRule type="expression" dxfId="548" priority="40">
      <formula>INDIRECT(ADDRESS(ROW(),COLUMN()))=TRUNC(INDIRECT(ADDRESS(ROW(),COLUMN())))</formula>
    </cfRule>
  </conditionalFormatting>
  <conditionalFormatting sqref="AB59:AH59">
    <cfRule type="expression" dxfId="547" priority="39">
      <formula>OR(AB$69=$B58,AB$70=$B58)</formula>
    </cfRule>
  </conditionalFormatting>
  <conditionalFormatting sqref="AB58:AH59">
    <cfRule type="expression" dxfId="546" priority="38">
      <formula>INDIRECT(ADDRESS(ROW(),COLUMN()))=TRUNC(INDIRECT(ADDRESS(ROW(),COLUMN())))</formula>
    </cfRule>
  </conditionalFormatting>
  <conditionalFormatting sqref="AI59:AO59">
    <cfRule type="expression" dxfId="545" priority="37">
      <formula>OR(AI$69=$B58,AI$70=$B58)</formula>
    </cfRule>
  </conditionalFormatting>
  <conditionalFormatting sqref="AI58:AO59">
    <cfRule type="expression" dxfId="544" priority="36">
      <formula>INDIRECT(ADDRESS(ROW(),COLUMN()))=TRUNC(INDIRECT(ADDRESS(ROW(),COLUMN())))</formula>
    </cfRule>
  </conditionalFormatting>
  <conditionalFormatting sqref="AP59:AV59">
    <cfRule type="expression" dxfId="543" priority="35">
      <formula>OR(AP$69=$B58,AP$70=$B58)</formula>
    </cfRule>
  </conditionalFormatting>
  <conditionalFormatting sqref="AP58:AV59">
    <cfRule type="expression" dxfId="542" priority="34">
      <formula>INDIRECT(ADDRESS(ROW(),COLUMN()))=TRUNC(INDIRECT(ADDRESS(ROW(),COLUMN())))</formula>
    </cfRule>
  </conditionalFormatting>
  <conditionalFormatting sqref="AW59:AY59">
    <cfRule type="expression" dxfId="541" priority="33">
      <formula>OR(AW$69=$B58,AW$70=$B58)</formula>
    </cfRule>
  </conditionalFormatting>
  <conditionalFormatting sqref="AW58:AY59">
    <cfRule type="expression" dxfId="540" priority="32">
      <formula>INDIRECT(ADDRESS(ROW(),COLUMN()))=TRUNC(INDIRECT(ADDRESS(ROW(),COLUMN())))</formula>
    </cfRule>
  </conditionalFormatting>
  <conditionalFormatting sqref="U62:AA62">
    <cfRule type="expression" dxfId="539" priority="31">
      <formula>OR(U$69=$B61,U$70=$B61)</formula>
    </cfRule>
  </conditionalFormatting>
  <conditionalFormatting sqref="U61:AA62">
    <cfRule type="expression" dxfId="538" priority="30">
      <formula>INDIRECT(ADDRESS(ROW(),COLUMN()))=TRUNC(INDIRECT(ADDRESS(ROW(),COLUMN())))</formula>
    </cfRule>
  </conditionalFormatting>
  <conditionalFormatting sqref="AB62:AH62">
    <cfRule type="expression" dxfId="537" priority="29">
      <formula>OR(AB$69=$B61,AB$70=$B61)</formula>
    </cfRule>
  </conditionalFormatting>
  <conditionalFormatting sqref="AB61:AH62">
    <cfRule type="expression" dxfId="536" priority="28">
      <formula>INDIRECT(ADDRESS(ROW(),COLUMN()))=TRUNC(INDIRECT(ADDRESS(ROW(),COLUMN())))</formula>
    </cfRule>
  </conditionalFormatting>
  <conditionalFormatting sqref="AI62:AO62">
    <cfRule type="expression" dxfId="535" priority="27">
      <formula>OR(AI$69=$B61,AI$70=$B61)</formula>
    </cfRule>
  </conditionalFormatting>
  <conditionalFormatting sqref="AI61:AO62">
    <cfRule type="expression" dxfId="534" priority="26">
      <formula>INDIRECT(ADDRESS(ROW(),COLUMN()))=TRUNC(INDIRECT(ADDRESS(ROW(),COLUMN())))</formula>
    </cfRule>
  </conditionalFormatting>
  <conditionalFormatting sqref="AP62:AV62">
    <cfRule type="expression" dxfId="533" priority="25">
      <formula>OR(AP$69=$B61,AP$70=$B61)</formula>
    </cfRule>
  </conditionalFormatting>
  <conditionalFormatting sqref="AP61:AV62">
    <cfRule type="expression" dxfId="532" priority="24">
      <formula>INDIRECT(ADDRESS(ROW(),COLUMN()))=TRUNC(INDIRECT(ADDRESS(ROW(),COLUMN())))</formula>
    </cfRule>
  </conditionalFormatting>
  <conditionalFormatting sqref="AW62:AY62">
    <cfRule type="expression" dxfId="531" priority="23">
      <formula>OR(AW$69=$B61,AW$70=$B61)</formula>
    </cfRule>
  </conditionalFormatting>
  <conditionalFormatting sqref="AW61:AY62">
    <cfRule type="expression" dxfId="530" priority="22">
      <formula>INDIRECT(ADDRESS(ROW(),COLUMN()))=TRUNC(INDIRECT(ADDRESS(ROW(),COLUMN())))</formula>
    </cfRule>
  </conditionalFormatting>
  <conditionalFormatting sqref="U65:AA65">
    <cfRule type="expression" dxfId="529" priority="21">
      <formula>OR(U$69=$B64,U$70=$B64)</formula>
    </cfRule>
  </conditionalFormatting>
  <conditionalFormatting sqref="U64:AA65">
    <cfRule type="expression" dxfId="528" priority="20">
      <formula>INDIRECT(ADDRESS(ROW(),COLUMN()))=TRUNC(INDIRECT(ADDRESS(ROW(),COLUMN())))</formula>
    </cfRule>
  </conditionalFormatting>
  <conditionalFormatting sqref="AB65:AH65">
    <cfRule type="expression" dxfId="527" priority="19">
      <formula>OR(AB$69=$B64,AB$70=$B64)</formula>
    </cfRule>
  </conditionalFormatting>
  <conditionalFormatting sqref="AB64:AH65">
    <cfRule type="expression" dxfId="526" priority="18">
      <formula>INDIRECT(ADDRESS(ROW(),COLUMN()))=TRUNC(INDIRECT(ADDRESS(ROW(),COLUMN())))</formula>
    </cfRule>
  </conditionalFormatting>
  <conditionalFormatting sqref="AI65:AO65">
    <cfRule type="expression" dxfId="525" priority="17">
      <formula>OR(AI$69=$B64,AI$70=$B64)</formula>
    </cfRule>
  </conditionalFormatting>
  <conditionalFormatting sqref="AI64:AO65">
    <cfRule type="expression" dxfId="524" priority="16">
      <formula>INDIRECT(ADDRESS(ROW(),COLUMN()))=TRUNC(INDIRECT(ADDRESS(ROW(),COLUMN())))</formula>
    </cfRule>
  </conditionalFormatting>
  <conditionalFormatting sqref="AP65:AV65">
    <cfRule type="expression" dxfId="523" priority="15">
      <formula>OR(AP$69=$B64,AP$70=$B64)</formula>
    </cfRule>
  </conditionalFormatting>
  <conditionalFormatting sqref="AP64:AV65">
    <cfRule type="expression" dxfId="522" priority="14">
      <formula>INDIRECT(ADDRESS(ROW(),COLUMN()))=TRUNC(INDIRECT(ADDRESS(ROW(),COLUMN())))</formula>
    </cfRule>
  </conditionalFormatting>
  <conditionalFormatting sqref="AW65:AY65">
    <cfRule type="expression" dxfId="521" priority="13">
      <formula>OR(AW$69=$B64,AW$70=$B64)</formula>
    </cfRule>
  </conditionalFormatting>
  <conditionalFormatting sqref="AW64:AY65">
    <cfRule type="expression" dxfId="520" priority="12">
      <formula>INDIRECT(ADDRESS(ROW(),COLUMN()))=TRUNC(INDIRECT(ADDRESS(ROW(),COLUMN())))</formula>
    </cfRule>
  </conditionalFormatting>
  <conditionalFormatting sqref="U68:AA68">
    <cfRule type="expression" dxfId="519" priority="11">
      <formula>OR(U$69=$B67,U$70=$B67)</formula>
    </cfRule>
  </conditionalFormatting>
  <conditionalFormatting sqref="U67:AA68">
    <cfRule type="expression" dxfId="518" priority="10">
      <formula>INDIRECT(ADDRESS(ROW(),COLUMN()))=TRUNC(INDIRECT(ADDRESS(ROW(),COLUMN())))</formula>
    </cfRule>
  </conditionalFormatting>
  <conditionalFormatting sqref="AB68:AH68">
    <cfRule type="expression" dxfId="517" priority="9">
      <formula>OR(AB$69=$B67,AB$70=$B67)</formula>
    </cfRule>
  </conditionalFormatting>
  <conditionalFormatting sqref="AB67:AH68">
    <cfRule type="expression" dxfId="516" priority="8">
      <formula>INDIRECT(ADDRESS(ROW(),COLUMN()))=TRUNC(INDIRECT(ADDRESS(ROW(),COLUMN())))</formula>
    </cfRule>
  </conditionalFormatting>
  <conditionalFormatting sqref="AI68:AO68">
    <cfRule type="expression" dxfId="515" priority="7">
      <formula>OR(AI$69=$B67,AI$70=$B67)</formula>
    </cfRule>
  </conditionalFormatting>
  <conditionalFormatting sqref="AI67:AO68">
    <cfRule type="expression" dxfId="514" priority="6">
      <formula>INDIRECT(ADDRESS(ROW(),COLUMN()))=TRUNC(INDIRECT(ADDRESS(ROW(),COLUMN())))</formula>
    </cfRule>
  </conditionalFormatting>
  <conditionalFormatting sqref="AP68:AV68">
    <cfRule type="expression" dxfId="513" priority="5">
      <formula>OR(AP$69=$B67,AP$70=$B67)</formula>
    </cfRule>
  </conditionalFormatting>
  <conditionalFormatting sqref="AP67:AV68">
    <cfRule type="expression" dxfId="512" priority="4">
      <formula>INDIRECT(ADDRESS(ROW(),COLUMN()))=TRUNC(INDIRECT(ADDRESS(ROW(),COLUMN())))</formula>
    </cfRule>
  </conditionalFormatting>
  <conditionalFormatting sqref="AW68:AY68">
    <cfRule type="expression" dxfId="511" priority="3">
      <formula>OR(AW$69=$B67,AW$70=$B67)</formula>
    </cfRule>
  </conditionalFormatting>
  <conditionalFormatting sqref="AW67:AY68">
    <cfRule type="expression" dxfId="510" priority="2">
      <formula>INDIRECT(ADDRESS(ROW(),COLUMN()))=TRUNC(INDIRECT(ADDRESS(ROW(),COLUMN())))</formula>
    </cfRule>
  </conditionalFormatting>
  <conditionalFormatting sqref="U73:BA75">
    <cfRule type="expression" dxfId="509" priority="1">
      <formula>INDIRECT(ADDRESS(ROW(),COLUMN()))=TRUNC(INDIRECT(ADDRESS(ROW(),COLUMN())))</formula>
    </cfRule>
  </conditionalFormatting>
  <dataValidations count="9">
    <dataValidation allowBlank="1" showInputMessage="1" showErrorMessage="1" error="入力可能範囲　32～40" sqref="BC10" xr:uid="{0B977467-3F22-4F89-9960-5916A86C8616}"/>
    <dataValidation type="list" errorStyle="warning" allowBlank="1" showInputMessage="1" error="リストにない場合のみ、入力してください。" sqref="I21:L68" xr:uid="{00BB9EEB-310B-44FC-84C1-F84704DFEAD9}">
      <formula1>INDIRECT(C21)</formula1>
    </dataValidation>
    <dataValidation type="list" allowBlank="1" showInputMessage="1" sqref="H21:H68" xr:uid="{13EDD5D0-D042-445B-A55B-4F687A72753A}">
      <formula1>"A, B, C, D"</formula1>
    </dataValidation>
    <dataValidation type="list" allowBlank="1" showInputMessage="1" showErrorMessage="1" sqref="BC4:BF4" xr:uid="{88518568-B149-4F69-A65B-2E42B69F7528}">
      <formula1>"予定,実績,予定・実績"</formula1>
    </dataValidation>
    <dataValidation type="decimal" allowBlank="1" showInputMessage="1" showErrorMessage="1" error="入力可能範囲　32～40" sqref="AY6:AZ6" xr:uid="{21C58BE1-F40F-4DE2-801C-6EAB1AEE6FF3}">
      <formula1>32</formula1>
      <formula2>40</formula2>
    </dataValidation>
    <dataValidation type="list" allowBlank="1" showInputMessage="1" sqref="U21:AY21 U24:AY24 U27:AY27 U30:AY30 U33:AY33 U36:AY36 U39:AY39 U42:AY42 U45:AY45 U48:AY48 U51:AY51 U54:AY54 U57:AY57 U60:AY60 U63:AY63 U66:AY66" xr:uid="{49E64DD7-7F1B-41ED-8A00-0F43A6E13E2A}">
      <formula1>シフト記号表</formula1>
    </dataValidation>
    <dataValidation type="list" allowBlank="1" showInputMessage="1" sqref="C21:E68" xr:uid="{A8D8137A-6489-4695-A818-268AC24B128C}">
      <formula1>職種</formula1>
    </dataValidation>
    <dataValidation type="list" allowBlank="1" showInputMessage="1" showErrorMessage="1" sqref="BC3:BF3" xr:uid="{A4C3E8AF-1535-468A-8B74-9184FFDC3808}">
      <formula1>"４週,暦月"</formula1>
    </dataValidation>
    <dataValidation type="list" allowBlank="1" showInputMessage="1" showErrorMessage="1" sqref="AD3:AD4" xr:uid="{AB2C8718-7EB5-4628-A1B0-793B84CD7EDF}">
      <formula1>#REF!</formula1>
    </dataValidation>
  </dataValidations>
  <pageMargins left="0.7" right="0.7" top="0.75" bottom="0.75" header="0.3" footer="0.3"/>
  <pageSetup paperSize="9" scale="4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BM239"/>
  <sheetViews>
    <sheetView view="pageBreakPreview" zoomScale="50" zoomScaleNormal="100" zoomScaleSheetLayoutView="50" workbookViewId="0">
      <selection activeCell="AC2" sqref="AC2"/>
    </sheetView>
  </sheetViews>
  <sheetFormatPr defaultColWidth="4.44140625" defaultRowHeight="14.4"/>
  <cols>
    <col min="1" max="1" width="0.88671875" style="80" customWidth="1"/>
    <col min="2" max="5" width="5.77734375" style="80" customWidth="1"/>
    <col min="6" max="7" width="5.77734375" style="80" hidden="1" customWidth="1"/>
    <col min="8" max="60" width="5.77734375" style="80" customWidth="1"/>
    <col min="61" max="61" width="1.109375" style="80" customWidth="1"/>
    <col min="62" max="16384" width="4.44140625" style="80"/>
  </cols>
  <sheetData>
    <row r="1" spans="2:65" s="44" customFormat="1" ht="20.25" customHeight="1">
      <c r="C1" s="45" t="s">
        <v>572</v>
      </c>
      <c r="D1" s="45"/>
      <c r="E1" s="45"/>
      <c r="F1" s="45"/>
      <c r="G1" s="45"/>
      <c r="H1" s="45"/>
      <c r="K1" s="46" t="s">
        <v>573</v>
      </c>
      <c r="N1" s="45"/>
      <c r="O1" s="45"/>
      <c r="P1" s="45"/>
      <c r="Q1" s="45"/>
      <c r="R1" s="45"/>
      <c r="S1" s="45"/>
      <c r="T1" s="45"/>
      <c r="U1" s="45"/>
      <c r="AQ1" s="47" t="s">
        <v>574</v>
      </c>
      <c r="AR1" s="1009" t="s">
        <v>628</v>
      </c>
      <c r="AS1" s="1010"/>
      <c r="AT1" s="1010"/>
      <c r="AU1" s="1010"/>
      <c r="AV1" s="1010"/>
      <c r="AW1" s="1010"/>
      <c r="AX1" s="1010"/>
      <c r="AY1" s="1010"/>
      <c r="AZ1" s="1010"/>
      <c r="BA1" s="1010"/>
      <c r="BB1" s="1010"/>
      <c r="BC1" s="1010"/>
      <c r="BD1" s="1010"/>
      <c r="BE1" s="1010"/>
      <c r="BF1" s="1010"/>
      <c r="BG1" s="1010"/>
      <c r="BH1" s="47" t="s">
        <v>575</v>
      </c>
    </row>
    <row r="2" spans="2:65" s="48" customFormat="1" ht="20.25" customHeight="1">
      <c r="H2" s="46"/>
      <c r="K2" s="46"/>
      <c r="L2" s="46"/>
      <c r="N2" s="47"/>
      <c r="O2" s="47"/>
      <c r="P2" s="47"/>
      <c r="Q2" s="47"/>
      <c r="R2" s="47"/>
      <c r="S2" s="47"/>
      <c r="T2" s="47"/>
      <c r="U2" s="47"/>
      <c r="Z2" s="49" t="s">
        <v>576</v>
      </c>
      <c r="AA2" s="1011">
        <v>8</v>
      </c>
      <c r="AB2" s="1011"/>
      <c r="AC2" s="49" t="s">
        <v>577</v>
      </c>
      <c r="AD2" s="1030">
        <f>IF(AA2=0,"",YEAR(DATE(2018+AA2,1,1)))</f>
        <v>2026</v>
      </c>
      <c r="AE2" s="1030"/>
      <c r="AF2" s="50" t="s">
        <v>578</v>
      </c>
      <c r="AG2" s="50" t="s">
        <v>579</v>
      </c>
      <c r="AH2" s="1011"/>
      <c r="AI2" s="1011"/>
      <c r="AJ2" s="50" t="s">
        <v>580</v>
      </c>
      <c r="AQ2" s="47" t="s">
        <v>581</v>
      </c>
      <c r="AR2" s="1011" t="s">
        <v>582</v>
      </c>
      <c r="AS2" s="1011"/>
      <c r="AT2" s="1011"/>
      <c r="AU2" s="1011"/>
      <c r="AV2" s="1011"/>
      <c r="AW2" s="1011"/>
      <c r="AX2" s="1011"/>
      <c r="AY2" s="1011"/>
      <c r="AZ2" s="1011"/>
      <c r="BA2" s="1011"/>
      <c r="BB2" s="1011"/>
      <c r="BC2" s="1011"/>
      <c r="BD2" s="1011"/>
      <c r="BE2" s="1011"/>
      <c r="BF2" s="1011"/>
      <c r="BG2" s="1011"/>
      <c r="BH2" s="47" t="s">
        <v>575</v>
      </c>
      <c r="BI2" s="47"/>
      <c r="BJ2" s="47"/>
      <c r="BK2" s="47"/>
    </row>
    <row r="3" spans="2:65" s="48" customFormat="1" ht="20.25" customHeight="1">
      <c r="H3" s="46"/>
      <c r="K3" s="46"/>
      <c r="M3" s="47"/>
      <c r="N3" s="47"/>
      <c r="O3" s="47"/>
      <c r="P3" s="47"/>
      <c r="Q3" s="47"/>
      <c r="R3" s="47"/>
      <c r="S3" s="47"/>
      <c r="AA3" s="51"/>
      <c r="AB3" s="51"/>
      <c r="AC3" s="52"/>
      <c r="AD3" s="53"/>
      <c r="AE3" s="52"/>
      <c r="BB3" s="54" t="s">
        <v>583</v>
      </c>
      <c r="BC3" s="1013" t="s">
        <v>584</v>
      </c>
      <c r="BD3" s="1014"/>
      <c r="BE3" s="1014"/>
      <c r="BF3" s="1015"/>
      <c r="BG3" s="47"/>
    </row>
    <row r="4" spans="2:65" s="48" customFormat="1" ht="20.25" customHeight="1">
      <c r="H4" s="46"/>
      <c r="K4" s="46"/>
      <c r="M4" s="47"/>
      <c r="N4" s="47"/>
      <c r="O4" s="47"/>
      <c r="P4" s="47"/>
      <c r="Q4" s="47"/>
      <c r="R4" s="47"/>
      <c r="S4" s="47"/>
      <c r="AA4" s="51"/>
      <c r="AB4" s="51"/>
      <c r="AC4" s="52"/>
      <c r="AD4" s="53"/>
      <c r="AE4" s="52"/>
      <c r="BB4" s="54" t="s">
        <v>585</v>
      </c>
      <c r="BC4" s="1013" t="s">
        <v>586</v>
      </c>
      <c r="BD4" s="1014"/>
      <c r="BE4" s="1014"/>
      <c r="BF4" s="1015"/>
      <c r="BG4" s="47"/>
    </row>
    <row r="5" spans="2:65" s="48" customFormat="1" ht="5.0999999999999996" customHeight="1">
      <c r="H5" s="46"/>
      <c r="K5" s="46"/>
      <c r="M5" s="47"/>
      <c r="N5" s="47"/>
      <c r="O5" s="47"/>
      <c r="P5" s="47"/>
      <c r="Q5" s="47"/>
      <c r="R5" s="47"/>
      <c r="S5" s="47"/>
      <c r="AA5" s="55"/>
      <c r="AB5" s="55"/>
      <c r="AH5" s="44"/>
      <c r="AI5" s="44"/>
      <c r="AJ5" s="44"/>
      <c r="AK5" s="44"/>
      <c r="AL5" s="44"/>
      <c r="AM5" s="44"/>
      <c r="AN5" s="44"/>
      <c r="AO5" s="44"/>
      <c r="AP5" s="44"/>
      <c r="AQ5" s="44"/>
      <c r="AR5" s="44"/>
      <c r="AS5" s="44"/>
      <c r="AT5" s="44"/>
      <c r="AU5" s="44"/>
      <c r="AV5" s="44"/>
      <c r="AW5" s="44"/>
      <c r="AX5" s="44"/>
      <c r="AY5" s="44"/>
      <c r="AZ5" s="44"/>
      <c r="BA5" s="44"/>
      <c r="BB5" s="44"/>
      <c r="BC5" s="44"/>
      <c r="BD5" s="44"/>
      <c r="BE5" s="44"/>
      <c r="BF5" s="56"/>
      <c r="BG5" s="56"/>
    </row>
    <row r="6" spans="2:65" s="48" customFormat="1" ht="21" customHeight="1">
      <c r="B6" s="57"/>
      <c r="C6" s="58"/>
      <c r="D6" s="58"/>
      <c r="E6" s="58"/>
      <c r="F6" s="58"/>
      <c r="G6" s="58"/>
      <c r="H6" s="58"/>
      <c r="I6" s="59"/>
      <c r="J6" s="59"/>
      <c r="K6" s="59"/>
      <c r="L6" s="60"/>
      <c r="M6" s="59"/>
      <c r="N6" s="59"/>
      <c r="O6" s="59"/>
      <c r="P6" s="61"/>
      <c r="Q6" s="61"/>
      <c r="R6" s="61"/>
      <c r="S6" s="61"/>
      <c r="T6" s="61"/>
      <c r="U6" s="61"/>
      <c r="V6" s="61"/>
      <c r="W6" s="61"/>
      <c r="X6" s="61"/>
      <c r="Y6" s="61"/>
      <c r="Z6" s="61"/>
      <c r="AA6" s="61"/>
      <c r="AB6" s="61"/>
      <c r="AC6" s="61"/>
      <c r="AD6" s="61"/>
      <c r="AE6" s="61"/>
      <c r="AF6" s="61"/>
      <c r="AG6" s="61"/>
      <c r="AH6" s="62"/>
      <c r="AI6" s="62"/>
      <c r="AJ6" s="62"/>
      <c r="AK6" s="62"/>
      <c r="AL6" s="62"/>
      <c r="AM6" s="62" t="s">
        <v>587</v>
      </c>
      <c r="AN6" s="44"/>
      <c r="AO6" s="44"/>
      <c r="AP6" s="44"/>
      <c r="AQ6" s="44"/>
      <c r="AR6" s="44"/>
      <c r="AS6" s="44"/>
      <c r="AU6" s="63"/>
      <c r="AV6" s="63"/>
      <c r="AW6" s="64"/>
      <c r="AX6" s="44"/>
      <c r="AY6" s="970">
        <v>40</v>
      </c>
      <c r="AZ6" s="971"/>
      <c r="BA6" s="64" t="s">
        <v>588</v>
      </c>
      <c r="BB6" s="44"/>
      <c r="BC6" s="970">
        <v>160</v>
      </c>
      <c r="BD6" s="971"/>
      <c r="BE6" s="64" t="s">
        <v>589</v>
      </c>
      <c r="BF6" s="44"/>
      <c r="BG6" s="56"/>
    </row>
    <row r="7" spans="2:65" s="48" customFormat="1" ht="5.0999999999999996" customHeight="1">
      <c r="B7" s="57"/>
      <c r="C7" s="65"/>
      <c r="D7" s="65"/>
      <c r="E7" s="65"/>
      <c r="F7" s="65"/>
      <c r="G7" s="65"/>
      <c r="H7" s="59"/>
      <c r="I7" s="59"/>
      <c r="J7" s="59"/>
      <c r="K7" s="59"/>
      <c r="L7" s="59"/>
      <c r="M7" s="59"/>
      <c r="N7" s="59"/>
      <c r="O7" s="59"/>
      <c r="P7" s="61"/>
      <c r="Q7" s="61"/>
      <c r="R7" s="61"/>
      <c r="S7" s="61"/>
      <c r="T7" s="61"/>
      <c r="U7" s="61"/>
      <c r="V7" s="61"/>
      <c r="W7" s="61"/>
      <c r="X7" s="61"/>
      <c r="Y7" s="61"/>
      <c r="Z7" s="61"/>
      <c r="AA7" s="61"/>
      <c r="AB7" s="61"/>
      <c r="AC7" s="61"/>
      <c r="AD7" s="61"/>
      <c r="AE7" s="61"/>
      <c r="AF7" s="61"/>
      <c r="AG7" s="61"/>
      <c r="AH7" s="62"/>
      <c r="AI7" s="62"/>
      <c r="AJ7" s="62"/>
      <c r="AK7" s="62"/>
      <c r="AL7" s="62"/>
      <c r="AM7" s="62"/>
      <c r="AN7" s="62"/>
      <c r="AO7" s="62"/>
      <c r="AP7" s="62"/>
      <c r="AQ7" s="62"/>
      <c r="AR7" s="62"/>
      <c r="AS7" s="62"/>
      <c r="AT7" s="62"/>
      <c r="AU7" s="62"/>
      <c r="AV7" s="62"/>
      <c r="AW7" s="62"/>
      <c r="AX7" s="62"/>
      <c r="AY7" s="62"/>
      <c r="AZ7" s="62"/>
      <c r="BA7" s="62"/>
      <c r="BB7" s="62"/>
      <c r="BC7" s="62"/>
      <c r="BD7" s="62"/>
      <c r="BE7" s="62"/>
      <c r="BF7" s="66"/>
      <c r="BG7" s="66"/>
      <c r="BH7" s="61"/>
    </row>
    <row r="8" spans="2:65" s="48" customFormat="1" ht="21" customHeight="1">
      <c r="B8" s="67"/>
      <c r="C8" s="60"/>
      <c r="D8" s="60"/>
      <c r="E8" s="60"/>
      <c r="F8" s="60"/>
      <c r="G8" s="60"/>
      <c r="H8" s="59"/>
      <c r="I8" s="59"/>
      <c r="J8" s="59"/>
      <c r="K8" s="59"/>
      <c r="L8" s="59"/>
      <c r="M8" s="59"/>
      <c r="N8" s="59"/>
      <c r="O8" s="59"/>
      <c r="P8" s="61"/>
      <c r="Q8" s="61"/>
      <c r="R8" s="61"/>
      <c r="S8" s="61"/>
      <c r="T8" s="61"/>
      <c r="U8" s="61"/>
      <c r="V8" s="61"/>
      <c r="W8" s="61"/>
      <c r="X8" s="61"/>
      <c r="Y8" s="61"/>
      <c r="Z8" s="61"/>
      <c r="AA8" s="61"/>
      <c r="AB8" s="61"/>
      <c r="AC8" s="61"/>
      <c r="AD8" s="61"/>
      <c r="AE8" s="61"/>
      <c r="AF8" s="61"/>
      <c r="AG8" s="61"/>
      <c r="AH8" s="68"/>
      <c r="AI8" s="68"/>
      <c r="AJ8" s="68"/>
      <c r="AK8" s="58"/>
      <c r="AL8" s="69"/>
      <c r="AM8" s="70"/>
      <c r="AN8" s="70"/>
      <c r="AO8" s="57"/>
      <c r="AP8" s="71"/>
      <c r="AQ8" s="71"/>
      <c r="AR8" s="71"/>
      <c r="AS8" s="72"/>
      <c r="AT8" s="72"/>
      <c r="AU8" s="62"/>
      <c r="AV8" s="71"/>
      <c r="AW8" s="71"/>
      <c r="AX8" s="60"/>
      <c r="AY8" s="62"/>
      <c r="AZ8" s="62" t="s">
        <v>590</v>
      </c>
      <c r="BA8" s="62"/>
      <c r="BB8" s="62"/>
      <c r="BC8" s="1031">
        <f>DAY(EOMONTH(DATE(AD2,AH2,1),0))</f>
        <v>31</v>
      </c>
      <c r="BD8" s="1032"/>
      <c r="BE8" s="62" t="s">
        <v>591</v>
      </c>
      <c r="BF8" s="62"/>
      <c r="BG8" s="62"/>
      <c r="BH8" s="61"/>
      <c r="BK8" s="47"/>
      <c r="BL8" s="47"/>
      <c r="BM8" s="47"/>
    </row>
    <row r="9" spans="2:65" s="48" customFormat="1" ht="5.0999999999999996" customHeight="1">
      <c r="B9" s="67"/>
      <c r="C9" s="73"/>
      <c r="D9" s="73"/>
      <c r="E9" s="73"/>
      <c r="F9" s="73"/>
      <c r="G9" s="73"/>
      <c r="H9" s="71"/>
      <c r="I9" s="71"/>
      <c r="J9" s="71"/>
      <c r="K9" s="71"/>
      <c r="L9" s="71"/>
      <c r="M9" s="71"/>
      <c r="N9" s="71"/>
      <c r="O9" s="71"/>
      <c r="P9" s="61"/>
      <c r="Q9" s="61"/>
      <c r="R9" s="61"/>
      <c r="S9" s="61"/>
      <c r="T9" s="61"/>
      <c r="U9" s="61"/>
      <c r="V9" s="61"/>
      <c r="W9" s="61"/>
      <c r="X9" s="61"/>
      <c r="Y9" s="61"/>
      <c r="Z9" s="61"/>
      <c r="AA9" s="61"/>
      <c r="AB9" s="61"/>
      <c r="AC9" s="61"/>
      <c r="AD9" s="61"/>
      <c r="AE9" s="61"/>
      <c r="AF9" s="61"/>
      <c r="AG9" s="61"/>
      <c r="AH9" s="65"/>
      <c r="AI9" s="58"/>
      <c r="AJ9" s="74"/>
      <c r="AK9" s="68"/>
      <c r="AL9" s="58"/>
      <c r="AM9" s="58"/>
      <c r="AN9" s="58"/>
      <c r="AO9" s="58"/>
      <c r="AP9" s="74"/>
      <c r="AQ9" s="62"/>
      <c r="AR9" s="75"/>
      <c r="AS9" s="75"/>
      <c r="AT9" s="75"/>
      <c r="AU9" s="62"/>
      <c r="AV9" s="62"/>
      <c r="AW9" s="62"/>
      <c r="AX9" s="62"/>
      <c r="AY9" s="62"/>
      <c r="AZ9" s="62"/>
      <c r="BA9" s="62"/>
      <c r="BB9" s="62"/>
      <c r="BC9" s="62"/>
      <c r="BD9" s="62"/>
      <c r="BE9" s="62"/>
      <c r="BF9" s="62"/>
      <c r="BG9" s="62"/>
      <c r="BH9" s="61"/>
      <c r="BK9" s="47"/>
      <c r="BL9" s="47"/>
      <c r="BM9" s="47"/>
    </row>
    <row r="10" spans="2:65" s="48" customFormat="1" ht="21" customHeight="1">
      <c r="B10" s="67"/>
      <c r="C10" s="73"/>
      <c r="D10" s="73"/>
      <c r="E10" s="73"/>
      <c r="F10" s="73"/>
      <c r="G10" s="73"/>
      <c r="H10" s="71"/>
      <c r="I10" s="71"/>
      <c r="J10" s="71"/>
      <c r="K10" s="71"/>
      <c r="L10" s="71"/>
      <c r="M10" s="71"/>
      <c r="N10" s="71"/>
      <c r="O10" s="71"/>
      <c r="P10" s="61"/>
      <c r="Q10" s="61"/>
      <c r="R10" s="61"/>
      <c r="S10" s="61"/>
      <c r="T10" s="61"/>
      <c r="U10" s="61"/>
      <c r="V10" s="61"/>
      <c r="W10" s="61"/>
      <c r="X10" s="61"/>
      <c r="Y10" s="61"/>
      <c r="Z10" s="61"/>
      <c r="AA10" s="61"/>
      <c r="AB10" s="61"/>
      <c r="AC10" s="61"/>
      <c r="AD10" s="61"/>
      <c r="AE10" s="61"/>
      <c r="AF10" s="61"/>
      <c r="AG10" s="61"/>
      <c r="AH10" s="65"/>
      <c r="AI10" s="58"/>
      <c r="AJ10" s="74"/>
      <c r="AK10" s="68"/>
      <c r="AL10" s="58"/>
      <c r="AM10" s="58"/>
      <c r="AN10" s="62" t="s">
        <v>592</v>
      </c>
      <c r="AO10" s="62"/>
      <c r="AP10" s="74"/>
      <c r="AQ10" s="62"/>
      <c r="AR10" s="58"/>
      <c r="AS10" s="58"/>
      <c r="AT10" s="74"/>
      <c r="AU10" s="62"/>
      <c r="AV10" s="75"/>
      <c r="AW10" s="75"/>
      <c r="AX10" s="75"/>
      <c r="AY10" s="62"/>
      <c r="AZ10" s="62"/>
      <c r="BA10" s="66" t="s">
        <v>593</v>
      </c>
      <c r="BB10" s="62"/>
      <c r="BC10" s="970"/>
      <c r="BD10" s="971"/>
      <c r="BE10" s="64" t="s">
        <v>594</v>
      </c>
      <c r="BF10" s="62"/>
      <c r="BG10" s="62"/>
      <c r="BH10" s="61"/>
      <c r="BK10" s="47"/>
      <c r="BL10" s="47"/>
      <c r="BM10" s="47"/>
    </row>
    <row r="11" spans="2:65" s="48" customFormat="1" ht="5.0999999999999996" customHeight="1">
      <c r="B11" s="67"/>
      <c r="C11" s="73"/>
      <c r="D11" s="73"/>
      <c r="E11" s="73"/>
      <c r="F11" s="73"/>
      <c r="G11" s="73"/>
      <c r="H11" s="71"/>
      <c r="I11" s="71"/>
      <c r="J11" s="71"/>
      <c r="K11" s="71"/>
      <c r="L11" s="71"/>
      <c r="M11" s="71"/>
      <c r="N11" s="71"/>
      <c r="O11" s="71"/>
      <c r="P11" s="61"/>
      <c r="Q11" s="61"/>
      <c r="R11" s="61"/>
      <c r="S11" s="61"/>
      <c r="T11" s="61"/>
      <c r="U11" s="61"/>
      <c r="V11" s="61"/>
      <c r="W11" s="61"/>
      <c r="X11" s="61"/>
      <c r="Y11" s="61"/>
      <c r="Z11" s="61"/>
      <c r="AA11" s="61"/>
      <c r="AB11" s="61"/>
      <c r="AC11" s="61"/>
      <c r="AD11" s="61"/>
      <c r="AE11" s="61"/>
      <c r="AF11" s="61"/>
      <c r="AG11" s="61"/>
      <c r="AH11" s="65"/>
      <c r="AI11" s="58"/>
      <c r="AJ11" s="74"/>
      <c r="AK11" s="68"/>
      <c r="AL11" s="58"/>
      <c r="AM11" s="58"/>
      <c r="AN11" s="58"/>
      <c r="AO11" s="58"/>
      <c r="AP11" s="74"/>
      <c r="AQ11" s="62"/>
      <c r="AR11" s="75"/>
      <c r="AS11" s="75"/>
      <c r="AT11" s="75"/>
      <c r="AU11" s="62"/>
      <c r="AV11" s="62"/>
      <c r="AW11" s="62"/>
      <c r="AX11" s="62"/>
      <c r="AY11" s="62"/>
      <c r="AZ11" s="62"/>
      <c r="BA11" s="62"/>
      <c r="BB11" s="62"/>
      <c r="BC11" s="62"/>
      <c r="BD11" s="62"/>
      <c r="BE11" s="62"/>
      <c r="BF11" s="62"/>
      <c r="BG11" s="62"/>
      <c r="BH11" s="61"/>
      <c r="BK11" s="47"/>
      <c r="BL11" s="47"/>
      <c r="BM11" s="47"/>
    </row>
    <row r="12" spans="2:65" s="48" customFormat="1" ht="21" customHeight="1">
      <c r="R12" s="59"/>
      <c r="S12" s="59"/>
      <c r="T12" s="69"/>
      <c r="U12" s="1033"/>
      <c r="V12" s="1033"/>
      <c r="W12" s="57"/>
      <c r="X12" s="76"/>
      <c r="Y12" s="61"/>
      <c r="Z12" s="61"/>
      <c r="AA12" s="65"/>
      <c r="AB12" s="70"/>
      <c r="AC12" s="57"/>
      <c r="AD12" s="65"/>
      <c r="AE12" s="65"/>
      <c r="AF12" s="65"/>
      <c r="AG12" s="77"/>
      <c r="AH12" s="68"/>
      <c r="AI12" s="68"/>
      <c r="AJ12" s="68"/>
      <c r="AK12" s="58"/>
      <c r="AL12" s="69"/>
      <c r="AM12" s="70"/>
      <c r="AN12" s="62"/>
      <c r="AO12" s="74"/>
      <c r="AP12" s="74"/>
      <c r="AQ12" s="74"/>
      <c r="AR12" s="74"/>
      <c r="AS12" s="57" t="s">
        <v>595</v>
      </c>
      <c r="AT12" s="74"/>
      <c r="AU12" s="74"/>
      <c r="AV12" s="74"/>
      <c r="AW12" s="74"/>
      <c r="AX12" s="74"/>
      <c r="AY12" s="74"/>
      <c r="AZ12" s="74"/>
      <c r="BA12" s="74"/>
      <c r="BB12" s="74"/>
      <c r="BC12" s="65"/>
      <c r="BD12" s="68"/>
      <c r="BE12" s="58"/>
      <c r="BF12" s="58"/>
      <c r="BG12" s="65"/>
      <c r="BH12" s="58"/>
      <c r="BK12" s="47"/>
      <c r="BL12" s="47"/>
      <c r="BM12" s="47"/>
    </row>
    <row r="13" spans="2:65" s="48" customFormat="1" ht="21" customHeight="1">
      <c r="R13" s="74"/>
      <c r="S13" s="58"/>
      <c r="T13" s="58"/>
      <c r="U13" s="58"/>
      <c r="V13" s="58"/>
      <c r="W13" s="61"/>
      <c r="X13" s="61"/>
      <c r="Y13" s="61"/>
      <c r="Z13" s="61"/>
      <c r="AA13" s="74"/>
      <c r="AB13" s="58"/>
      <c r="AC13" s="58"/>
      <c r="AD13" s="74"/>
      <c r="AE13" s="74"/>
      <c r="AF13" s="74"/>
      <c r="AG13" s="77"/>
      <c r="AH13" s="65"/>
      <c r="AI13" s="68"/>
      <c r="AJ13" s="58"/>
      <c r="AK13" s="68"/>
      <c r="AL13" s="58"/>
      <c r="AM13" s="58"/>
      <c r="AN13" s="58"/>
      <c r="AO13" s="65"/>
      <c r="AP13" s="57"/>
      <c r="AQ13" s="65"/>
      <c r="AR13" s="65"/>
      <c r="AS13" s="57" t="s">
        <v>596</v>
      </c>
      <c r="AT13" s="58"/>
      <c r="AU13" s="58"/>
      <c r="AV13" s="58"/>
      <c r="AW13" s="58"/>
      <c r="AX13" s="58"/>
      <c r="AY13" s="58"/>
      <c r="AZ13" s="58"/>
      <c r="BA13" s="58"/>
      <c r="BB13" s="973">
        <v>0.29166666666666669</v>
      </c>
      <c r="BC13" s="974"/>
      <c r="BD13" s="975"/>
      <c r="BE13" s="60" t="s">
        <v>597</v>
      </c>
      <c r="BF13" s="973">
        <v>0.83333333333333337</v>
      </c>
      <c r="BG13" s="974"/>
      <c r="BH13" s="975"/>
      <c r="BK13" s="47"/>
      <c r="BL13" s="47"/>
      <c r="BM13" s="47"/>
    </row>
    <row r="14" spans="2:65" s="48" customFormat="1" ht="21" customHeight="1">
      <c r="R14" s="78"/>
      <c r="S14" s="78"/>
      <c r="T14" s="78"/>
      <c r="U14" s="78"/>
      <c r="V14" s="78"/>
      <c r="W14" s="78"/>
      <c r="X14" s="61"/>
      <c r="Y14" s="61"/>
      <c r="Z14" s="61"/>
      <c r="AA14" s="60"/>
      <c r="AB14" s="78"/>
      <c r="AC14" s="78"/>
      <c r="AD14" s="60"/>
      <c r="AE14" s="65"/>
      <c r="AF14" s="65"/>
      <c r="AG14" s="79"/>
      <c r="AH14" s="57"/>
      <c r="AI14" s="68"/>
      <c r="AJ14" s="58"/>
      <c r="AK14" s="68"/>
      <c r="AL14" s="58"/>
      <c r="AM14" s="58"/>
      <c r="AN14" s="58"/>
      <c r="AO14" s="60"/>
      <c r="AP14" s="59"/>
      <c r="AQ14" s="59"/>
      <c r="AR14" s="59"/>
      <c r="AS14" s="57" t="s">
        <v>598</v>
      </c>
      <c r="AT14" s="58"/>
      <c r="AU14" s="58"/>
      <c r="AV14" s="58"/>
      <c r="AW14" s="58"/>
      <c r="AX14" s="58"/>
      <c r="AY14" s="58"/>
      <c r="AZ14" s="58"/>
      <c r="BA14" s="58"/>
      <c r="BB14" s="973">
        <v>0.83333333333333337</v>
      </c>
      <c r="BC14" s="974"/>
      <c r="BD14" s="975"/>
      <c r="BE14" s="60" t="s">
        <v>597</v>
      </c>
      <c r="BF14" s="973">
        <v>0.29166666666666669</v>
      </c>
      <c r="BG14" s="974"/>
      <c r="BH14" s="975"/>
      <c r="BK14" s="47"/>
      <c r="BL14" s="47"/>
      <c r="BM14" s="47"/>
    </row>
    <row r="15" spans="2:65" ht="12" customHeight="1" thickBot="1">
      <c r="B15" s="81"/>
      <c r="C15" s="82"/>
      <c r="D15" s="82"/>
      <c r="E15" s="82"/>
      <c r="F15" s="82"/>
      <c r="G15" s="82"/>
      <c r="H15" s="82"/>
      <c r="I15" s="81"/>
      <c r="J15" s="81"/>
      <c r="K15" s="81"/>
      <c r="L15" s="81"/>
      <c r="M15" s="81"/>
      <c r="N15" s="81"/>
      <c r="O15" s="81"/>
      <c r="P15" s="81"/>
      <c r="Q15" s="81"/>
      <c r="R15" s="81"/>
      <c r="S15" s="81"/>
      <c r="T15" s="81"/>
      <c r="U15" s="81"/>
      <c r="V15" s="81"/>
      <c r="W15" s="81"/>
      <c r="X15" s="81"/>
      <c r="Y15" s="81"/>
      <c r="Z15" s="81"/>
      <c r="AA15" s="82"/>
      <c r="AB15" s="81"/>
      <c r="AC15" s="81"/>
      <c r="AD15" s="81"/>
      <c r="AE15" s="81"/>
      <c r="AF15" s="81"/>
      <c r="AG15" s="81"/>
      <c r="AH15" s="81"/>
      <c r="AI15" s="81"/>
      <c r="AJ15" s="81"/>
      <c r="AK15" s="81"/>
      <c r="AL15" s="81"/>
      <c r="AM15" s="81"/>
      <c r="AR15" s="83"/>
      <c r="BI15" s="84"/>
      <c r="BJ15" s="84"/>
      <c r="BK15" s="84"/>
    </row>
    <row r="16" spans="2:65" ht="21.6" customHeight="1">
      <c r="B16" s="976" t="s">
        <v>599</v>
      </c>
      <c r="C16" s="979" t="s">
        <v>600</v>
      </c>
      <c r="D16" s="980"/>
      <c r="E16" s="981"/>
      <c r="F16" s="85"/>
      <c r="G16" s="86"/>
      <c r="H16" s="988" t="s">
        <v>601</v>
      </c>
      <c r="I16" s="991" t="s">
        <v>602</v>
      </c>
      <c r="J16" s="980"/>
      <c r="K16" s="980"/>
      <c r="L16" s="981"/>
      <c r="M16" s="991" t="s">
        <v>603</v>
      </c>
      <c r="N16" s="980"/>
      <c r="O16" s="981"/>
      <c r="P16" s="991" t="s">
        <v>604</v>
      </c>
      <c r="Q16" s="980"/>
      <c r="R16" s="980"/>
      <c r="S16" s="980"/>
      <c r="T16" s="994"/>
      <c r="U16" s="87"/>
      <c r="V16" s="88"/>
      <c r="W16" s="88"/>
      <c r="X16" s="88"/>
      <c r="Y16" s="88"/>
      <c r="Z16" s="88"/>
      <c r="AA16" s="88"/>
      <c r="AB16" s="88"/>
      <c r="AC16" s="88"/>
      <c r="AD16" s="88"/>
      <c r="AE16" s="88"/>
      <c r="AF16" s="88"/>
      <c r="AG16" s="88"/>
      <c r="AH16" s="88"/>
      <c r="AI16" s="89" t="s">
        <v>605</v>
      </c>
      <c r="AJ16" s="88"/>
      <c r="AK16" s="88"/>
      <c r="AL16" s="88"/>
      <c r="AM16" s="88"/>
      <c r="AN16" s="88" t="s">
        <v>606</v>
      </c>
      <c r="AO16" s="88"/>
      <c r="AP16" s="90"/>
      <c r="AQ16" s="91"/>
      <c r="AR16" s="88" t="s">
        <v>575</v>
      </c>
      <c r="AS16" s="88"/>
      <c r="AT16" s="88"/>
      <c r="AU16" s="88"/>
      <c r="AV16" s="88"/>
      <c r="AW16" s="88"/>
      <c r="AX16" s="88"/>
      <c r="AY16" s="92"/>
      <c r="AZ16" s="1021" t="str">
        <f>IF(BC3="計画","(11)1～4週目の勤務時間数合計","(11)1か月の勤務時間数　合計")</f>
        <v>(11)1か月の勤務時間数　合計</v>
      </c>
      <c r="BA16" s="1022"/>
      <c r="BB16" s="1003" t="s">
        <v>607</v>
      </c>
      <c r="BC16" s="998"/>
      <c r="BD16" s="979" t="s">
        <v>608</v>
      </c>
      <c r="BE16" s="980"/>
      <c r="BF16" s="980"/>
      <c r="BG16" s="980"/>
      <c r="BH16" s="994"/>
    </row>
    <row r="17" spans="2:60" ht="20.25" customHeight="1">
      <c r="B17" s="977"/>
      <c r="C17" s="982"/>
      <c r="D17" s="1020"/>
      <c r="E17" s="984"/>
      <c r="F17" s="93"/>
      <c r="G17" s="94"/>
      <c r="H17" s="989"/>
      <c r="I17" s="992"/>
      <c r="J17" s="1020"/>
      <c r="K17" s="1020"/>
      <c r="L17" s="984"/>
      <c r="M17" s="992"/>
      <c r="N17" s="1020"/>
      <c r="O17" s="984"/>
      <c r="P17" s="992"/>
      <c r="Q17" s="1020"/>
      <c r="R17" s="1020"/>
      <c r="S17" s="1020"/>
      <c r="T17" s="995"/>
      <c r="U17" s="1027" t="s">
        <v>609</v>
      </c>
      <c r="V17" s="1027"/>
      <c r="W17" s="1027"/>
      <c r="X17" s="1027"/>
      <c r="Y17" s="1027"/>
      <c r="Z17" s="1027"/>
      <c r="AA17" s="1028"/>
      <c r="AB17" s="1029" t="s">
        <v>610</v>
      </c>
      <c r="AC17" s="1027"/>
      <c r="AD17" s="1027"/>
      <c r="AE17" s="1027"/>
      <c r="AF17" s="1027"/>
      <c r="AG17" s="1027"/>
      <c r="AH17" s="1028"/>
      <c r="AI17" s="1029" t="s">
        <v>611</v>
      </c>
      <c r="AJ17" s="1027"/>
      <c r="AK17" s="1027"/>
      <c r="AL17" s="1027"/>
      <c r="AM17" s="1027"/>
      <c r="AN17" s="1027"/>
      <c r="AO17" s="1028"/>
      <c r="AP17" s="1029" t="s">
        <v>612</v>
      </c>
      <c r="AQ17" s="1027"/>
      <c r="AR17" s="1027"/>
      <c r="AS17" s="1027"/>
      <c r="AT17" s="1027"/>
      <c r="AU17" s="1027"/>
      <c r="AV17" s="1028"/>
      <c r="AW17" s="1029" t="s">
        <v>613</v>
      </c>
      <c r="AX17" s="1027"/>
      <c r="AY17" s="1027"/>
      <c r="AZ17" s="1023"/>
      <c r="BA17" s="1024"/>
      <c r="BB17" s="1004"/>
      <c r="BC17" s="1000"/>
      <c r="BD17" s="982"/>
      <c r="BE17" s="1020"/>
      <c r="BF17" s="1020"/>
      <c r="BG17" s="1020"/>
      <c r="BH17" s="995"/>
    </row>
    <row r="18" spans="2:60" ht="20.25" customHeight="1">
      <c r="B18" s="977"/>
      <c r="C18" s="982"/>
      <c r="D18" s="1020"/>
      <c r="E18" s="984"/>
      <c r="F18" s="93"/>
      <c r="G18" s="94"/>
      <c r="H18" s="989"/>
      <c r="I18" s="992"/>
      <c r="J18" s="1020"/>
      <c r="K18" s="1020"/>
      <c r="L18" s="984"/>
      <c r="M18" s="992"/>
      <c r="N18" s="1020"/>
      <c r="O18" s="984"/>
      <c r="P18" s="992"/>
      <c r="Q18" s="1020"/>
      <c r="R18" s="1020"/>
      <c r="S18" s="1020"/>
      <c r="T18" s="995"/>
      <c r="U18" s="95">
        <v>1</v>
      </c>
      <c r="V18" s="96">
        <v>2</v>
      </c>
      <c r="W18" s="96">
        <v>3</v>
      </c>
      <c r="X18" s="96">
        <v>4</v>
      </c>
      <c r="Y18" s="96">
        <v>5</v>
      </c>
      <c r="Z18" s="96">
        <v>6</v>
      </c>
      <c r="AA18" s="97">
        <v>7</v>
      </c>
      <c r="AB18" s="98">
        <v>8</v>
      </c>
      <c r="AC18" s="96">
        <v>9</v>
      </c>
      <c r="AD18" s="96">
        <v>10</v>
      </c>
      <c r="AE18" s="96">
        <v>11</v>
      </c>
      <c r="AF18" s="96">
        <v>12</v>
      </c>
      <c r="AG18" s="96">
        <v>13</v>
      </c>
      <c r="AH18" s="97">
        <v>14</v>
      </c>
      <c r="AI18" s="95">
        <v>15</v>
      </c>
      <c r="AJ18" s="96">
        <v>16</v>
      </c>
      <c r="AK18" s="96">
        <v>17</v>
      </c>
      <c r="AL18" s="96">
        <v>18</v>
      </c>
      <c r="AM18" s="96">
        <v>19</v>
      </c>
      <c r="AN18" s="96">
        <v>20</v>
      </c>
      <c r="AO18" s="97">
        <v>21</v>
      </c>
      <c r="AP18" s="98">
        <v>22</v>
      </c>
      <c r="AQ18" s="96">
        <v>23</v>
      </c>
      <c r="AR18" s="96">
        <v>24</v>
      </c>
      <c r="AS18" s="96">
        <v>25</v>
      </c>
      <c r="AT18" s="96">
        <v>26</v>
      </c>
      <c r="AU18" s="96">
        <v>27</v>
      </c>
      <c r="AV18" s="97">
        <v>28</v>
      </c>
      <c r="AW18" s="99" t="str">
        <f>IF($BC$3="暦月",IF(DAY(DATE($AD$2,$AH$2,29))=29,29,""),"")</f>
        <v/>
      </c>
      <c r="AX18" s="100" t="str">
        <f>IF($BC$3="暦月",IF(DAY(DATE($AD$2,$AH$2,30))=30,30,""),"")</f>
        <v/>
      </c>
      <c r="AY18" s="101" t="str">
        <f>IF($BC$3="暦月",IF(DAY(DATE($AD$2,$AH$2,31))=31,31,""),"")</f>
        <v/>
      </c>
      <c r="AZ18" s="1023"/>
      <c r="BA18" s="1024"/>
      <c r="BB18" s="1004"/>
      <c r="BC18" s="1000"/>
      <c r="BD18" s="982"/>
      <c r="BE18" s="1020"/>
      <c r="BF18" s="1020"/>
      <c r="BG18" s="1020"/>
      <c r="BH18" s="995"/>
    </row>
    <row r="19" spans="2:60" ht="20.25" hidden="1" customHeight="1">
      <c r="B19" s="977"/>
      <c r="C19" s="982"/>
      <c r="D19" s="1020"/>
      <c r="E19" s="984"/>
      <c r="F19" s="93"/>
      <c r="G19" s="94"/>
      <c r="H19" s="989"/>
      <c r="I19" s="992"/>
      <c r="J19" s="1020"/>
      <c r="K19" s="1020"/>
      <c r="L19" s="984"/>
      <c r="M19" s="992"/>
      <c r="N19" s="1020"/>
      <c r="O19" s="984"/>
      <c r="P19" s="992"/>
      <c r="Q19" s="1020"/>
      <c r="R19" s="1020"/>
      <c r="S19" s="1020"/>
      <c r="T19" s="995"/>
      <c r="U19" s="95">
        <f>WEEKDAY(DATE($AD$2,$AH$2,1))</f>
        <v>2</v>
      </c>
      <c r="V19" s="96">
        <f>WEEKDAY(DATE($AD$2,$AH$2,2))</f>
        <v>3</v>
      </c>
      <c r="W19" s="96">
        <f>WEEKDAY(DATE($AD$2,$AH$2,3))</f>
        <v>4</v>
      </c>
      <c r="X19" s="96">
        <f>WEEKDAY(DATE($AD$2,$AH$2,4))</f>
        <v>5</v>
      </c>
      <c r="Y19" s="96">
        <f>WEEKDAY(DATE($AD$2,$AH$2,5))</f>
        <v>6</v>
      </c>
      <c r="Z19" s="96">
        <f>WEEKDAY(DATE($AD$2,$AH$2,6))</f>
        <v>7</v>
      </c>
      <c r="AA19" s="97">
        <f>WEEKDAY(DATE($AD$2,$AH$2,7))</f>
        <v>1</v>
      </c>
      <c r="AB19" s="98">
        <f>WEEKDAY(DATE($AD$2,$AH$2,8))</f>
        <v>2</v>
      </c>
      <c r="AC19" s="96">
        <f>WEEKDAY(DATE($AD$2,$AH$2,9))</f>
        <v>3</v>
      </c>
      <c r="AD19" s="96">
        <f>WEEKDAY(DATE($AD$2,$AH$2,10))</f>
        <v>4</v>
      </c>
      <c r="AE19" s="96">
        <f>WEEKDAY(DATE($AD$2,$AH$2,11))</f>
        <v>5</v>
      </c>
      <c r="AF19" s="96">
        <f>WEEKDAY(DATE($AD$2,$AH$2,12))</f>
        <v>6</v>
      </c>
      <c r="AG19" s="96">
        <f>WEEKDAY(DATE($AD$2,$AH$2,13))</f>
        <v>7</v>
      </c>
      <c r="AH19" s="97">
        <f>WEEKDAY(DATE($AD$2,$AH$2,14))</f>
        <v>1</v>
      </c>
      <c r="AI19" s="98">
        <f>WEEKDAY(DATE($AD$2,$AH$2,15))</f>
        <v>2</v>
      </c>
      <c r="AJ19" s="96">
        <f>WEEKDAY(DATE($AD$2,$AH$2,16))</f>
        <v>3</v>
      </c>
      <c r="AK19" s="96">
        <f>WEEKDAY(DATE($AD$2,$AH$2,17))</f>
        <v>4</v>
      </c>
      <c r="AL19" s="96">
        <f>WEEKDAY(DATE($AD$2,$AH$2,18))</f>
        <v>5</v>
      </c>
      <c r="AM19" s="96">
        <f>WEEKDAY(DATE($AD$2,$AH$2,19))</f>
        <v>6</v>
      </c>
      <c r="AN19" s="96">
        <f>WEEKDAY(DATE($AD$2,$AH$2,20))</f>
        <v>7</v>
      </c>
      <c r="AO19" s="97">
        <f>WEEKDAY(DATE($AD$2,$AH$2,21))</f>
        <v>1</v>
      </c>
      <c r="AP19" s="98">
        <f>WEEKDAY(DATE($AD$2,$AH$2,22))</f>
        <v>2</v>
      </c>
      <c r="AQ19" s="96">
        <f>WEEKDAY(DATE($AD$2,$AH$2,23))</f>
        <v>3</v>
      </c>
      <c r="AR19" s="96">
        <f>WEEKDAY(DATE($AD$2,$AH$2,24))</f>
        <v>4</v>
      </c>
      <c r="AS19" s="96">
        <f>WEEKDAY(DATE($AD$2,$AH$2,25))</f>
        <v>5</v>
      </c>
      <c r="AT19" s="96">
        <f>WEEKDAY(DATE($AD$2,$AH$2,26))</f>
        <v>6</v>
      </c>
      <c r="AU19" s="96">
        <f>WEEKDAY(DATE($AD$2,$AH$2,27))</f>
        <v>7</v>
      </c>
      <c r="AV19" s="97">
        <f>WEEKDAY(DATE($AD$2,$AH$2,28))</f>
        <v>1</v>
      </c>
      <c r="AW19" s="98">
        <f>IF(AW18=29,WEEKDAY(DATE($AD$2,$AH$2,29)),0)</f>
        <v>0</v>
      </c>
      <c r="AX19" s="96">
        <f>IF(AX18=30,WEEKDAY(DATE($AD$2,$AH$2,30)),0)</f>
        <v>0</v>
      </c>
      <c r="AY19" s="97">
        <f>IF(AY18=31,WEEKDAY(DATE($AD$2,$AH$2,31)),0)</f>
        <v>0</v>
      </c>
      <c r="AZ19" s="1023"/>
      <c r="BA19" s="1024"/>
      <c r="BB19" s="1004"/>
      <c r="BC19" s="1000"/>
      <c r="BD19" s="982"/>
      <c r="BE19" s="1020"/>
      <c r="BF19" s="1020"/>
      <c r="BG19" s="1020"/>
      <c r="BH19" s="995"/>
    </row>
    <row r="20" spans="2:60" ht="20.25" customHeight="1" thickBot="1">
      <c r="B20" s="978"/>
      <c r="C20" s="985"/>
      <c r="D20" s="986"/>
      <c r="E20" s="987"/>
      <c r="F20" s="102"/>
      <c r="G20" s="103"/>
      <c r="H20" s="990"/>
      <c r="I20" s="993"/>
      <c r="J20" s="986"/>
      <c r="K20" s="986"/>
      <c r="L20" s="987"/>
      <c r="M20" s="993"/>
      <c r="N20" s="986"/>
      <c r="O20" s="987"/>
      <c r="P20" s="993"/>
      <c r="Q20" s="986"/>
      <c r="R20" s="986"/>
      <c r="S20" s="986"/>
      <c r="T20" s="996"/>
      <c r="U20" s="104" t="str">
        <f>IF(U19=1,"日",IF(U19=2,"月",IF(U19=3,"火",IF(U19=4,"水",IF(U19=5,"木",IF(U19=6,"金","土"))))))</f>
        <v>月</v>
      </c>
      <c r="V20" s="105" t="str">
        <f t="shared" ref="V20:AV20" si="0">IF(V19=1,"日",IF(V19=2,"月",IF(V19=3,"火",IF(V19=4,"水",IF(V19=5,"木",IF(V19=6,"金","土"))))))</f>
        <v>火</v>
      </c>
      <c r="W20" s="105" t="str">
        <f t="shared" si="0"/>
        <v>水</v>
      </c>
      <c r="X20" s="105" t="str">
        <f t="shared" si="0"/>
        <v>木</v>
      </c>
      <c r="Y20" s="105" t="str">
        <f t="shared" si="0"/>
        <v>金</v>
      </c>
      <c r="Z20" s="105" t="str">
        <f t="shared" si="0"/>
        <v>土</v>
      </c>
      <c r="AA20" s="106" t="str">
        <f t="shared" si="0"/>
        <v>日</v>
      </c>
      <c r="AB20" s="107" t="str">
        <f>IF(AB19=1,"日",IF(AB19=2,"月",IF(AB19=3,"火",IF(AB19=4,"水",IF(AB19=5,"木",IF(AB19=6,"金","土"))))))</f>
        <v>月</v>
      </c>
      <c r="AC20" s="105" t="str">
        <f t="shared" si="0"/>
        <v>火</v>
      </c>
      <c r="AD20" s="105" t="str">
        <f t="shared" si="0"/>
        <v>水</v>
      </c>
      <c r="AE20" s="105" t="str">
        <f t="shared" si="0"/>
        <v>木</v>
      </c>
      <c r="AF20" s="105" t="str">
        <f t="shared" si="0"/>
        <v>金</v>
      </c>
      <c r="AG20" s="105" t="str">
        <f t="shared" si="0"/>
        <v>土</v>
      </c>
      <c r="AH20" s="106" t="str">
        <f t="shared" si="0"/>
        <v>日</v>
      </c>
      <c r="AI20" s="107" t="str">
        <f>IF(AI19=1,"日",IF(AI19=2,"月",IF(AI19=3,"火",IF(AI19=4,"水",IF(AI19=5,"木",IF(AI19=6,"金","土"))))))</f>
        <v>月</v>
      </c>
      <c r="AJ20" s="105" t="str">
        <f t="shared" si="0"/>
        <v>火</v>
      </c>
      <c r="AK20" s="105" t="str">
        <f t="shared" si="0"/>
        <v>水</v>
      </c>
      <c r="AL20" s="105" t="str">
        <f t="shared" si="0"/>
        <v>木</v>
      </c>
      <c r="AM20" s="105" t="str">
        <f t="shared" si="0"/>
        <v>金</v>
      </c>
      <c r="AN20" s="105" t="str">
        <f t="shared" si="0"/>
        <v>土</v>
      </c>
      <c r="AO20" s="106" t="str">
        <f t="shared" si="0"/>
        <v>日</v>
      </c>
      <c r="AP20" s="107" t="str">
        <f>IF(AP19=1,"日",IF(AP19=2,"月",IF(AP19=3,"火",IF(AP19=4,"水",IF(AP19=5,"木",IF(AP19=6,"金","土"))))))</f>
        <v>月</v>
      </c>
      <c r="AQ20" s="105" t="str">
        <f t="shared" si="0"/>
        <v>火</v>
      </c>
      <c r="AR20" s="105" t="str">
        <f t="shared" si="0"/>
        <v>水</v>
      </c>
      <c r="AS20" s="105" t="str">
        <f t="shared" si="0"/>
        <v>木</v>
      </c>
      <c r="AT20" s="105" t="str">
        <f t="shared" si="0"/>
        <v>金</v>
      </c>
      <c r="AU20" s="105" t="str">
        <f t="shared" si="0"/>
        <v>土</v>
      </c>
      <c r="AV20" s="106" t="str">
        <f t="shared" si="0"/>
        <v>日</v>
      </c>
      <c r="AW20" s="105" t="str">
        <f>IF(AW19=1,"日",IF(AW19=2,"月",IF(AW19=3,"火",IF(AW19=4,"水",IF(AW19=5,"木",IF(AW19=6,"金",IF(AW19=0,"","土")))))))</f>
        <v/>
      </c>
      <c r="AX20" s="105" t="str">
        <f>IF(AX19=1,"日",IF(AX19=2,"月",IF(AX19=3,"火",IF(AX19=4,"水",IF(AX19=5,"木",IF(AX19=6,"金",IF(AX19=0,"","土")))))))</f>
        <v/>
      </c>
      <c r="AY20" s="105" t="str">
        <f>IF(AY19=1,"日",IF(AY19=2,"月",IF(AY19=3,"火",IF(AY19=4,"水",IF(AY19=5,"木",IF(AY19=6,"金",IF(AY19=0,"","土")))))))</f>
        <v/>
      </c>
      <c r="AZ20" s="1025"/>
      <c r="BA20" s="1026"/>
      <c r="BB20" s="1005"/>
      <c r="BC20" s="1002"/>
      <c r="BD20" s="985"/>
      <c r="BE20" s="986"/>
      <c r="BF20" s="986"/>
      <c r="BG20" s="986"/>
      <c r="BH20" s="996"/>
    </row>
    <row r="21" spans="2:60" ht="20.25" customHeight="1">
      <c r="B21" s="108"/>
      <c r="C21" s="952"/>
      <c r="D21" s="953"/>
      <c r="E21" s="954"/>
      <c r="F21" s="109"/>
      <c r="G21" s="110"/>
      <c r="H21" s="955"/>
      <c r="I21" s="956"/>
      <c r="J21" s="957"/>
      <c r="K21" s="957"/>
      <c r="L21" s="958"/>
      <c r="M21" s="959"/>
      <c r="N21" s="960"/>
      <c r="O21" s="961"/>
      <c r="P21" s="111" t="s">
        <v>616</v>
      </c>
      <c r="Q21" s="112"/>
      <c r="R21" s="112"/>
      <c r="S21" s="113"/>
      <c r="T21" s="114"/>
      <c r="U21" s="115"/>
      <c r="V21" s="115"/>
      <c r="W21" s="115"/>
      <c r="X21" s="115"/>
      <c r="Y21" s="115"/>
      <c r="Z21" s="115"/>
      <c r="AA21" s="116"/>
      <c r="AB21" s="117"/>
      <c r="AC21" s="115"/>
      <c r="AD21" s="115"/>
      <c r="AE21" s="115"/>
      <c r="AF21" s="115"/>
      <c r="AG21" s="115"/>
      <c r="AH21" s="116"/>
      <c r="AI21" s="117"/>
      <c r="AJ21" s="115"/>
      <c r="AK21" s="115"/>
      <c r="AL21" s="115"/>
      <c r="AM21" s="115"/>
      <c r="AN21" s="115"/>
      <c r="AO21" s="116"/>
      <c r="AP21" s="117"/>
      <c r="AQ21" s="115"/>
      <c r="AR21" s="115"/>
      <c r="AS21" s="115"/>
      <c r="AT21" s="115"/>
      <c r="AU21" s="115"/>
      <c r="AV21" s="116"/>
      <c r="AW21" s="117"/>
      <c r="AX21" s="115"/>
      <c r="AY21" s="115"/>
      <c r="AZ21" s="962"/>
      <c r="BA21" s="963"/>
      <c r="BB21" s="964"/>
      <c r="BC21" s="963"/>
      <c r="BD21" s="965"/>
      <c r="BE21" s="966"/>
      <c r="BF21" s="966"/>
      <c r="BG21" s="966"/>
      <c r="BH21" s="967"/>
    </row>
    <row r="22" spans="2:60" ht="20.25" customHeight="1">
      <c r="B22" s="118">
        <v>1</v>
      </c>
      <c r="C22" s="913"/>
      <c r="D22" s="1016"/>
      <c r="E22" s="915"/>
      <c r="F22" s="119">
        <f>C21</f>
        <v>0</v>
      </c>
      <c r="G22" s="120"/>
      <c r="H22" s="920"/>
      <c r="I22" s="925"/>
      <c r="J22" s="1017"/>
      <c r="K22" s="1017"/>
      <c r="L22" s="927"/>
      <c r="M22" s="934"/>
      <c r="N22" s="1018"/>
      <c r="O22" s="936"/>
      <c r="P22" s="121" t="s">
        <v>617</v>
      </c>
      <c r="Q22" s="122"/>
      <c r="R22" s="122"/>
      <c r="S22" s="123"/>
      <c r="T22" s="124"/>
      <c r="U22" s="125" t="str">
        <f>IF(U21="","",VLOOKUP(U21,'[2]シフト記号表（勤務時間帯）'!$D$6:$X$47,21,FALSE))</f>
        <v/>
      </c>
      <c r="V22" s="126" t="str">
        <f>IF(V21="","",VLOOKUP(V21,'[2]シフト記号表（勤務時間帯）'!$D$6:$X$47,21,FALSE))</f>
        <v/>
      </c>
      <c r="W22" s="126" t="str">
        <f>IF(W21="","",VLOOKUP(W21,'[2]シフト記号表（勤務時間帯）'!$D$6:$X$47,21,FALSE))</f>
        <v/>
      </c>
      <c r="X22" s="126" t="str">
        <f>IF(X21="","",VLOOKUP(X21,'[2]シフト記号表（勤務時間帯）'!$D$6:$X$47,21,FALSE))</f>
        <v/>
      </c>
      <c r="Y22" s="126" t="str">
        <f>IF(Y21="","",VLOOKUP(Y21,'[2]シフト記号表（勤務時間帯）'!$D$6:$X$47,21,FALSE))</f>
        <v/>
      </c>
      <c r="Z22" s="126" t="str">
        <f>IF(Z21="","",VLOOKUP(Z21,'[2]シフト記号表（勤務時間帯）'!$D$6:$X$47,21,FALSE))</f>
        <v/>
      </c>
      <c r="AA22" s="127" t="str">
        <f>IF(AA21="","",VLOOKUP(AA21,'[2]シフト記号表（勤務時間帯）'!$D$6:$X$47,21,FALSE))</f>
        <v/>
      </c>
      <c r="AB22" s="125" t="str">
        <f>IF(AB21="","",VLOOKUP(AB21,'[2]シフト記号表（勤務時間帯）'!$D$6:$X$47,21,FALSE))</f>
        <v/>
      </c>
      <c r="AC22" s="126" t="str">
        <f>IF(AC21="","",VLOOKUP(AC21,'[2]シフト記号表（勤務時間帯）'!$D$6:$X$47,21,FALSE))</f>
        <v/>
      </c>
      <c r="AD22" s="126" t="str">
        <f>IF(AD21="","",VLOOKUP(AD21,'[2]シフト記号表（勤務時間帯）'!$D$6:$X$47,21,FALSE))</f>
        <v/>
      </c>
      <c r="AE22" s="126" t="str">
        <f>IF(AE21="","",VLOOKUP(AE21,'[2]シフト記号表（勤務時間帯）'!$D$6:$X$47,21,FALSE))</f>
        <v/>
      </c>
      <c r="AF22" s="126" t="str">
        <f>IF(AF21="","",VLOOKUP(AF21,'[2]シフト記号表（勤務時間帯）'!$D$6:$X$47,21,FALSE))</f>
        <v/>
      </c>
      <c r="AG22" s="126" t="str">
        <f>IF(AG21="","",VLOOKUP(AG21,'[2]シフト記号表（勤務時間帯）'!$D$6:$X$47,21,FALSE))</f>
        <v/>
      </c>
      <c r="AH22" s="127" t="str">
        <f>IF(AH21="","",VLOOKUP(AH21,'[2]シフト記号表（勤務時間帯）'!$D$6:$X$47,21,FALSE))</f>
        <v/>
      </c>
      <c r="AI22" s="125" t="str">
        <f>IF(AI21="","",VLOOKUP(AI21,'[2]シフト記号表（勤務時間帯）'!$D$6:$X$47,21,FALSE))</f>
        <v/>
      </c>
      <c r="AJ22" s="126" t="str">
        <f>IF(AJ21="","",VLOOKUP(AJ21,'[2]シフト記号表（勤務時間帯）'!$D$6:$X$47,21,FALSE))</f>
        <v/>
      </c>
      <c r="AK22" s="126" t="str">
        <f>IF(AK21="","",VLOOKUP(AK21,'[2]シフト記号表（勤務時間帯）'!$D$6:$X$47,21,FALSE))</f>
        <v/>
      </c>
      <c r="AL22" s="126" t="str">
        <f>IF(AL21="","",VLOOKUP(AL21,'[2]シフト記号表（勤務時間帯）'!$D$6:$X$47,21,FALSE))</f>
        <v/>
      </c>
      <c r="AM22" s="126" t="str">
        <f>IF(AM21="","",VLOOKUP(AM21,'[2]シフト記号表（勤務時間帯）'!$D$6:$X$47,21,FALSE))</f>
        <v/>
      </c>
      <c r="AN22" s="126" t="str">
        <f>IF(AN21="","",VLOOKUP(AN21,'[2]シフト記号表（勤務時間帯）'!$D$6:$X$47,21,FALSE))</f>
        <v/>
      </c>
      <c r="AO22" s="127" t="str">
        <f>IF(AO21="","",VLOOKUP(AO21,'[2]シフト記号表（勤務時間帯）'!$D$6:$X$47,21,FALSE))</f>
        <v/>
      </c>
      <c r="AP22" s="125" t="str">
        <f>IF(AP21="","",VLOOKUP(AP21,'[2]シフト記号表（勤務時間帯）'!$D$6:$X$47,21,FALSE))</f>
        <v/>
      </c>
      <c r="AQ22" s="126" t="str">
        <f>IF(AQ21="","",VLOOKUP(AQ21,'[2]シフト記号表（勤務時間帯）'!$D$6:$X$47,21,FALSE))</f>
        <v/>
      </c>
      <c r="AR22" s="126" t="str">
        <f>IF(AR21="","",VLOOKUP(AR21,'[2]シフト記号表（勤務時間帯）'!$D$6:$X$47,21,FALSE))</f>
        <v/>
      </c>
      <c r="AS22" s="126" t="str">
        <f>IF(AS21="","",VLOOKUP(AS21,'[2]シフト記号表（勤務時間帯）'!$D$6:$X$47,21,FALSE))</f>
        <v/>
      </c>
      <c r="AT22" s="126" t="str">
        <f>IF(AT21="","",VLOOKUP(AT21,'[2]シフト記号表（勤務時間帯）'!$D$6:$X$47,21,FALSE))</f>
        <v/>
      </c>
      <c r="AU22" s="126" t="str">
        <f>IF(AU21="","",VLOOKUP(AU21,'[2]シフト記号表（勤務時間帯）'!$D$6:$X$47,21,FALSE))</f>
        <v/>
      </c>
      <c r="AV22" s="127" t="str">
        <f>IF(AV21="","",VLOOKUP(AV21,'[2]シフト記号表（勤務時間帯）'!$D$6:$X$47,21,FALSE))</f>
        <v/>
      </c>
      <c r="AW22" s="125" t="str">
        <f>IF(AW21="","",VLOOKUP(AW21,'[2]シフト記号表（勤務時間帯）'!$D$6:$X$47,21,FALSE))</f>
        <v/>
      </c>
      <c r="AX22" s="126" t="str">
        <f>IF(AX21="","",VLOOKUP(AX21,'[2]シフト記号表（勤務時間帯）'!$D$6:$X$47,21,FALSE))</f>
        <v/>
      </c>
      <c r="AY22" s="126" t="str">
        <f>IF(AY21="","",VLOOKUP(AY21,'[2]シフト記号表（勤務時間帯）'!$D$6:$X$47,21,FALSE))</f>
        <v/>
      </c>
      <c r="AZ22" s="902">
        <f>IF($BC$3="４週",SUM(U22:AV22),IF($BC$3="暦月",SUM(U22:AY22),""))</f>
        <v>0</v>
      </c>
      <c r="BA22" s="903"/>
      <c r="BB22" s="904">
        <f>IF($BC$3="４週",AZ22/4,IF($BC$3="暦月",(AZ22/($BC$8/7)),""))</f>
        <v>0</v>
      </c>
      <c r="BC22" s="903"/>
      <c r="BD22" s="896"/>
      <c r="BE22" s="1019"/>
      <c r="BF22" s="1019"/>
      <c r="BG22" s="1019"/>
      <c r="BH22" s="898"/>
    </row>
    <row r="23" spans="2:60" ht="20.25" customHeight="1">
      <c r="B23" s="128"/>
      <c r="C23" s="941"/>
      <c r="D23" s="942"/>
      <c r="E23" s="943"/>
      <c r="F23" s="129"/>
      <c r="G23" s="130">
        <f>C21</f>
        <v>0</v>
      </c>
      <c r="H23" s="944"/>
      <c r="I23" s="945"/>
      <c r="J23" s="946"/>
      <c r="K23" s="946"/>
      <c r="L23" s="947"/>
      <c r="M23" s="948"/>
      <c r="N23" s="949"/>
      <c r="O23" s="950"/>
      <c r="P23" s="131" t="s">
        <v>618</v>
      </c>
      <c r="Q23" s="132"/>
      <c r="R23" s="132"/>
      <c r="S23" s="133"/>
      <c r="T23" s="134"/>
      <c r="U23" s="135" t="str">
        <f>IF(U21="","",VLOOKUP(U21,'[2]シフト記号表（勤務時間帯）'!$D$6:$Z$47,23,FALSE))</f>
        <v/>
      </c>
      <c r="V23" s="136" t="str">
        <f>IF(V21="","",VLOOKUP(V21,'[2]シフト記号表（勤務時間帯）'!$D$6:$Z$47,23,FALSE))</f>
        <v/>
      </c>
      <c r="W23" s="136" t="str">
        <f>IF(W21="","",VLOOKUP(W21,'[2]シフト記号表（勤務時間帯）'!$D$6:$Z$47,23,FALSE))</f>
        <v/>
      </c>
      <c r="X23" s="136" t="str">
        <f>IF(X21="","",VLOOKUP(X21,'[2]シフト記号表（勤務時間帯）'!$D$6:$Z$47,23,FALSE))</f>
        <v/>
      </c>
      <c r="Y23" s="136" t="str">
        <f>IF(Y21="","",VLOOKUP(Y21,'[2]シフト記号表（勤務時間帯）'!$D$6:$Z$47,23,FALSE))</f>
        <v/>
      </c>
      <c r="Z23" s="136" t="str">
        <f>IF(Z21="","",VLOOKUP(Z21,'[2]シフト記号表（勤務時間帯）'!$D$6:$Z$47,23,FALSE))</f>
        <v/>
      </c>
      <c r="AA23" s="137" t="str">
        <f>IF(AA21="","",VLOOKUP(AA21,'[2]シフト記号表（勤務時間帯）'!$D$6:$Z$47,23,FALSE))</f>
        <v/>
      </c>
      <c r="AB23" s="135" t="str">
        <f>IF(AB21="","",VLOOKUP(AB21,'[2]シフト記号表（勤務時間帯）'!$D$6:$Z$47,23,FALSE))</f>
        <v/>
      </c>
      <c r="AC23" s="136" t="str">
        <f>IF(AC21="","",VLOOKUP(AC21,'[2]シフト記号表（勤務時間帯）'!$D$6:$Z$47,23,FALSE))</f>
        <v/>
      </c>
      <c r="AD23" s="136" t="str">
        <f>IF(AD21="","",VLOOKUP(AD21,'[2]シフト記号表（勤務時間帯）'!$D$6:$Z$47,23,FALSE))</f>
        <v/>
      </c>
      <c r="AE23" s="136" t="str">
        <f>IF(AE21="","",VLOOKUP(AE21,'[2]シフト記号表（勤務時間帯）'!$D$6:$Z$47,23,FALSE))</f>
        <v/>
      </c>
      <c r="AF23" s="136" t="str">
        <f>IF(AF21="","",VLOOKUP(AF21,'[2]シフト記号表（勤務時間帯）'!$D$6:$Z$47,23,FALSE))</f>
        <v/>
      </c>
      <c r="AG23" s="136" t="str">
        <f>IF(AG21="","",VLOOKUP(AG21,'[2]シフト記号表（勤務時間帯）'!$D$6:$Z$47,23,FALSE))</f>
        <v/>
      </c>
      <c r="AH23" s="137" t="str">
        <f>IF(AH21="","",VLOOKUP(AH21,'[2]シフト記号表（勤務時間帯）'!$D$6:$Z$47,23,FALSE))</f>
        <v/>
      </c>
      <c r="AI23" s="135" t="str">
        <f>IF(AI21="","",VLOOKUP(AI21,'[2]シフト記号表（勤務時間帯）'!$D$6:$Z$47,23,FALSE))</f>
        <v/>
      </c>
      <c r="AJ23" s="136" t="str">
        <f>IF(AJ21="","",VLOOKUP(AJ21,'[2]シフト記号表（勤務時間帯）'!$D$6:$Z$47,23,FALSE))</f>
        <v/>
      </c>
      <c r="AK23" s="136" t="str">
        <f>IF(AK21="","",VLOOKUP(AK21,'[2]シフト記号表（勤務時間帯）'!$D$6:$Z$47,23,FALSE))</f>
        <v/>
      </c>
      <c r="AL23" s="136" t="str">
        <f>IF(AL21="","",VLOOKUP(AL21,'[2]シフト記号表（勤務時間帯）'!$D$6:$Z$47,23,FALSE))</f>
        <v/>
      </c>
      <c r="AM23" s="136" t="str">
        <f>IF(AM21="","",VLOOKUP(AM21,'[2]シフト記号表（勤務時間帯）'!$D$6:$Z$47,23,FALSE))</f>
        <v/>
      </c>
      <c r="AN23" s="136" t="str">
        <f>IF(AN21="","",VLOOKUP(AN21,'[2]シフト記号表（勤務時間帯）'!$D$6:$Z$47,23,FALSE))</f>
        <v/>
      </c>
      <c r="AO23" s="137" t="str">
        <f>IF(AO21="","",VLOOKUP(AO21,'[2]シフト記号表（勤務時間帯）'!$D$6:$Z$47,23,FALSE))</f>
        <v/>
      </c>
      <c r="AP23" s="135" t="str">
        <f>IF(AP21="","",VLOOKUP(AP21,'[2]シフト記号表（勤務時間帯）'!$D$6:$Z$47,23,FALSE))</f>
        <v/>
      </c>
      <c r="AQ23" s="136" t="str">
        <f>IF(AQ21="","",VLOOKUP(AQ21,'[2]シフト記号表（勤務時間帯）'!$D$6:$Z$47,23,FALSE))</f>
        <v/>
      </c>
      <c r="AR23" s="136" t="str">
        <f>IF(AR21="","",VLOOKUP(AR21,'[2]シフト記号表（勤務時間帯）'!$D$6:$Z$47,23,FALSE))</f>
        <v/>
      </c>
      <c r="AS23" s="136" t="str">
        <f>IF(AS21="","",VLOOKUP(AS21,'[2]シフト記号表（勤務時間帯）'!$D$6:$Z$47,23,FALSE))</f>
        <v/>
      </c>
      <c r="AT23" s="136" t="str">
        <f>IF(AT21="","",VLOOKUP(AT21,'[2]シフト記号表（勤務時間帯）'!$D$6:$Z$47,23,FALSE))</f>
        <v/>
      </c>
      <c r="AU23" s="136" t="str">
        <f>IF(AU21="","",VLOOKUP(AU21,'[2]シフト記号表（勤務時間帯）'!$D$6:$Z$47,23,FALSE))</f>
        <v/>
      </c>
      <c r="AV23" s="137" t="str">
        <f>IF(AV21="","",VLOOKUP(AV21,'[2]シフト記号表（勤務時間帯）'!$D$6:$Z$47,23,FALSE))</f>
        <v/>
      </c>
      <c r="AW23" s="135" t="str">
        <f>IF(AW21="","",VLOOKUP(AW21,'[2]シフト記号表（勤務時間帯）'!$D$6:$Z$47,23,FALSE))</f>
        <v/>
      </c>
      <c r="AX23" s="136" t="str">
        <f>IF(AX21="","",VLOOKUP(AX21,'[2]シフト記号表（勤務時間帯）'!$D$6:$Z$47,23,FALSE))</f>
        <v/>
      </c>
      <c r="AY23" s="136" t="str">
        <f>IF(AY21="","",VLOOKUP(AY21,'[2]シフト記号表（勤務時間帯）'!$D$6:$Z$47,23,FALSE))</f>
        <v/>
      </c>
      <c r="AZ23" s="905">
        <f>IF($BC$3="４週",SUM(U23:AV23),IF($BC$3="暦月",SUM(U23:AY23),""))</f>
        <v>0</v>
      </c>
      <c r="BA23" s="906"/>
      <c r="BB23" s="907">
        <f>IF($BC$3="４週",AZ23/4,IF($BC$3="暦月",(AZ23/($BC$8/7)),""))</f>
        <v>0</v>
      </c>
      <c r="BC23" s="906"/>
      <c r="BD23" s="899"/>
      <c r="BE23" s="900"/>
      <c r="BF23" s="900"/>
      <c r="BG23" s="900"/>
      <c r="BH23" s="901"/>
    </row>
    <row r="24" spans="2:60" ht="20.25" customHeight="1">
      <c r="B24" s="138"/>
      <c r="C24" s="910"/>
      <c r="D24" s="911"/>
      <c r="E24" s="912"/>
      <c r="F24" s="139"/>
      <c r="G24" s="140"/>
      <c r="H24" s="951"/>
      <c r="I24" s="922"/>
      <c r="J24" s="923"/>
      <c r="K24" s="923"/>
      <c r="L24" s="924"/>
      <c r="M24" s="931"/>
      <c r="N24" s="932"/>
      <c r="O24" s="933"/>
      <c r="P24" s="141" t="s">
        <v>616</v>
      </c>
      <c r="Q24" s="142"/>
      <c r="R24" s="142"/>
      <c r="S24" s="143"/>
      <c r="T24" s="144"/>
      <c r="U24" s="145"/>
      <c r="V24" s="146"/>
      <c r="W24" s="146"/>
      <c r="X24" s="146"/>
      <c r="Y24" s="146"/>
      <c r="Z24" s="146"/>
      <c r="AA24" s="147"/>
      <c r="AB24" s="145"/>
      <c r="AC24" s="146"/>
      <c r="AD24" s="146"/>
      <c r="AE24" s="146"/>
      <c r="AF24" s="146"/>
      <c r="AG24" s="146"/>
      <c r="AH24" s="147"/>
      <c r="AI24" s="145"/>
      <c r="AJ24" s="146"/>
      <c r="AK24" s="146"/>
      <c r="AL24" s="146"/>
      <c r="AM24" s="146"/>
      <c r="AN24" s="146"/>
      <c r="AO24" s="147"/>
      <c r="AP24" s="145"/>
      <c r="AQ24" s="146"/>
      <c r="AR24" s="146"/>
      <c r="AS24" s="146"/>
      <c r="AT24" s="146"/>
      <c r="AU24" s="146"/>
      <c r="AV24" s="147"/>
      <c r="AW24" s="145"/>
      <c r="AX24" s="146"/>
      <c r="AY24" s="146"/>
      <c r="AZ24" s="940"/>
      <c r="BA24" s="909"/>
      <c r="BB24" s="908"/>
      <c r="BC24" s="909"/>
      <c r="BD24" s="893"/>
      <c r="BE24" s="894"/>
      <c r="BF24" s="894"/>
      <c r="BG24" s="894"/>
      <c r="BH24" s="895"/>
    </row>
    <row r="25" spans="2:60" ht="20.25" customHeight="1">
      <c r="B25" s="118">
        <f>B22+1</f>
        <v>2</v>
      </c>
      <c r="C25" s="913"/>
      <c r="D25" s="1016"/>
      <c r="E25" s="915"/>
      <c r="F25" s="119">
        <f>C24</f>
        <v>0</v>
      </c>
      <c r="G25" s="120"/>
      <c r="H25" s="920"/>
      <c r="I25" s="925"/>
      <c r="J25" s="1017"/>
      <c r="K25" s="1017"/>
      <c r="L25" s="927"/>
      <c r="M25" s="934"/>
      <c r="N25" s="1018"/>
      <c r="O25" s="936"/>
      <c r="P25" s="121" t="s">
        <v>617</v>
      </c>
      <c r="Q25" s="122"/>
      <c r="R25" s="122"/>
      <c r="S25" s="123"/>
      <c r="T25" s="124"/>
      <c r="U25" s="125" t="str">
        <f>IF(U24="","",VLOOKUP(U24,'[2]シフト記号表（勤務時間帯）'!$D$6:$X$47,21,FALSE))</f>
        <v/>
      </c>
      <c r="V25" s="126" t="str">
        <f>IF(V24="","",VLOOKUP(V24,'[2]シフト記号表（勤務時間帯）'!$D$6:$X$47,21,FALSE))</f>
        <v/>
      </c>
      <c r="W25" s="126" t="str">
        <f>IF(W24="","",VLOOKUP(W24,'[2]シフト記号表（勤務時間帯）'!$D$6:$X$47,21,FALSE))</f>
        <v/>
      </c>
      <c r="X25" s="126" t="str">
        <f>IF(X24="","",VLOOKUP(X24,'[2]シフト記号表（勤務時間帯）'!$D$6:$X$47,21,FALSE))</f>
        <v/>
      </c>
      <c r="Y25" s="126" t="str">
        <f>IF(Y24="","",VLOOKUP(Y24,'[2]シフト記号表（勤務時間帯）'!$D$6:$X$47,21,FALSE))</f>
        <v/>
      </c>
      <c r="Z25" s="126" t="str">
        <f>IF(Z24="","",VLOOKUP(Z24,'[2]シフト記号表（勤務時間帯）'!$D$6:$X$47,21,FALSE))</f>
        <v/>
      </c>
      <c r="AA25" s="127" t="str">
        <f>IF(AA24="","",VLOOKUP(AA24,'[2]シフト記号表（勤務時間帯）'!$D$6:$X$47,21,FALSE))</f>
        <v/>
      </c>
      <c r="AB25" s="125" t="str">
        <f>IF(AB24="","",VLOOKUP(AB24,'[2]シフト記号表（勤務時間帯）'!$D$6:$X$47,21,FALSE))</f>
        <v/>
      </c>
      <c r="AC25" s="126" t="str">
        <f>IF(AC24="","",VLOOKUP(AC24,'[2]シフト記号表（勤務時間帯）'!$D$6:$X$47,21,FALSE))</f>
        <v/>
      </c>
      <c r="AD25" s="126" t="str">
        <f>IF(AD24="","",VLOOKUP(AD24,'[2]シフト記号表（勤務時間帯）'!$D$6:$X$47,21,FALSE))</f>
        <v/>
      </c>
      <c r="AE25" s="126" t="str">
        <f>IF(AE24="","",VLOOKUP(AE24,'[2]シフト記号表（勤務時間帯）'!$D$6:$X$47,21,FALSE))</f>
        <v/>
      </c>
      <c r="AF25" s="126" t="str">
        <f>IF(AF24="","",VLOOKUP(AF24,'[2]シフト記号表（勤務時間帯）'!$D$6:$X$47,21,FALSE))</f>
        <v/>
      </c>
      <c r="AG25" s="126" t="str">
        <f>IF(AG24="","",VLOOKUP(AG24,'[2]シフト記号表（勤務時間帯）'!$D$6:$X$47,21,FALSE))</f>
        <v/>
      </c>
      <c r="AH25" s="127" t="str">
        <f>IF(AH24="","",VLOOKUP(AH24,'[2]シフト記号表（勤務時間帯）'!$D$6:$X$47,21,FALSE))</f>
        <v/>
      </c>
      <c r="AI25" s="125" t="str">
        <f>IF(AI24="","",VLOOKUP(AI24,'[2]シフト記号表（勤務時間帯）'!$D$6:$X$47,21,FALSE))</f>
        <v/>
      </c>
      <c r="AJ25" s="126" t="str">
        <f>IF(AJ24="","",VLOOKUP(AJ24,'[2]シフト記号表（勤務時間帯）'!$D$6:$X$47,21,FALSE))</f>
        <v/>
      </c>
      <c r="AK25" s="126" t="str">
        <f>IF(AK24="","",VLOOKUP(AK24,'[2]シフト記号表（勤務時間帯）'!$D$6:$X$47,21,FALSE))</f>
        <v/>
      </c>
      <c r="AL25" s="126" t="str">
        <f>IF(AL24="","",VLOOKUP(AL24,'[2]シフト記号表（勤務時間帯）'!$D$6:$X$47,21,FALSE))</f>
        <v/>
      </c>
      <c r="AM25" s="126" t="str">
        <f>IF(AM24="","",VLOOKUP(AM24,'[2]シフト記号表（勤務時間帯）'!$D$6:$X$47,21,FALSE))</f>
        <v/>
      </c>
      <c r="AN25" s="126" t="str">
        <f>IF(AN24="","",VLOOKUP(AN24,'[2]シフト記号表（勤務時間帯）'!$D$6:$X$47,21,FALSE))</f>
        <v/>
      </c>
      <c r="AO25" s="127" t="str">
        <f>IF(AO24="","",VLOOKUP(AO24,'[2]シフト記号表（勤務時間帯）'!$D$6:$X$47,21,FALSE))</f>
        <v/>
      </c>
      <c r="AP25" s="125" t="str">
        <f>IF(AP24="","",VLOOKUP(AP24,'[2]シフト記号表（勤務時間帯）'!$D$6:$X$47,21,FALSE))</f>
        <v/>
      </c>
      <c r="AQ25" s="126" t="str">
        <f>IF(AQ24="","",VLOOKUP(AQ24,'[2]シフト記号表（勤務時間帯）'!$D$6:$X$47,21,FALSE))</f>
        <v/>
      </c>
      <c r="AR25" s="126" t="str">
        <f>IF(AR24="","",VLOOKUP(AR24,'[2]シフト記号表（勤務時間帯）'!$D$6:$X$47,21,FALSE))</f>
        <v/>
      </c>
      <c r="AS25" s="126" t="str">
        <f>IF(AS24="","",VLOOKUP(AS24,'[2]シフト記号表（勤務時間帯）'!$D$6:$X$47,21,FALSE))</f>
        <v/>
      </c>
      <c r="AT25" s="126" t="str">
        <f>IF(AT24="","",VLOOKUP(AT24,'[2]シフト記号表（勤務時間帯）'!$D$6:$X$47,21,FALSE))</f>
        <v/>
      </c>
      <c r="AU25" s="126" t="str">
        <f>IF(AU24="","",VLOOKUP(AU24,'[2]シフト記号表（勤務時間帯）'!$D$6:$X$47,21,FALSE))</f>
        <v/>
      </c>
      <c r="AV25" s="127" t="str">
        <f>IF(AV24="","",VLOOKUP(AV24,'[2]シフト記号表（勤務時間帯）'!$D$6:$X$47,21,FALSE))</f>
        <v/>
      </c>
      <c r="AW25" s="125" t="str">
        <f>IF(AW24="","",VLOOKUP(AW24,'[2]シフト記号表（勤務時間帯）'!$D$6:$X$47,21,FALSE))</f>
        <v/>
      </c>
      <c r="AX25" s="126" t="str">
        <f>IF(AX24="","",VLOOKUP(AX24,'[2]シフト記号表（勤務時間帯）'!$D$6:$X$47,21,FALSE))</f>
        <v/>
      </c>
      <c r="AY25" s="126" t="str">
        <f>IF(AY24="","",VLOOKUP(AY24,'[2]シフト記号表（勤務時間帯）'!$D$6:$X$47,21,FALSE))</f>
        <v/>
      </c>
      <c r="AZ25" s="902">
        <f>IF($BC$3="４週",SUM(U25:AV25),IF($BC$3="暦月",SUM(U25:AY25),""))</f>
        <v>0</v>
      </c>
      <c r="BA25" s="903"/>
      <c r="BB25" s="904">
        <f>IF($BC$3="４週",AZ25/4,IF($BC$3="暦月",(AZ25/($BC$8/7)),""))</f>
        <v>0</v>
      </c>
      <c r="BC25" s="903"/>
      <c r="BD25" s="896"/>
      <c r="BE25" s="1019"/>
      <c r="BF25" s="1019"/>
      <c r="BG25" s="1019"/>
      <c r="BH25" s="898"/>
    </row>
    <row r="26" spans="2:60" ht="20.25" customHeight="1">
      <c r="B26" s="128"/>
      <c r="C26" s="941"/>
      <c r="D26" s="942"/>
      <c r="E26" s="943"/>
      <c r="F26" s="129"/>
      <c r="G26" s="130">
        <f>C24</f>
        <v>0</v>
      </c>
      <c r="H26" s="944"/>
      <c r="I26" s="945"/>
      <c r="J26" s="946"/>
      <c r="K26" s="946"/>
      <c r="L26" s="947"/>
      <c r="M26" s="948"/>
      <c r="N26" s="949"/>
      <c r="O26" s="950"/>
      <c r="P26" s="131" t="s">
        <v>618</v>
      </c>
      <c r="Q26" s="132"/>
      <c r="R26" s="132"/>
      <c r="S26" s="133"/>
      <c r="T26" s="134"/>
      <c r="U26" s="135" t="str">
        <f>IF(U24="","",VLOOKUP(U24,'[2]シフト記号表（勤務時間帯）'!$D$6:$Z$47,23,FALSE))</f>
        <v/>
      </c>
      <c r="V26" s="136" t="str">
        <f>IF(V24="","",VLOOKUP(V24,'[2]シフト記号表（勤務時間帯）'!$D$6:$Z$47,23,FALSE))</f>
        <v/>
      </c>
      <c r="W26" s="136" t="str">
        <f>IF(W24="","",VLOOKUP(W24,'[2]シフト記号表（勤務時間帯）'!$D$6:$Z$47,23,FALSE))</f>
        <v/>
      </c>
      <c r="X26" s="136" t="str">
        <f>IF(X24="","",VLOOKUP(X24,'[2]シフト記号表（勤務時間帯）'!$D$6:$Z$47,23,FALSE))</f>
        <v/>
      </c>
      <c r="Y26" s="136" t="str">
        <f>IF(Y24="","",VLOOKUP(Y24,'[2]シフト記号表（勤務時間帯）'!$D$6:$Z$47,23,FALSE))</f>
        <v/>
      </c>
      <c r="Z26" s="136" t="str">
        <f>IF(Z24="","",VLOOKUP(Z24,'[2]シフト記号表（勤務時間帯）'!$D$6:$Z$47,23,FALSE))</f>
        <v/>
      </c>
      <c r="AA26" s="137" t="str">
        <f>IF(AA24="","",VLOOKUP(AA24,'[2]シフト記号表（勤務時間帯）'!$D$6:$Z$47,23,FALSE))</f>
        <v/>
      </c>
      <c r="AB26" s="135" t="str">
        <f>IF(AB24="","",VLOOKUP(AB24,'[2]シフト記号表（勤務時間帯）'!$D$6:$Z$47,23,FALSE))</f>
        <v/>
      </c>
      <c r="AC26" s="136" t="str">
        <f>IF(AC24="","",VLOOKUP(AC24,'[2]シフト記号表（勤務時間帯）'!$D$6:$Z$47,23,FALSE))</f>
        <v/>
      </c>
      <c r="AD26" s="136" t="str">
        <f>IF(AD24="","",VLOOKUP(AD24,'[2]シフト記号表（勤務時間帯）'!$D$6:$Z$47,23,FALSE))</f>
        <v/>
      </c>
      <c r="AE26" s="136" t="str">
        <f>IF(AE24="","",VLOOKUP(AE24,'[2]シフト記号表（勤務時間帯）'!$D$6:$Z$47,23,FALSE))</f>
        <v/>
      </c>
      <c r="AF26" s="136" t="str">
        <f>IF(AF24="","",VLOOKUP(AF24,'[2]シフト記号表（勤務時間帯）'!$D$6:$Z$47,23,FALSE))</f>
        <v/>
      </c>
      <c r="AG26" s="136" t="str">
        <f>IF(AG24="","",VLOOKUP(AG24,'[2]シフト記号表（勤務時間帯）'!$D$6:$Z$47,23,FALSE))</f>
        <v/>
      </c>
      <c r="AH26" s="137" t="str">
        <f>IF(AH24="","",VLOOKUP(AH24,'[2]シフト記号表（勤務時間帯）'!$D$6:$Z$47,23,FALSE))</f>
        <v/>
      </c>
      <c r="AI26" s="135" t="str">
        <f>IF(AI24="","",VLOOKUP(AI24,'[2]シフト記号表（勤務時間帯）'!$D$6:$Z$47,23,FALSE))</f>
        <v/>
      </c>
      <c r="AJ26" s="136" t="str">
        <f>IF(AJ24="","",VLOOKUP(AJ24,'[2]シフト記号表（勤務時間帯）'!$D$6:$Z$47,23,FALSE))</f>
        <v/>
      </c>
      <c r="AK26" s="136" t="str">
        <f>IF(AK24="","",VLOOKUP(AK24,'[2]シフト記号表（勤務時間帯）'!$D$6:$Z$47,23,FALSE))</f>
        <v/>
      </c>
      <c r="AL26" s="136" t="str">
        <f>IF(AL24="","",VLOOKUP(AL24,'[2]シフト記号表（勤務時間帯）'!$D$6:$Z$47,23,FALSE))</f>
        <v/>
      </c>
      <c r="AM26" s="136" t="str">
        <f>IF(AM24="","",VLOOKUP(AM24,'[2]シフト記号表（勤務時間帯）'!$D$6:$Z$47,23,FALSE))</f>
        <v/>
      </c>
      <c r="AN26" s="136" t="str">
        <f>IF(AN24="","",VLOOKUP(AN24,'[2]シフト記号表（勤務時間帯）'!$D$6:$Z$47,23,FALSE))</f>
        <v/>
      </c>
      <c r="AO26" s="137" t="str">
        <f>IF(AO24="","",VLOOKUP(AO24,'[2]シフト記号表（勤務時間帯）'!$D$6:$Z$47,23,FALSE))</f>
        <v/>
      </c>
      <c r="AP26" s="135" t="str">
        <f>IF(AP24="","",VLOOKUP(AP24,'[2]シフト記号表（勤務時間帯）'!$D$6:$Z$47,23,FALSE))</f>
        <v/>
      </c>
      <c r="AQ26" s="136" t="str">
        <f>IF(AQ24="","",VLOOKUP(AQ24,'[2]シフト記号表（勤務時間帯）'!$D$6:$Z$47,23,FALSE))</f>
        <v/>
      </c>
      <c r="AR26" s="136" t="str">
        <f>IF(AR24="","",VLOOKUP(AR24,'[2]シフト記号表（勤務時間帯）'!$D$6:$Z$47,23,FALSE))</f>
        <v/>
      </c>
      <c r="AS26" s="136" t="str">
        <f>IF(AS24="","",VLOOKUP(AS24,'[2]シフト記号表（勤務時間帯）'!$D$6:$Z$47,23,FALSE))</f>
        <v/>
      </c>
      <c r="AT26" s="136" t="str">
        <f>IF(AT24="","",VLOOKUP(AT24,'[2]シフト記号表（勤務時間帯）'!$D$6:$Z$47,23,FALSE))</f>
        <v/>
      </c>
      <c r="AU26" s="136" t="str">
        <f>IF(AU24="","",VLOOKUP(AU24,'[2]シフト記号表（勤務時間帯）'!$D$6:$Z$47,23,FALSE))</f>
        <v/>
      </c>
      <c r="AV26" s="137" t="str">
        <f>IF(AV24="","",VLOOKUP(AV24,'[2]シフト記号表（勤務時間帯）'!$D$6:$Z$47,23,FALSE))</f>
        <v/>
      </c>
      <c r="AW26" s="135" t="str">
        <f>IF(AW24="","",VLOOKUP(AW24,'[2]シフト記号表（勤務時間帯）'!$D$6:$Z$47,23,FALSE))</f>
        <v/>
      </c>
      <c r="AX26" s="136" t="str">
        <f>IF(AX24="","",VLOOKUP(AX24,'[2]シフト記号表（勤務時間帯）'!$D$6:$Z$47,23,FALSE))</f>
        <v/>
      </c>
      <c r="AY26" s="136" t="str">
        <f>IF(AY24="","",VLOOKUP(AY24,'[2]シフト記号表（勤務時間帯）'!$D$6:$Z$47,23,FALSE))</f>
        <v/>
      </c>
      <c r="AZ26" s="905">
        <f>IF($BC$3="４週",SUM(U26:AV26),IF($BC$3="暦月",SUM(U26:AY26),""))</f>
        <v>0</v>
      </c>
      <c r="BA26" s="906"/>
      <c r="BB26" s="907">
        <f>IF($BC$3="４週",AZ26/4,IF($BC$3="暦月",(AZ26/($BC$8/7)),""))</f>
        <v>0</v>
      </c>
      <c r="BC26" s="906"/>
      <c r="BD26" s="899"/>
      <c r="BE26" s="900"/>
      <c r="BF26" s="900"/>
      <c r="BG26" s="900"/>
      <c r="BH26" s="901"/>
    </row>
    <row r="27" spans="2:60" ht="20.25" customHeight="1">
      <c r="B27" s="138"/>
      <c r="C27" s="910"/>
      <c r="D27" s="911"/>
      <c r="E27" s="912"/>
      <c r="F27" s="119"/>
      <c r="G27" s="120"/>
      <c r="H27" s="919"/>
      <c r="I27" s="922"/>
      <c r="J27" s="923"/>
      <c r="K27" s="923"/>
      <c r="L27" s="924"/>
      <c r="M27" s="931"/>
      <c r="N27" s="932"/>
      <c r="O27" s="933"/>
      <c r="P27" s="141" t="s">
        <v>616</v>
      </c>
      <c r="Q27" s="142"/>
      <c r="R27" s="142"/>
      <c r="S27" s="143"/>
      <c r="T27" s="144"/>
      <c r="U27" s="145"/>
      <c r="V27" s="146"/>
      <c r="W27" s="146"/>
      <c r="X27" s="146"/>
      <c r="Y27" s="146"/>
      <c r="Z27" s="146"/>
      <c r="AA27" s="147"/>
      <c r="AB27" s="145"/>
      <c r="AC27" s="146"/>
      <c r="AD27" s="146"/>
      <c r="AE27" s="146"/>
      <c r="AF27" s="146"/>
      <c r="AG27" s="146"/>
      <c r="AH27" s="147"/>
      <c r="AI27" s="145"/>
      <c r="AJ27" s="146"/>
      <c r="AK27" s="146"/>
      <c r="AL27" s="146"/>
      <c r="AM27" s="146"/>
      <c r="AN27" s="146"/>
      <c r="AO27" s="147"/>
      <c r="AP27" s="145"/>
      <c r="AQ27" s="146"/>
      <c r="AR27" s="146"/>
      <c r="AS27" s="146"/>
      <c r="AT27" s="146"/>
      <c r="AU27" s="146"/>
      <c r="AV27" s="147"/>
      <c r="AW27" s="145"/>
      <c r="AX27" s="146"/>
      <c r="AY27" s="146"/>
      <c r="AZ27" s="940"/>
      <c r="BA27" s="909"/>
      <c r="BB27" s="908"/>
      <c r="BC27" s="909"/>
      <c r="BD27" s="893"/>
      <c r="BE27" s="894"/>
      <c r="BF27" s="894"/>
      <c r="BG27" s="894"/>
      <c r="BH27" s="895"/>
    </row>
    <row r="28" spans="2:60" ht="20.25" customHeight="1">
      <c r="B28" s="118">
        <f>B25+1</f>
        <v>3</v>
      </c>
      <c r="C28" s="913"/>
      <c r="D28" s="1016"/>
      <c r="E28" s="915"/>
      <c r="F28" s="119">
        <f>C27</f>
        <v>0</v>
      </c>
      <c r="G28" s="120"/>
      <c r="H28" s="920"/>
      <c r="I28" s="925"/>
      <c r="J28" s="1017"/>
      <c r="K28" s="1017"/>
      <c r="L28" s="927"/>
      <c r="M28" s="934"/>
      <c r="N28" s="1018"/>
      <c r="O28" s="936"/>
      <c r="P28" s="121" t="s">
        <v>617</v>
      </c>
      <c r="Q28" s="122"/>
      <c r="R28" s="122"/>
      <c r="S28" s="123"/>
      <c r="T28" s="124"/>
      <c r="U28" s="125" t="str">
        <f>IF(U27="","",VLOOKUP(U27,'[2]シフト記号表（勤務時間帯）'!$D$6:$X$47,21,FALSE))</f>
        <v/>
      </c>
      <c r="V28" s="126" t="str">
        <f>IF(V27="","",VLOOKUP(V27,'[2]シフト記号表（勤務時間帯）'!$D$6:$X$47,21,FALSE))</f>
        <v/>
      </c>
      <c r="W28" s="126" t="str">
        <f>IF(W27="","",VLOOKUP(W27,'[2]シフト記号表（勤務時間帯）'!$D$6:$X$47,21,FALSE))</f>
        <v/>
      </c>
      <c r="X28" s="126" t="str">
        <f>IF(X27="","",VLOOKUP(X27,'[2]シフト記号表（勤務時間帯）'!$D$6:$X$47,21,FALSE))</f>
        <v/>
      </c>
      <c r="Y28" s="126" t="str">
        <f>IF(Y27="","",VLOOKUP(Y27,'[2]シフト記号表（勤務時間帯）'!$D$6:$X$47,21,FALSE))</f>
        <v/>
      </c>
      <c r="Z28" s="126" t="str">
        <f>IF(Z27="","",VLOOKUP(Z27,'[2]シフト記号表（勤務時間帯）'!$D$6:$X$47,21,FALSE))</f>
        <v/>
      </c>
      <c r="AA28" s="127" t="str">
        <f>IF(AA27="","",VLOOKUP(AA27,'[2]シフト記号表（勤務時間帯）'!$D$6:$X$47,21,FALSE))</f>
        <v/>
      </c>
      <c r="AB28" s="125" t="str">
        <f>IF(AB27="","",VLOOKUP(AB27,'[2]シフト記号表（勤務時間帯）'!$D$6:$X$47,21,FALSE))</f>
        <v/>
      </c>
      <c r="AC28" s="126" t="str">
        <f>IF(AC27="","",VLOOKUP(AC27,'[2]シフト記号表（勤務時間帯）'!$D$6:$X$47,21,FALSE))</f>
        <v/>
      </c>
      <c r="AD28" s="126" t="str">
        <f>IF(AD27="","",VLOOKUP(AD27,'[2]シフト記号表（勤務時間帯）'!$D$6:$X$47,21,FALSE))</f>
        <v/>
      </c>
      <c r="AE28" s="126" t="str">
        <f>IF(AE27="","",VLOOKUP(AE27,'[2]シフト記号表（勤務時間帯）'!$D$6:$X$47,21,FALSE))</f>
        <v/>
      </c>
      <c r="AF28" s="126" t="str">
        <f>IF(AF27="","",VLOOKUP(AF27,'[2]シフト記号表（勤務時間帯）'!$D$6:$X$47,21,FALSE))</f>
        <v/>
      </c>
      <c r="AG28" s="126" t="str">
        <f>IF(AG27="","",VLOOKUP(AG27,'[2]シフト記号表（勤務時間帯）'!$D$6:$X$47,21,FALSE))</f>
        <v/>
      </c>
      <c r="AH28" s="127" t="str">
        <f>IF(AH27="","",VLOOKUP(AH27,'[2]シフト記号表（勤務時間帯）'!$D$6:$X$47,21,FALSE))</f>
        <v/>
      </c>
      <c r="AI28" s="125" t="str">
        <f>IF(AI27="","",VLOOKUP(AI27,'[2]シフト記号表（勤務時間帯）'!$D$6:$X$47,21,FALSE))</f>
        <v/>
      </c>
      <c r="AJ28" s="126" t="str">
        <f>IF(AJ27="","",VLOOKUP(AJ27,'[2]シフト記号表（勤務時間帯）'!$D$6:$X$47,21,FALSE))</f>
        <v/>
      </c>
      <c r="AK28" s="126" t="str">
        <f>IF(AK27="","",VLOOKUP(AK27,'[2]シフト記号表（勤務時間帯）'!$D$6:$X$47,21,FALSE))</f>
        <v/>
      </c>
      <c r="AL28" s="126" t="str">
        <f>IF(AL27="","",VLOOKUP(AL27,'[2]シフト記号表（勤務時間帯）'!$D$6:$X$47,21,FALSE))</f>
        <v/>
      </c>
      <c r="AM28" s="126" t="str">
        <f>IF(AM27="","",VLOOKUP(AM27,'[2]シフト記号表（勤務時間帯）'!$D$6:$X$47,21,FALSE))</f>
        <v/>
      </c>
      <c r="AN28" s="126" t="str">
        <f>IF(AN27="","",VLOOKUP(AN27,'[2]シフト記号表（勤務時間帯）'!$D$6:$X$47,21,FALSE))</f>
        <v/>
      </c>
      <c r="AO28" s="127" t="str">
        <f>IF(AO27="","",VLOOKUP(AO27,'[2]シフト記号表（勤務時間帯）'!$D$6:$X$47,21,FALSE))</f>
        <v/>
      </c>
      <c r="AP28" s="125" t="str">
        <f>IF(AP27="","",VLOOKUP(AP27,'[2]シフト記号表（勤務時間帯）'!$D$6:$X$47,21,FALSE))</f>
        <v/>
      </c>
      <c r="AQ28" s="126" t="str">
        <f>IF(AQ27="","",VLOOKUP(AQ27,'[2]シフト記号表（勤務時間帯）'!$D$6:$X$47,21,FALSE))</f>
        <v/>
      </c>
      <c r="AR28" s="126" t="str">
        <f>IF(AR27="","",VLOOKUP(AR27,'[2]シフト記号表（勤務時間帯）'!$D$6:$X$47,21,FALSE))</f>
        <v/>
      </c>
      <c r="AS28" s="126" t="str">
        <f>IF(AS27="","",VLOOKUP(AS27,'[2]シフト記号表（勤務時間帯）'!$D$6:$X$47,21,FALSE))</f>
        <v/>
      </c>
      <c r="AT28" s="126" t="str">
        <f>IF(AT27="","",VLOOKUP(AT27,'[2]シフト記号表（勤務時間帯）'!$D$6:$X$47,21,FALSE))</f>
        <v/>
      </c>
      <c r="AU28" s="126" t="str">
        <f>IF(AU27="","",VLOOKUP(AU27,'[2]シフト記号表（勤務時間帯）'!$D$6:$X$47,21,FALSE))</f>
        <v/>
      </c>
      <c r="AV28" s="127" t="str">
        <f>IF(AV27="","",VLOOKUP(AV27,'[2]シフト記号表（勤務時間帯）'!$D$6:$X$47,21,FALSE))</f>
        <v/>
      </c>
      <c r="AW28" s="125" t="str">
        <f>IF(AW27="","",VLOOKUP(AW27,'[2]シフト記号表（勤務時間帯）'!$D$6:$X$47,21,FALSE))</f>
        <v/>
      </c>
      <c r="AX28" s="126" t="str">
        <f>IF(AX27="","",VLOOKUP(AX27,'[2]シフト記号表（勤務時間帯）'!$D$6:$X$47,21,FALSE))</f>
        <v/>
      </c>
      <c r="AY28" s="126" t="str">
        <f>IF(AY27="","",VLOOKUP(AY27,'[2]シフト記号表（勤務時間帯）'!$D$6:$X$47,21,FALSE))</f>
        <v/>
      </c>
      <c r="AZ28" s="902">
        <f>IF($BC$3="４週",SUM(U28:AV28),IF($BC$3="暦月",SUM(U28:AY28),""))</f>
        <v>0</v>
      </c>
      <c r="BA28" s="903"/>
      <c r="BB28" s="904">
        <f>IF($BC$3="４週",AZ28/4,IF($BC$3="暦月",(AZ28/($BC$8/7)),""))</f>
        <v>0</v>
      </c>
      <c r="BC28" s="903"/>
      <c r="BD28" s="896"/>
      <c r="BE28" s="1019"/>
      <c r="BF28" s="1019"/>
      <c r="BG28" s="1019"/>
      <c r="BH28" s="898"/>
    </row>
    <row r="29" spans="2:60" ht="20.25" customHeight="1">
      <c r="B29" s="128"/>
      <c r="C29" s="941"/>
      <c r="D29" s="942"/>
      <c r="E29" s="943"/>
      <c r="F29" s="129"/>
      <c r="G29" s="130">
        <f>C27</f>
        <v>0</v>
      </c>
      <c r="H29" s="944"/>
      <c r="I29" s="945"/>
      <c r="J29" s="946"/>
      <c r="K29" s="946"/>
      <c r="L29" s="947"/>
      <c r="M29" s="948"/>
      <c r="N29" s="949"/>
      <c r="O29" s="950"/>
      <c r="P29" s="131" t="s">
        <v>618</v>
      </c>
      <c r="Q29" s="148"/>
      <c r="R29" s="148"/>
      <c r="S29" s="149"/>
      <c r="T29" s="150"/>
      <c r="U29" s="135" t="str">
        <f>IF(U27="","",VLOOKUP(U27,'[2]シフト記号表（勤務時間帯）'!$D$6:$Z$47,23,FALSE))</f>
        <v/>
      </c>
      <c r="V29" s="136" t="str">
        <f>IF(V27="","",VLOOKUP(V27,'[2]シフト記号表（勤務時間帯）'!$D$6:$Z$47,23,FALSE))</f>
        <v/>
      </c>
      <c r="W29" s="136" t="str">
        <f>IF(W27="","",VLOOKUP(W27,'[2]シフト記号表（勤務時間帯）'!$D$6:$Z$47,23,FALSE))</f>
        <v/>
      </c>
      <c r="X29" s="136" t="str">
        <f>IF(X27="","",VLOOKUP(X27,'[2]シフト記号表（勤務時間帯）'!$D$6:$Z$47,23,FALSE))</f>
        <v/>
      </c>
      <c r="Y29" s="136" t="str">
        <f>IF(Y27="","",VLOOKUP(Y27,'[2]シフト記号表（勤務時間帯）'!$D$6:$Z$47,23,FALSE))</f>
        <v/>
      </c>
      <c r="Z29" s="136" t="str">
        <f>IF(Z27="","",VLOOKUP(Z27,'[2]シフト記号表（勤務時間帯）'!$D$6:$Z$47,23,FALSE))</f>
        <v/>
      </c>
      <c r="AA29" s="137" t="str">
        <f>IF(AA27="","",VLOOKUP(AA27,'[2]シフト記号表（勤務時間帯）'!$D$6:$Z$47,23,FALSE))</f>
        <v/>
      </c>
      <c r="AB29" s="135" t="str">
        <f>IF(AB27="","",VLOOKUP(AB27,'[2]シフト記号表（勤務時間帯）'!$D$6:$Z$47,23,FALSE))</f>
        <v/>
      </c>
      <c r="AC29" s="136" t="str">
        <f>IF(AC27="","",VLOOKUP(AC27,'[2]シフト記号表（勤務時間帯）'!$D$6:$Z$47,23,FALSE))</f>
        <v/>
      </c>
      <c r="AD29" s="136" t="str">
        <f>IF(AD27="","",VLOOKUP(AD27,'[2]シフト記号表（勤務時間帯）'!$D$6:$Z$47,23,FALSE))</f>
        <v/>
      </c>
      <c r="AE29" s="136" t="str">
        <f>IF(AE27="","",VLOOKUP(AE27,'[2]シフト記号表（勤務時間帯）'!$D$6:$Z$47,23,FALSE))</f>
        <v/>
      </c>
      <c r="AF29" s="136" t="str">
        <f>IF(AF27="","",VLOOKUP(AF27,'[2]シフト記号表（勤務時間帯）'!$D$6:$Z$47,23,FALSE))</f>
        <v/>
      </c>
      <c r="AG29" s="136" t="str">
        <f>IF(AG27="","",VLOOKUP(AG27,'[2]シフト記号表（勤務時間帯）'!$D$6:$Z$47,23,FALSE))</f>
        <v/>
      </c>
      <c r="AH29" s="137" t="str">
        <f>IF(AH27="","",VLOOKUP(AH27,'[2]シフト記号表（勤務時間帯）'!$D$6:$Z$47,23,FALSE))</f>
        <v/>
      </c>
      <c r="AI29" s="135" t="str">
        <f>IF(AI27="","",VLOOKUP(AI27,'[2]シフト記号表（勤務時間帯）'!$D$6:$Z$47,23,FALSE))</f>
        <v/>
      </c>
      <c r="AJ29" s="136" t="str">
        <f>IF(AJ27="","",VLOOKUP(AJ27,'[2]シフト記号表（勤務時間帯）'!$D$6:$Z$47,23,FALSE))</f>
        <v/>
      </c>
      <c r="AK29" s="136" t="str">
        <f>IF(AK27="","",VLOOKUP(AK27,'[2]シフト記号表（勤務時間帯）'!$D$6:$Z$47,23,FALSE))</f>
        <v/>
      </c>
      <c r="AL29" s="136" t="str">
        <f>IF(AL27="","",VLOOKUP(AL27,'[2]シフト記号表（勤務時間帯）'!$D$6:$Z$47,23,FALSE))</f>
        <v/>
      </c>
      <c r="AM29" s="136" t="str">
        <f>IF(AM27="","",VLOOKUP(AM27,'[2]シフト記号表（勤務時間帯）'!$D$6:$Z$47,23,FALSE))</f>
        <v/>
      </c>
      <c r="AN29" s="136" t="str">
        <f>IF(AN27="","",VLOOKUP(AN27,'[2]シフト記号表（勤務時間帯）'!$D$6:$Z$47,23,FALSE))</f>
        <v/>
      </c>
      <c r="AO29" s="137" t="str">
        <f>IF(AO27="","",VLOOKUP(AO27,'[2]シフト記号表（勤務時間帯）'!$D$6:$Z$47,23,FALSE))</f>
        <v/>
      </c>
      <c r="AP29" s="135" t="str">
        <f>IF(AP27="","",VLOOKUP(AP27,'[2]シフト記号表（勤務時間帯）'!$D$6:$Z$47,23,FALSE))</f>
        <v/>
      </c>
      <c r="AQ29" s="136" t="str">
        <f>IF(AQ27="","",VLOOKUP(AQ27,'[2]シフト記号表（勤務時間帯）'!$D$6:$Z$47,23,FALSE))</f>
        <v/>
      </c>
      <c r="AR29" s="136" t="str">
        <f>IF(AR27="","",VLOOKUP(AR27,'[2]シフト記号表（勤務時間帯）'!$D$6:$Z$47,23,FALSE))</f>
        <v/>
      </c>
      <c r="AS29" s="136" t="str">
        <f>IF(AS27="","",VLOOKUP(AS27,'[2]シフト記号表（勤務時間帯）'!$D$6:$Z$47,23,FALSE))</f>
        <v/>
      </c>
      <c r="AT29" s="136" t="str">
        <f>IF(AT27="","",VLOOKUP(AT27,'[2]シフト記号表（勤務時間帯）'!$D$6:$Z$47,23,FALSE))</f>
        <v/>
      </c>
      <c r="AU29" s="136" t="str">
        <f>IF(AU27="","",VLOOKUP(AU27,'[2]シフト記号表（勤務時間帯）'!$D$6:$Z$47,23,FALSE))</f>
        <v/>
      </c>
      <c r="AV29" s="137" t="str">
        <f>IF(AV27="","",VLOOKUP(AV27,'[2]シフト記号表（勤務時間帯）'!$D$6:$Z$47,23,FALSE))</f>
        <v/>
      </c>
      <c r="AW29" s="135" t="str">
        <f>IF(AW27="","",VLOOKUP(AW27,'[2]シフト記号表（勤務時間帯）'!$D$6:$Z$47,23,FALSE))</f>
        <v/>
      </c>
      <c r="AX29" s="136" t="str">
        <f>IF(AX27="","",VLOOKUP(AX27,'[2]シフト記号表（勤務時間帯）'!$D$6:$Z$47,23,FALSE))</f>
        <v/>
      </c>
      <c r="AY29" s="136" t="str">
        <f>IF(AY27="","",VLOOKUP(AY27,'[2]シフト記号表（勤務時間帯）'!$D$6:$Z$47,23,FALSE))</f>
        <v/>
      </c>
      <c r="AZ29" s="905">
        <f>IF($BC$3="４週",SUM(U29:AV29),IF($BC$3="暦月",SUM(U29:AY29),""))</f>
        <v>0</v>
      </c>
      <c r="BA29" s="906"/>
      <c r="BB29" s="907">
        <f>IF($BC$3="４週",AZ29/4,IF($BC$3="暦月",(AZ29/($BC$8/7)),""))</f>
        <v>0</v>
      </c>
      <c r="BC29" s="906"/>
      <c r="BD29" s="899"/>
      <c r="BE29" s="900"/>
      <c r="BF29" s="900"/>
      <c r="BG29" s="900"/>
      <c r="BH29" s="901"/>
    </row>
    <row r="30" spans="2:60" ht="20.25" customHeight="1">
      <c r="B30" s="138"/>
      <c r="C30" s="910"/>
      <c r="D30" s="911"/>
      <c r="E30" s="912"/>
      <c r="F30" s="119"/>
      <c r="G30" s="120"/>
      <c r="H30" s="919"/>
      <c r="I30" s="922"/>
      <c r="J30" s="923"/>
      <c r="K30" s="923"/>
      <c r="L30" s="924"/>
      <c r="M30" s="931"/>
      <c r="N30" s="932"/>
      <c r="O30" s="933"/>
      <c r="P30" s="141" t="s">
        <v>616</v>
      </c>
      <c r="Q30" s="142"/>
      <c r="R30" s="142"/>
      <c r="S30" s="143"/>
      <c r="T30" s="144"/>
      <c r="U30" s="145"/>
      <c r="V30" s="146"/>
      <c r="W30" s="146"/>
      <c r="X30" s="146"/>
      <c r="Y30" s="146"/>
      <c r="Z30" s="146"/>
      <c r="AA30" s="147"/>
      <c r="AB30" s="145"/>
      <c r="AC30" s="146"/>
      <c r="AD30" s="146"/>
      <c r="AE30" s="146"/>
      <c r="AF30" s="146"/>
      <c r="AG30" s="146"/>
      <c r="AH30" s="147"/>
      <c r="AI30" s="145"/>
      <c r="AJ30" s="146"/>
      <c r="AK30" s="146"/>
      <c r="AL30" s="146"/>
      <c r="AM30" s="146"/>
      <c r="AN30" s="146"/>
      <c r="AO30" s="147"/>
      <c r="AP30" s="145"/>
      <c r="AQ30" s="146"/>
      <c r="AR30" s="146"/>
      <c r="AS30" s="146"/>
      <c r="AT30" s="146"/>
      <c r="AU30" s="146"/>
      <c r="AV30" s="147"/>
      <c r="AW30" s="145"/>
      <c r="AX30" s="146"/>
      <c r="AY30" s="146"/>
      <c r="AZ30" s="940"/>
      <c r="BA30" s="909"/>
      <c r="BB30" s="908"/>
      <c r="BC30" s="909"/>
      <c r="BD30" s="893"/>
      <c r="BE30" s="894"/>
      <c r="BF30" s="894"/>
      <c r="BG30" s="894"/>
      <c r="BH30" s="895"/>
    </row>
    <row r="31" spans="2:60" ht="20.25" customHeight="1">
      <c r="B31" s="118">
        <f>B28+1</f>
        <v>4</v>
      </c>
      <c r="C31" s="913"/>
      <c r="D31" s="1016"/>
      <c r="E31" s="915"/>
      <c r="F31" s="119">
        <f>C30</f>
        <v>0</v>
      </c>
      <c r="G31" s="120"/>
      <c r="H31" s="920"/>
      <c r="I31" s="925"/>
      <c r="J31" s="1017"/>
      <c r="K31" s="1017"/>
      <c r="L31" s="927"/>
      <c r="M31" s="934"/>
      <c r="N31" s="1018"/>
      <c r="O31" s="936"/>
      <c r="P31" s="121" t="s">
        <v>617</v>
      </c>
      <c r="Q31" s="122"/>
      <c r="R31" s="122"/>
      <c r="S31" s="123"/>
      <c r="T31" s="124"/>
      <c r="U31" s="125" t="str">
        <f>IF(U30="","",VLOOKUP(U30,'[2]シフト記号表（勤務時間帯）'!$D$6:$X$47,21,FALSE))</f>
        <v/>
      </c>
      <c r="V31" s="126" t="str">
        <f>IF(V30="","",VLOOKUP(V30,'[2]シフト記号表（勤務時間帯）'!$D$6:$X$47,21,FALSE))</f>
        <v/>
      </c>
      <c r="W31" s="126" t="str">
        <f>IF(W30="","",VLOOKUP(W30,'[2]シフト記号表（勤務時間帯）'!$D$6:$X$47,21,FALSE))</f>
        <v/>
      </c>
      <c r="X31" s="126" t="str">
        <f>IF(X30="","",VLOOKUP(X30,'[2]シフト記号表（勤務時間帯）'!$D$6:$X$47,21,FALSE))</f>
        <v/>
      </c>
      <c r="Y31" s="126" t="str">
        <f>IF(Y30="","",VLOOKUP(Y30,'[2]シフト記号表（勤務時間帯）'!$D$6:$X$47,21,FALSE))</f>
        <v/>
      </c>
      <c r="Z31" s="126" t="str">
        <f>IF(Z30="","",VLOOKUP(Z30,'[2]シフト記号表（勤務時間帯）'!$D$6:$X$47,21,FALSE))</f>
        <v/>
      </c>
      <c r="AA31" s="127" t="str">
        <f>IF(AA30="","",VLOOKUP(AA30,'[2]シフト記号表（勤務時間帯）'!$D$6:$X$47,21,FALSE))</f>
        <v/>
      </c>
      <c r="AB31" s="125" t="str">
        <f>IF(AB30="","",VLOOKUP(AB30,'[2]シフト記号表（勤務時間帯）'!$D$6:$X$47,21,FALSE))</f>
        <v/>
      </c>
      <c r="AC31" s="126" t="str">
        <f>IF(AC30="","",VLOOKUP(AC30,'[2]シフト記号表（勤務時間帯）'!$D$6:$X$47,21,FALSE))</f>
        <v/>
      </c>
      <c r="AD31" s="126" t="str">
        <f>IF(AD30="","",VLOOKUP(AD30,'[2]シフト記号表（勤務時間帯）'!$D$6:$X$47,21,FALSE))</f>
        <v/>
      </c>
      <c r="AE31" s="126" t="str">
        <f>IF(AE30="","",VLOOKUP(AE30,'[2]シフト記号表（勤務時間帯）'!$D$6:$X$47,21,FALSE))</f>
        <v/>
      </c>
      <c r="AF31" s="126" t="str">
        <f>IF(AF30="","",VLOOKUP(AF30,'[2]シフト記号表（勤務時間帯）'!$D$6:$X$47,21,FALSE))</f>
        <v/>
      </c>
      <c r="AG31" s="126" t="str">
        <f>IF(AG30="","",VLOOKUP(AG30,'[2]シフト記号表（勤務時間帯）'!$D$6:$X$47,21,FALSE))</f>
        <v/>
      </c>
      <c r="AH31" s="127" t="str">
        <f>IF(AH30="","",VLOOKUP(AH30,'[2]シフト記号表（勤務時間帯）'!$D$6:$X$47,21,FALSE))</f>
        <v/>
      </c>
      <c r="AI31" s="125" t="str">
        <f>IF(AI30="","",VLOOKUP(AI30,'[2]シフト記号表（勤務時間帯）'!$D$6:$X$47,21,FALSE))</f>
        <v/>
      </c>
      <c r="AJ31" s="126" t="str">
        <f>IF(AJ30="","",VLOOKUP(AJ30,'[2]シフト記号表（勤務時間帯）'!$D$6:$X$47,21,FALSE))</f>
        <v/>
      </c>
      <c r="AK31" s="126" t="str">
        <f>IF(AK30="","",VLOOKUP(AK30,'[2]シフト記号表（勤務時間帯）'!$D$6:$X$47,21,FALSE))</f>
        <v/>
      </c>
      <c r="AL31" s="126" t="str">
        <f>IF(AL30="","",VLOOKUP(AL30,'[2]シフト記号表（勤務時間帯）'!$D$6:$X$47,21,FALSE))</f>
        <v/>
      </c>
      <c r="AM31" s="126" t="str">
        <f>IF(AM30="","",VLOOKUP(AM30,'[2]シフト記号表（勤務時間帯）'!$D$6:$X$47,21,FALSE))</f>
        <v/>
      </c>
      <c r="AN31" s="126" t="str">
        <f>IF(AN30="","",VLOOKUP(AN30,'[2]シフト記号表（勤務時間帯）'!$D$6:$X$47,21,FALSE))</f>
        <v/>
      </c>
      <c r="AO31" s="127" t="str">
        <f>IF(AO30="","",VLOOKUP(AO30,'[2]シフト記号表（勤務時間帯）'!$D$6:$X$47,21,FALSE))</f>
        <v/>
      </c>
      <c r="AP31" s="125" t="str">
        <f>IF(AP30="","",VLOOKUP(AP30,'[2]シフト記号表（勤務時間帯）'!$D$6:$X$47,21,FALSE))</f>
        <v/>
      </c>
      <c r="AQ31" s="126" t="str">
        <f>IF(AQ30="","",VLOOKUP(AQ30,'[2]シフト記号表（勤務時間帯）'!$D$6:$X$47,21,FALSE))</f>
        <v/>
      </c>
      <c r="AR31" s="126" t="str">
        <f>IF(AR30="","",VLOOKUP(AR30,'[2]シフト記号表（勤務時間帯）'!$D$6:$X$47,21,FALSE))</f>
        <v/>
      </c>
      <c r="AS31" s="126" t="str">
        <f>IF(AS30="","",VLOOKUP(AS30,'[2]シフト記号表（勤務時間帯）'!$D$6:$X$47,21,FALSE))</f>
        <v/>
      </c>
      <c r="AT31" s="126" t="str">
        <f>IF(AT30="","",VLOOKUP(AT30,'[2]シフト記号表（勤務時間帯）'!$D$6:$X$47,21,FALSE))</f>
        <v/>
      </c>
      <c r="AU31" s="126" t="str">
        <f>IF(AU30="","",VLOOKUP(AU30,'[2]シフト記号表（勤務時間帯）'!$D$6:$X$47,21,FALSE))</f>
        <v/>
      </c>
      <c r="AV31" s="127" t="str">
        <f>IF(AV30="","",VLOOKUP(AV30,'[2]シフト記号表（勤務時間帯）'!$D$6:$X$47,21,FALSE))</f>
        <v/>
      </c>
      <c r="AW31" s="125" t="str">
        <f>IF(AW30="","",VLOOKUP(AW30,'[2]シフト記号表（勤務時間帯）'!$D$6:$X$47,21,FALSE))</f>
        <v/>
      </c>
      <c r="AX31" s="126" t="str">
        <f>IF(AX30="","",VLOOKUP(AX30,'[2]シフト記号表（勤務時間帯）'!$D$6:$X$47,21,FALSE))</f>
        <v/>
      </c>
      <c r="AY31" s="126" t="str">
        <f>IF(AY30="","",VLOOKUP(AY30,'[2]シフト記号表（勤務時間帯）'!$D$6:$X$47,21,FALSE))</f>
        <v/>
      </c>
      <c r="AZ31" s="902">
        <f>IF($BC$3="４週",SUM(U31:AV31),IF($BC$3="暦月",SUM(U31:AY31),""))</f>
        <v>0</v>
      </c>
      <c r="BA31" s="903"/>
      <c r="BB31" s="904">
        <f>IF($BC$3="４週",AZ31/4,IF($BC$3="暦月",(AZ31/($BC$8/7)),""))</f>
        <v>0</v>
      </c>
      <c r="BC31" s="903"/>
      <c r="BD31" s="896"/>
      <c r="BE31" s="1019"/>
      <c r="BF31" s="1019"/>
      <c r="BG31" s="1019"/>
      <c r="BH31" s="898"/>
    </row>
    <row r="32" spans="2:60" ht="20.25" customHeight="1">
      <c r="B32" s="128"/>
      <c r="C32" s="941"/>
      <c r="D32" s="942"/>
      <c r="E32" s="943"/>
      <c r="F32" s="129"/>
      <c r="G32" s="130">
        <f>C30</f>
        <v>0</v>
      </c>
      <c r="H32" s="944"/>
      <c r="I32" s="945"/>
      <c r="J32" s="946"/>
      <c r="K32" s="946"/>
      <c r="L32" s="947"/>
      <c r="M32" s="948"/>
      <c r="N32" s="949"/>
      <c r="O32" s="950"/>
      <c r="P32" s="131" t="s">
        <v>618</v>
      </c>
      <c r="Q32" s="151"/>
      <c r="R32" s="151"/>
      <c r="S32" s="133"/>
      <c r="T32" s="134"/>
      <c r="U32" s="135" t="str">
        <f>IF(U30="","",VLOOKUP(U30,'[2]シフト記号表（勤務時間帯）'!$D$6:$Z$47,23,FALSE))</f>
        <v/>
      </c>
      <c r="V32" s="136" t="str">
        <f>IF(V30="","",VLOOKUP(V30,'[2]シフト記号表（勤務時間帯）'!$D$6:$Z$47,23,FALSE))</f>
        <v/>
      </c>
      <c r="W32" s="136" t="str">
        <f>IF(W30="","",VLOOKUP(W30,'[2]シフト記号表（勤務時間帯）'!$D$6:$Z$47,23,FALSE))</f>
        <v/>
      </c>
      <c r="X32" s="136" t="str">
        <f>IF(X30="","",VLOOKUP(X30,'[2]シフト記号表（勤務時間帯）'!$D$6:$Z$47,23,FALSE))</f>
        <v/>
      </c>
      <c r="Y32" s="136" t="str">
        <f>IF(Y30="","",VLOOKUP(Y30,'[2]シフト記号表（勤務時間帯）'!$D$6:$Z$47,23,FALSE))</f>
        <v/>
      </c>
      <c r="Z32" s="136" t="str">
        <f>IF(Z30="","",VLOOKUP(Z30,'[2]シフト記号表（勤務時間帯）'!$D$6:$Z$47,23,FALSE))</f>
        <v/>
      </c>
      <c r="AA32" s="137" t="str">
        <f>IF(AA30="","",VLOOKUP(AA30,'[2]シフト記号表（勤務時間帯）'!$D$6:$Z$47,23,FALSE))</f>
        <v/>
      </c>
      <c r="AB32" s="135" t="str">
        <f>IF(AB30="","",VLOOKUP(AB30,'[2]シフト記号表（勤務時間帯）'!$D$6:$Z$47,23,FALSE))</f>
        <v/>
      </c>
      <c r="AC32" s="136" t="str">
        <f>IF(AC30="","",VLOOKUP(AC30,'[2]シフト記号表（勤務時間帯）'!$D$6:$Z$47,23,FALSE))</f>
        <v/>
      </c>
      <c r="AD32" s="136" t="str">
        <f>IF(AD30="","",VLOOKUP(AD30,'[2]シフト記号表（勤務時間帯）'!$D$6:$Z$47,23,FALSE))</f>
        <v/>
      </c>
      <c r="AE32" s="136" t="str">
        <f>IF(AE30="","",VLOOKUP(AE30,'[2]シフト記号表（勤務時間帯）'!$D$6:$Z$47,23,FALSE))</f>
        <v/>
      </c>
      <c r="AF32" s="136" t="str">
        <f>IF(AF30="","",VLOOKUP(AF30,'[2]シフト記号表（勤務時間帯）'!$D$6:$Z$47,23,FALSE))</f>
        <v/>
      </c>
      <c r="AG32" s="136" t="str">
        <f>IF(AG30="","",VLOOKUP(AG30,'[2]シフト記号表（勤務時間帯）'!$D$6:$Z$47,23,FALSE))</f>
        <v/>
      </c>
      <c r="AH32" s="137" t="str">
        <f>IF(AH30="","",VLOOKUP(AH30,'[2]シフト記号表（勤務時間帯）'!$D$6:$Z$47,23,FALSE))</f>
        <v/>
      </c>
      <c r="AI32" s="135" t="str">
        <f>IF(AI30="","",VLOOKUP(AI30,'[2]シフト記号表（勤務時間帯）'!$D$6:$Z$47,23,FALSE))</f>
        <v/>
      </c>
      <c r="AJ32" s="136" t="str">
        <f>IF(AJ30="","",VLOOKUP(AJ30,'[2]シフト記号表（勤務時間帯）'!$D$6:$Z$47,23,FALSE))</f>
        <v/>
      </c>
      <c r="AK32" s="136" t="str">
        <f>IF(AK30="","",VLOOKUP(AK30,'[2]シフト記号表（勤務時間帯）'!$D$6:$Z$47,23,FALSE))</f>
        <v/>
      </c>
      <c r="AL32" s="136" t="str">
        <f>IF(AL30="","",VLOOKUP(AL30,'[2]シフト記号表（勤務時間帯）'!$D$6:$Z$47,23,FALSE))</f>
        <v/>
      </c>
      <c r="AM32" s="136" t="str">
        <f>IF(AM30="","",VLOOKUP(AM30,'[2]シフト記号表（勤務時間帯）'!$D$6:$Z$47,23,FALSE))</f>
        <v/>
      </c>
      <c r="AN32" s="136" t="str">
        <f>IF(AN30="","",VLOOKUP(AN30,'[2]シフト記号表（勤務時間帯）'!$D$6:$Z$47,23,FALSE))</f>
        <v/>
      </c>
      <c r="AO32" s="137" t="str">
        <f>IF(AO30="","",VLOOKUP(AO30,'[2]シフト記号表（勤務時間帯）'!$D$6:$Z$47,23,FALSE))</f>
        <v/>
      </c>
      <c r="AP32" s="135" t="str">
        <f>IF(AP30="","",VLOOKUP(AP30,'[2]シフト記号表（勤務時間帯）'!$D$6:$Z$47,23,FALSE))</f>
        <v/>
      </c>
      <c r="AQ32" s="136" t="str">
        <f>IF(AQ30="","",VLOOKUP(AQ30,'[2]シフト記号表（勤務時間帯）'!$D$6:$Z$47,23,FALSE))</f>
        <v/>
      </c>
      <c r="AR32" s="136" t="str">
        <f>IF(AR30="","",VLOOKUP(AR30,'[2]シフト記号表（勤務時間帯）'!$D$6:$Z$47,23,FALSE))</f>
        <v/>
      </c>
      <c r="AS32" s="136" t="str">
        <f>IF(AS30="","",VLOOKUP(AS30,'[2]シフト記号表（勤務時間帯）'!$D$6:$Z$47,23,FALSE))</f>
        <v/>
      </c>
      <c r="AT32" s="136" t="str">
        <f>IF(AT30="","",VLOOKUP(AT30,'[2]シフト記号表（勤務時間帯）'!$D$6:$Z$47,23,FALSE))</f>
        <v/>
      </c>
      <c r="AU32" s="136" t="str">
        <f>IF(AU30="","",VLOOKUP(AU30,'[2]シフト記号表（勤務時間帯）'!$D$6:$Z$47,23,FALSE))</f>
        <v/>
      </c>
      <c r="AV32" s="137" t="str">
        <f>IF(AV30="","",VLOOKUP(AV30,'[2]シフト記号表（勤務時間帯）'!$D$6:$Z$47,23,FALSE))</f>
        <v/>
      </c>
      <c r="AW32" s="135" t="str">
        <f>IF(AW30="","",VLOOKUP(AW30,'[2]シフト記号表（勤務時間帯）'!$D$6:$Z$47,23,FALSE))</f>
        <v/>
      </c>
      <c r="AX32" s="136" t="str">
        <f>IF(AX30="","",VLOOKUP(AX30,'[2]シフト記号表（勤務時間帯）'!$D$6:$Z$47,23,FALSE))</f>
        <v/>
      </c>
      <c r="AY32" s="136" t="str">
        <f>IF(AY30="","",VLOOKUP(AY30,'[2]シフト記号表（勤務時間帯）'!$D$6:$Z$47,23,FALSE))</f>
        <v/>
      </c>
      <c r="AZ32" s="905">
        <f>IF($BC$3="４週",SUM(U32:AV32),IF($BC$3="暦月",SUM(U32:AY32),""))</f>
        <v>0</v>
      </c>
      <c r="BA32" s="906"/>
      <c r="BB32" s="907">
        <f>IF($BC$3="４週",AZ32/4,IF($BC$3="暦月",(AZ32/($BC$8/7)),""))</f>
        <v>0</v>
      </c>
      <c r="BC32" s="906"/>
      <c r="BD32" s="899"/>
      <c r="BE32" s="900"/>
      <c r="BF32" s="900"/>
      <c r="BG32" s="900"/>
      <c r="BH32" s="901"/>
    </row>
    <row r="33" spans="2:60" ht="20.25" customHeight="1">
      <c r="B33" s="138"/>
      <c r="C33" s="910"/>
      <c r="D33" s="911"/>
      <c r="E33" s="912"/>
      <c r="F33" s="119"/>
      <c r="G33" s="120"/>
      <c r="H33" s="919"/>
      <c r="I33" s="922"/>
      <c r="J33" s="923"/>
      <c r="K33" s="923"/>
      <c r="L33" s="924"/>
      <c r="M33" s="931"/>
      <c r="N33" s="932"/>
      <c r="O33" s="933"/>
      <c r="P33" s="141" t="s">
        <v>616</v>
      </c>
      <c r="Q33" s="142"/>
      <c r="R33" s="142"/>
      <c r="S33" s="143"/>
      <c r="T33" s="144"/>
      <c r="U33" s="145"/>
      <c r="V33" s="146"/>
      <c r="W33" s="146"/>
      <c r="X33" s="146"/>
      <c r="Y33" s="146"/>
      <c r="Z33" s="146"/>
      <c r="AA33" s="147"/>
      <c r="AB33" s="145"/>
      <c r="AC33" s="146"/>
      <c r="AD33" s="146"/>
      <c r="AE33" s="146"/>
      <c r="AF33" s="146"/>
      <c r="AG33" s="146"/>
      <c r="AH33" s="147"/>
      <c r="AI33" s="145"/>
      <c r="AJ33" s="146"/>
      <c r="AK33" s="146"/>
      <c r="AL33" s="146"/>
      <c r="AM33" s="146"/>
      <c r="AN33" s="146"/>
      <c r="AO33" s="147"/>
      <c r="AP33" s="145"/>
      <c r="AQ33" s="146"/>
      <c r="AR33" s="146"/>
      <c r="AS33" s="146"/>
      <c r="AT33" s="146"/>
      <c r="AU33" s="146"/>
      <c r="AV33" s="147"/>
      <c r="AW33" s="145"/>
      <c r="AX33" s="146"/>
      <c r="AY33" s="146"/>
      <c r="AZ33" s="940"/>
      <c r="BA33" s="909"/>
      <c r="BB33" s="908"/>
      <c r="BC33" s="909"/>
      <c r="BD33" s="893"/>
      <c r="BE33" s="894"/>
      <c r="BF33" s="894"/>
      <c r="BG33" s="894"/>
      <c r="BH33" s="895"/>
    </row>
    <row r="34" spans="2:60" ht="20.25" customHeight="1">
      <c r="B34" s="118">
        <f>B31+1</f>
        <v>5</v>
      </c>
      <c r="C34" s="913"/>
      <c r="D34" s="1016"/>
      <c r="E34" s="915"/>
      <c r="F34" s="119">
        <f>C33</f>
        <v>0</v>
      </c>
      <c r="G34" s="120"/>
      <c r="H34" s="920"/>
      <c r="I34" s="925"/>
      <c r="J34" s="1017"/>
      <c r="K34" s="1017"/>
      <c r="L34" s="927"/>
      <c r="M34" s="934"/>
      <c r="N34" s="1018"/>
      <c r="O34" s="936"/>
      <c r="P34" s="121" t="s">
        <v>617</v>
      </c>
      <c r="Q34" s="122"/>
      <c r="R34" s="122"/>
      <c r="S34" s="123"/>
      <c r="T34" s="124"/>
      <c r="U34" s="125" t="str">
        <f>IF(U33="","",VLOOKUP(U33,'[2]シフト記号表（勤務時間帯）'!$D$6:$X$47,21,FALSE))</f>
        <v/>
      </c>
      <c r="V34" s="126" t="str">
        <f>IF(V33="","",VLOOKUP(V33,'[2]シフト記号表（勤務時間帯）'!$D$6:$X$47,21,FALSE))</f>
        <v/>
      </c>
      <c r="W34" s="126" t="str">
        <f>IF(W33="","",VLOOKUP(W33,'[2]シフト記号表（勤務時間帯）'!$D$6:$X$47,21,FALSE))</f>
        <v/>
      </c>
      <c r="X34" s="126" t="str">
        <f>IF(X33="","",VLOOKUP(X33,'[2]シフト記号表（勤務時間帯）'!$D$6:$X$47,21,FALSE))</f>
        <v/>
      </c>
      <c r="Y34" s="126" t="str">
        <f>IF(Y33="","",VLOOKUP(Y33,'[2]シフト記号表（勤務時間帯）'!$D$6:$X$47,21,FALSE))</f>
        <v/>
      </c>
      <c r="Z34" s="126" t="str">
        <f>IF(Z33="","",VLOOKUP(Z33,'[2]シフト記号表（勤務時間帯）'!$D$6:$X$47,21,FALSE))</f>
        <v/>
      </c>
      <c r="AA34" s="127" t="str">
        <f>IF(AA33="","",VLOOKUP(AA33,'[2]シフト記号表（勤務時間帯）'!$D$6:$X$47,21,FALSE))</f>
        <v/>
      </c>
      <c r="AB34" s="125" t="str">
        <f>IF(AB33="","",VLOOKUP(AB33,'[2]シフト記号表（勤務時間帯）'!$D$6:$X$47,21,FALSE))</f>
        <v/>
      </c>
      <c r="AC34" s="126" t="str">
        <f>IF(AC33="","",VLOOKUP(AC33,'[2]シフト記号表（勤務時間帯）'!$D$6:$X$47,21,FALSE))</f>
        <v/>
      </c>
      <c r="AD34" s="126" t="str">
        <f>IF(AD33="","",VLOOKUP(AD33,'[2]シフト記号表（勤務時間帯）'!$D$6:$X$47,21,FALSE))</f>
        <v/>
      </c>
      <c r="AE34" s="126" t="str">
        <f>IF(AE33="","",VLOOKUP(AE33,'[2]シフト記号表（勤務時間帯）'!$D$6:$X$47,21,FALSE))</f>
        <v/>
      </c>
      <c r="AF34" s="126" t="str">
        <f>IF(AF33="","",VLOOKUP(AF33,'[2]シフト記号表（勤務時間帯）'!$D$6:$X$47,21,FALSE))</f>
        <v/>
      </c>
      <c r="AG34" s="126" t="str">
        <f>IF(AG33="","",VLOOKUP(AG33,'[2]シフト記号表（勤務時間帯）'!$D$6:$X$47,21,FALSE))</f>
        <v/>
      </c>
      <c r="AH34" s="127" t="str">
        <f>IF(AH33="","",VLOOKUP(AH33,'[2]シフト記号表（勤務時間帯）'!$D$6:$X$47,21,FALSE))</f>
        <v/>
      </c>
      <c r="AI34" s="125" t="str">
        <f>IF(AI33="","",VLOOKUP(AI33,'[2]シフト記号表（勤務時間帯）'!$D$6:$X$47,21,FALSE))</f>
        <v/>
      </c>
      <c r="AJ34" s="126" t="str">
        <f>IF(AJ33="","",VLOOKUP(AJ33,'[2]シフト記号表（勤務時間帯）'!$D$6:$X$47,21,FALSE))</f>
        <v/>
      </c>
      <c r="AK34" s="126" t="str">
        <f>IF(AK33="","",VLOOKUP(AK33,'[2]シフト記号表（勤務時間帯）'!$D$6:$X$47,21,FALSE))</f>
        <v/>
      </c>
      <c r="AL34" s="126" t="str">
        <f>IF(AL33="","",VLOOKUP(AL33,'[2]シフト記号表（勤務時間帯）'!$D$6:$X$47,21,FALSE))</f>
        <v/>
      </c>
      <c r="AM34" s="126" t="str">
        <f>IF(AM33="","",VLOOKUP(AM33,'[2]シフト記号表（勤務時間帯）'!$D$6:$X$47,21,FALSE))</f>
        <v/>
      </c>
      <c r="AN34" s="126" t="str">
        <f>IF(AN33="","",VLOOKUP(AN33,'[2]シフト記号表（勤務時間帯）'!$D$6:$X$47,21,FALSE))</f>
        <v/>
      </c>
      <c r="AO34" s="127" t="str">
        <f>IF(AO33="","",VLOOKUP(AO33,'[2]シフト記号表（勤務時間帯）'!$D$6:$X$47,21,FALSE))</f>
        <v/>
      </c>
      <c r="AP34" s="125" t="str">
        <f>IF(AP33="","",VLOOKUP(AP33,'[2]シフト記号表（勤務時間帯）'!$D$6:$X$47,21,FALSE))</f>
        <v/>
      </c>
      <c r="AQ34" s="126" t="str">
        <f>IF(AQ33="","",VLOOKUP(AQ33,'[2]シフト記号表（勤務時間帯）'!$D$6:$X$47,21,FALSE))</f>
        <v/>
      </c>
      <c r="AR34" s="126" t="str">
        <f>IF(AR33="","",VLOOKUP(AR33,'[2]シフト記号表（勤務時間帯）'!$D$6:$X$47,21,FALSE))</f>
        <v/>
      </c>
      <c r="AS34" s="126" t="str">
        <f>IF(AS33="","",VLOOKUP(AS33,'[2]シフト記号表（勤務時間帯）'!$D$6:$X$47,21,FALSE))</f>
        <v/>
      </c>
      <c r="AT34" s="126" t="str">
        <f>IF(AT33="","",VLOOKUP(AT33,'[2]シフト記号表（勤務時間帯）'!$D$6:$X$47,21,FALSE))</f>
        <v/>
      </c>
      <c r="AU34" s="126" t="str">
        <f>IF(AU33="","",VLOOKUP(AU33,'[2]シフト記号表（勤務時間帯）'!$D$6:$X$47,21,FALSE))</f>
        <v/>
      </c>
      <c r="AV34" s="127" t="str">
        <f>IF(AV33="","",VLOOKUP(AV33,'[2]シフト記号表（勤務時間帯）'!$D$6:$X$47,21,FALSE))</f>
        <v/>
      </c>
      <c r="AW34" s="125" t="str">
        <f>IF(AW33="","",VLOOKUP(AW33,'[2]シフト記号表（勤務時間帯）'!$D$6:$X$47,21,FALSE))</f>
        <v/>
      </c>
      <c r="AX34" s="126" t="str">
        <f>IF(AX33="","",VLOOKUP(AX33,'[2]シフト記号表（勤務時間帯）'!$D$6:$X$47,21,FALSE))</f>
        <v/>
      </c>
      <c r="AY34" s="126" t="str">
        <f>IF(AY33="","",VLOOKUP(AY33,'[2]シフト記号表（勤務時間帯）'!$D$6:$X$47,21,FALSE))</f>
        <v/>
      </c>
      <c r="AZ34" s="902">
        <f>IF($BC$3="４週",SUM(U34:AV34),IF($BC$3="暦月",SUM(U34:AY34),""))</f>
        <v>0</v>
      </c>
      <c r="BA34" s="903"/>
      <c r="BB34" s="904">
        <f>IF($BC$3="４週",AZ34/4,IF($BC$3="暦月",(AZ34/($BC$8/7)),""))</f>
        <v>0</v>
      </c>
      <c r="BC34" s="903"/>
      <c r="BD34" s="896"/>
      <c r="BE34" s="1019"/>
      <c r="BF34" s="1019"/>
      <c r="BG34" s="1019"/>
      <c r="BH34" s="898"/>
    </row>
    <row r="35" spans="2:60" ht="20.25" customHeight="1">
      <c r="B35" s="128"/>
      <c r="C35" s="941"/>
      <c r="D35" s="942"/>
      <c r="E35" s="943"/>
      <c r="F35" s="129"/>
      <c r="G35" s="130">
        <f>C33</f>
        <v>0</v>
      </c>
      <c r="H35" s="944"/>
      <c r="I35" s="945"/>
      <c r="J35" s="946"/>
      <c r="K35" s="946"/>
      <c r="L35" s="947"/>
      <c r="M35" s="948"/>
      <c r="N35" s="949"/>
      <c r="O35" s="950"/>
      <c r="P35" s="131" t="s">
        <v>618</v>
      </c>
      <c r="Q35" s="132"/>
      <c r="R35" s="132"/>
      <c r="S35" s="152"/>
      <c r="T35" s="153"/>
      <c r="U35" s="135" t="str">
        <f>IF(U33="","",VLOOKUP(U33,'[2]シフト記号表（勤務時間帯）'!$D$6:$Z$47,23,FALSE))</f>
        <v/>
      </c>
      <c r="V35" s="136" t="str">
        <f>IF(V33="","",VLOOKUP(V33,'[2]シフト記号表（勤務時間帯）'!$D$6:$Z$47,23,FALSE))</f>
        <v/>
      </c>
      <c r="W35" s="136" t="str">
        <f>IF(W33="","",VLOOKUP(W33,'[2]シフト記号表（勤務時間帯）'!$D$6:$Z$47,23,FALSE))</f>
        <v/>
      </c>
      <c r="X35" s="136" t="str">
        <f>IF(X33="","",VLOOKUP(X33,'[2]シフト記号表（勤務時間帯）'!$D$6:$Z$47,23,FALSE))</f>
        <v/>
      </c>
      <c r="Y35" s="136" t="str">
        <f>IF(Y33="","",VLOOKUP(Y33,'[2]シフト記号表（勤務時間帯）'!$D$6:$Z$47,23,FALSE))</f>
        <v/>
      </c>
      <c r="Z35" s="136" t="str">
        <f>IF(Z33="","",VLOOKUP(Z33,'[2]シフト記号表（勤務時間帯）'!$D$6:$Z$47,23,FALSE))</f>
        <v/>
      </c>
      <c r="AA35" s="137" t="str">
        <f>IF(AA33="","",VLOOKUP(AA33,'[2]シフト記号表（勤務時間帯）'!$D$6:$Z$47,23,FALSE))</f>
        <v/>
      </c>
      <c r="AB35" s="135" t="str">
        <f>IF(AB33="","",VLOOKUP(AB33,'[2]シフト記号表（勤務時間帯）'!$D$6:$Z$47,23,FALSE))</f>
        <v/>
      </c>
      <c r="AC35" s="136" t="str">
        <f>IF(AC33="","",VLOOKUP(AC33,'[2]シフト記号表（勤務時間帯）'!$D$6:$Z$47,23,FALSE))</f>
        <v/>
      </c>
      <c r="AD35" s="136" t="str">
        <f>IF(AD33="","",VLOOKUP(AD33,'[2]シフト記号表（勤務時間帯）'!$D$6:$Z$47,23,FALSE))</f>
        <v/>
      </c>
      <c r="AE35" s="136" t="str">
        <f>IF(AE33="","",VLOOKUP(AE33,'[2]シフト記号表（勤務時間帯）'!$D$6:$Z$47,23,FALSE))</f>
        <v/>
      </c>
      <c r="AF35" s="136" t="str">
        <f>IF(AF33="","",VLOOKUP(AF33,'[2]シフト記号表（勤務時間帯）'!$D$6:$Z$47,23,FALSE))</f>
        <v/>
      </c>
      <c r="AG35" s="136" t="str">
        <f>IF(AG33="","",VLOOKUP(AG33,'[2]シフト記号表（勤務時間帯）'!$D$6:$Z$47,23,FALSE))</f>
        <v/>
      </c>
      <c r="AH35" s="137" t="str">
        <f>IF(AH33="","",VLOOKUP(AH33,'[2]シフト記号表（勤務時間帯）'!$D$6:$Z$47,23,FALSE))</f>
        <v/>
      </c>
      <c r="AI35" s="135" t="str">
        <f>IF(AI33="","",VLOOKUP(AI33,'[2]シフト記号表（勤務時間帯）'!$D$6:$Z$47,23,FALSE))</f>
        <v/>
      </c>
      <c r="AJ35" s="136" t="str">
        <f>IF(AJ33="","",VLOOKUP(AJ33,'[2]シフト記号表（勤務時間帯）'!$D$6:$Z$47,23,FALSE))</f>
        <v/>
      </c>
      <c r="AK35" s="136" t="str">
        <f>IF(AK33="","",VLOOKUP(AK33,'[2]シフト記号表（勤務時間帯）'!$D$6:$Z$47,23,FALSE))</f>
        <v/>
      </c>
      <c r="AL35" s="136" t="str">
        <f>IF(AL33="","",VLOOKUP(AL33,'[2]シフト記号表（勤務時間帯）'!$D$6:$Z$47,23,FALSE))</f>
        <v/>
      </c>
      <c r="AM35" s="136" t="str">
        <f>IF(AM33="","",VLOOKUP(AM33,'[2]シフト記号表（勤務時間帯）'!$D$6:$Z$47,23,FALSE))</f>
        <v/>
      </c>
      <c r="AN35" s="136" t="str">
        <f>IF(AN33="","",VLOOKUP(AN33,'[2]シフト記号表（勤務時間帯）'!$D$6:$Z$47,23,FALSE))</f>
        <v/>
      </c>
      <c r="AO35" s="137" t="str">
        <f>IF(AO33="","",VLOOKUP(AO33,'[2]シフト記号表（勤務時間帯）'!$D$6:$Z$47,23,FALSE))</f>
        <v/>
      </c>
      <c r="AP35" s="135" t="str">
        <f>IF(AP33="","",VLOOKUP(AP33,'[2]シフト記号表（勤務時間帯）'!$D$6:$Z$47,23,FALSE))</f>
        <v/>
      </c>
      <c r="AQ35" s="136" t="str">
        <f>IF(AQ33="","",VLOOKUP(AQ33,'[2]シフト記号表（勤務時間帯）'!$D$6:$Z$47,23,FALSE))</f>
        <v/>
      </c>
      <c r="AR35" s="136" t="str">
        <f>IF(AR33="","",VLOOKUP(AR33,'[2]シフト記号表（勤務時間帯）'!$D$6:$Z$47,23,FALSE))</f>
        <v/>
      </c>
      <c r="AS35" s="136" t="str">
        <f>IF(AS33="","",VLOOKUP(AS33,'[2]シフト記号表（勤務時間帯）'!$D$6:$Z$47,23,FALSE))</f>
        <v/>
      </c>
      <c r="AT35" s="136" t="str">
        <f>IF(AT33="","",VLOOKUP(AT33,'[2]シフト記号表（勤務時間帯）'!$D$6:$Z$47,23,FALSE))</f>
        <v/>
      </c>
      <c r="AU35" s="136" t="str">
        <f>IF(AU33="","",VLOOKUP(AU33,'[2]シフト記号表（勤務時間帯）'!$D$6:$Z$47,23,FALSE))</f>
        <v/>
      </c>
      <c r="AV35" s="137" t="str">
        <f>IF(AV33="","",VLOOKUP(AV33,'[2]シフト記号表（勤務時間帯）'!$D$6:$Z$47,23,FALSE))</f>
        <v/>
      </c>
      <c r="AW35" s="135" t="str">
        <f>IF(AW33="","",VLOOKUP(AW33,'[2]シフト記号表（勤務時間帯）'!$D$6:$Z$47,23,FALSE))</f>
        <v/>
      </c>
      <c r="AX35" s="136" t="str">
        <f>IF(AX33="","",VLOOKUP(AX33,'[2]シフト記号表（勤務時間帯）'!$D$6:$Z$47,23,FALSE))</f>
        <v/>
      </c>
      <c r="AY35" s="136" t="str">
        <f>IF(AY33="","",VLOOKUP(AY33,'[2]シフト記号表（勤務時間帯）'!$D$6:$Z$47,23,FALSE))</f>
        <v/>
      </c>
      <c r="AZ35" s="905">
        <f>IF($BC$3="４週",SUM(U35:AV35),IF($BC$3="暦月",SUM(U35:AY35),""))</f>
        <v>0</v>
      </c>
      <c r="BA35" s="906"/>
      <c r="BB35" s="907">
        <f>IF($BC$3="４週",AZ35/4,IF($BC$3="暦月",(AZ35/($BC$8/7)),""))</f>
        <v>0</v>
      </c>
      <c r="BC35" s="906"/>
      <c r="BD35" s="899"/>
      <c r="BE35" s="900"/>
      <c r="BF35" s="900"/>
      <c r="BG35" s="900"/>
      <c r="BH35" s="901"/>
    </row>
    <row r="36" spans="2:60" ht="20.25" customHeight="1">
      <c r="B36" s="138"/>
      <c r="C36" s="910"/>
      <c r="D36" s="911"/>
      <c r="E36" s="912"/>
      <c r="F36" s="119"/>
      <c r="G36" s="120"/>
      <c r="H36" s="919"/>
      <c r="I36" s="922"/>
      <c r="J36" s="923"/>
      <c r="K36" s="923"/>
      <c r="L36" s="924"/>
      <c r="M36" s="931"/>
      <c r="N36" s="932"/>
      <c r="O36" s="933"/>
      <c r="P36" s="141" t="s">
        <v>616</v>
      </c>
      <c r="Q36" s="148"/>
      <c r="R36" s="148"/>
      <c r="S36" s="149"/>
      <c r="T36" s="154"/>
      <c r="U36" s="145"/>
      <c r="V36" s="146"/>
      <c r="W36" s="146"/>
      <c r="X36" s="146"/>
      <c r="Y36" s="146"/>
      <c r="Z36" s="146"/>
      <c r="AA36" s="147"/>
      <c r="AB36" s="145"/>
      <c r="AC36" s="146"/>
      <c r="AD36" s="146"/>
      <c r="AE36" s="146"/>
      <c r="AF36" s="146"/>
      <c r="AG36" s="146"/>
      <c r="AH36" s="147"/>
      <c r="AI36" s="145"/>
      <c r="AJ36" s="146"/>
      <c r="AK36" s="146"/>
      <c r="AL36" s="146"/>
      <c r="AM36" s="146"/>
      <c r="AN36" s="146"/>
      <c r="AO36" s="147"/>
      <c r="AP36" s="145"/>
      <c r="AQ36" s="146"/>
      <c r="AR36" s="146"/>
      <c r="AS36" s="146"/>
      <c r="AT36" s="146"/>
      <c r="AU36" s="146"/>
      <c r="AV36" s="147"/>
      <c r="AW36" s="145"/>
      <c r="AX36" s="146"/>
      <c r="AY36" s="146"/>
      <c r="AZ36" s="940"/>
      <c r="BA36" s="909"/>
      <c r="BB36" s="908"/>
      <c r="BC36" s="909"/>
      <c r="BD36" s="893"/>
      <c r="BE36" s="894"/>
      <c r="BF36" s="894"/>
      <c r="BG36" s="894"/>
      <c r="BH36" s="895"/>
    </row>
    <row r="37" spans="2:60" ht="20.25" customHeight="1">
      <c r="B37" s="118">
        <f>B34+1</f>
        <v>6</v>
      </c>
      <c r="C37" s="913"/>
      <c r="D37" s="1016"/>
      <c r="E37" s="915"/>
      <c r="F37" s="119">
        <f>C36</f>
        <v>0</v>
      </c>
      <c r="G37" s="120"/>
      <c r="H37" s="920"/>
      <c r="I37" s="925"/>
      <c r="J37" s="1017"/>
      <c r="K37" s="1017"/>
      <c r="L37" s="927"/>
      <c r="M37" s="934"/>
      <c r="N37" s="1018"/>
      <c r="O37" s="936"/>
      <c r="P37" s="121" t="s">
        <v>617</v>
      </c>
      <c r="Q37" s="122"/>
      <c r="R37" s="122"/>
      <c r="S37" s="123"/>
      <c r="T37" s="124"/>
      <c r="U37" s="125" t="str">
        <f>IF(U36="","",VLOOKUP(U36,'[2]シフト記号表（勤務時間帯）'!$D$6:$X$47,21,FALSE))</f>
        <v/>
      </c>
      <c r="V37" s="126" t="str">
        <f>IF(V36="","",VLOOKUP(V36,'[2]シフト記号表（勤務時間帯）'!$D$6:$X$47,21,FALSE))</f>
        <v/>
      </c>
      <c r="W37" s="126" t="str">
        <f>IF(W36="","",VLOOKUP(W36,'[2]シフト記号表（勤務時間帯）'!$D$6:$X$47,21,FALSE))</f>
        <v/>
      </c>
      <c r="X37" s="126" t="str">
        <f>IF(X36="","",VLOOKUP(X36,'[2]シフト記号表（勤務時間帯）'!$D$6:$X$47,21,FALSE))</f>
        <v/>
      </c>
      <c r="Y37" s="126" t="str">
        <f>IF(Y36="","",VLOOKUP(Y36,'[2]シフト記号表（勤務時間帯）'!$D$6:$X$47,21,FALSE))</f>
        <v/>
      </c>
      <c r="Z37" s="126" t="str">
        <f>IF(Z36="","",VLOOKUP(Z36,'[2]シフト記号表（勤務時間帯）'!$D$6:$X$47,21,FALSE))</f>
        <v/>
      </c>
      <c r="AA37" s="127" t="str">
        <f>IF(AA36="","",VLOOKUP(AA36,'[2]シフト記号表（勤務時間帯）'!$D$6:$X$47,21,FALSE))</f>
        <v/>
      </c>
      <c r="AB37" s="125" t="str">
        <f>IF(AB36="","",VLOOKUP(AB36,'[2]シフト記号表（勤務時間帯）'!$D$6:$X$47,21,FALSE))</f>
        <v/>
      </c>
      <c r="AC37" s="126" t="str">
        <f>IF(AC36="","",VLOOKUP(AC36,'[2]シフト記号表（勤務時間帯）'!$D$6:$X$47,21,FALSE))</f>
        <v/>
      </c>
      <c r="AD37" s="126" t="str">
        <f>IF(AD36="","",VLOOKUP(AD36,'[2]シフト記号表（勤務時間帯）'!$D$6:$X$47,21,FALSE))</f>
        <v/>
      </c>
      <c r="AE37" s="126" t="str">
        <f>IF(AE36="","",VLOOKUP(AE36,'[2]シフト記号表（勤務時間帯）'!$D$6:$X$47,21,FALSE))</f>
        <v/>
      </c>
      <c r="AF37" s="126" t="str">
        <f>IF(AF36="","",VLOOKUP(AF36,'[2]シフト記号表（勤務時間帯）'!$D$6:$X$47,21,FALSE))</f>
        <v/>
      </c>
      <c r="AG37" s="126" t="str">
        <f>IF(AG36="","",VLOOKUP(AG36,'[2]シフト記号表（勤務時間帯）'!$D$6:$X$47,21,FALSE))</f>
        <v/>
      </c>
      <c r="AH37" s="127" t="str">
        <f>IF(AH36="","",VLOOKUP(AH36,'[2]シフト記号表（勤務時間帯）'!$D$6:$X$47,21,FALSE))</f>
        <v/>
      </c>
      <c r="AI37" s="125" t="str">
        <f>IF(AI36="","",VLOOKUP(AI36,'[2]シフト記号表（勤務時間帯）'!$D$6:$X$47,21,FALSE))</f>
        <v/>
      </c>
      <c r="AJ37" s="126" t="str">
        <f>IF(AJ36="","",VLOOKUP(AJ36,'[2]シフト記号表（勤務時間帯）'!$D$6:$X$47,21,FALSE))</f>
        <v/>
      </c>
      <c r="AK37" s="126" t="str">
        <f>IF(AK36="","",VLOOKUP(AK36,'[2]シフト記号表（勤務時間帯）'!$D$6:$X$47,21,FALSE))</f>
        <v/>
      </c>
      <c r="AL37" s="126" t="str">
        <f>IF(AL36="","",VLOOKUP(AL36,'[2]シフト記号表（勤務時間帯）'!$D$6:$X$47,21,FALSE))</f>
        <v/>
      </c>
      <c r="AM37" s="126" t="str">
        <f>IF(AM36="","",VLOOKUP(AM36,'[2]シフト記号表（勤務時間帯）'!$D$6:$X$47,21,FALSE))</f>
        <v/>
      </c>
      <c r="AN37" s="126" t="str">
        <f>IF(AN36="","",VLOOKUP(AN36,'[2]シフト記号表（勤務時間帯）'!$D$6:$X$47,21,FALSE))</f>
        <v/>
      </c>
      <c r="AO37" s="127" t="str">
        <f>IF(AO36="","",VLOOKUP(AO36,'[2]シフト記号表（勤務時間帯）'!$D$6:$X$47,21,FALSE))</f>
        <v/>
      </c>
      <c r="AP37" s="125" t="str">
        <f>IF(AP36="","",VLOOKUP(AP36,'[2]シフト記号表（勤務時間帯）'!$D$6:$X$47,21,FALSE))</f>
        <v/>
      </c>
      <c r="AQ37" s="126" t="str">
        <f>IF(AQ36="","",VLOOKUP(AQ36,'[2]シフト記号表（勤務時間帯）'!$D$6:$X$47,21,FALSE))</f>
        <v/>
      </c>
      <c r="AR37" s="126" t="str">
        <f>IF(AR36="","",VLOOKUP(AR36,'[2]シフト記号表（勤務時間帯）'!$D$6:$X$47,21,FALSE))</f>
        <v/>
      </c>
      <c r="AS37" s="126" t="str">
        <f>IF(AS36="","",VLOOKUP(AS36,'[2]シフト記号表（勤務時間帯）'!$D$6:$X$47,21,FALSE))</f>
        <v/>
      </c>
      <c r="AT37" s="126" t="str">
        <f>IF(AT36="","",VLOOKUP(AT36,'[2]シフト記号表（勤務時間帯）'!$D$6:$X$47,21,FALSE))</f>
        <v/>
      </c>
      <c r="AU37" s="126" t="str">
        <f>IF(AU36="","",VLOOKUP(AU36,'[2]シフト記号表（勤務時間帯）'!$D$6:$X$47,21,FALSE))</f>
        <v/>
      </c>
      <c r="AV37" s="127" t="str">
        <f>IF(AV36="","",VLOOKUP(AV36,'[2]シフト記号表（勤務時間帯）'!$D$6:$X$47,21,FALSE))</f>
        <v/>
      </c>
      <c r="AW37" s="125" t="str">
        <f>IF(AW36="","",VLOOKUP(AW36,'[2]シフト記号表（勤務時間帯）'!$D$6:$X$47,21,FALSE))</f>
        <v/>
      </c>
      <c r="AX37" s="126" t="str">
        <f>IF(AX36="","",VLOOKUP(AX36,'[2]シフト記号表（勤務時間帯）'!$D$6:$X$47,21,FALSE))</f>
        <v/>
      </c>
      <c r="AY37" s="126" t="str">
        <f>IF(AY36="","",VLOOKUP(AY36,'[2]シフト記号表（勤務時間帯）'!$D$6:$X$47,21,FALSE))</f>
        <v/>
      </c>
      <c r="AZ37" s="902">
        <f>IF($BC$3="４週",SUM(U37:AV37),IF($BC$3="暦月",SUM(U37:AY37),""))</f>
        <v>0</v>
      </c>
      <c r="BA37" s="903"/>
      <c r="BB37" s="904">
        <f>IF($BC$3="４週",AZ37/4,IF($BC$3="暦月",(AZ37/($BC$8/7)),""))</f>
        <v>0</v>
      </c>
      <c r="BC37" s="903"/>
      <c r="BD37" s="896"/>
      <c r="BE37" s="1019"/>
      <c r="BF37" s="1019"/>
      <c r="BG37" s="1019"/>
      <c r="BH37" s="898"/>
    </row>
    <row r="38" spans="2:60" ht="20.25" customHeight="1">
      <c r="B38" s="128"/>
      <c r="C38" s="941"/>
      <c r="D38" s="942"/>
      <c r="E38" s="943"/>
      <c r="F38" s="129"/>
      <c r="G38" s="130">
        <f>C36</f>
        <v>0</v>
      </c>
      <c r="H38" s="944"/>
      <c r="I38" s="945"/>
      <c r="J38" s="946"/>
      <c r="K38" s="946"/>
      <c r="L38" s="947"/>
      <c r="M38" s="948"/>
      <c r="N38" s="949"/>
      <c r="O38" s="950"/>
      <c r="P38" s="131" t="s">
        <v>618</v>
      </c>
      <c r="Q38" s="151"/>
      <c r="R38" s="151"/>
      <c r="S38" s="133"/>
      <c r="T38" s="134"/>
      <c r="U38" s="135" t="str">
        <f>IF(U36="","",VLOOKUP(U36,'[2]シフト記号表（勤務時間帯）'!$D$6:$Z$47,23,FALSE))</f>
        <v/>
      </c>
      <c r="V38" s="136" t="str">
        <f>IF(V36="","",VLOOKUP(V36,'[2]シフト記号表（勤務時間帯）'!$D$6:$Z$47,23,FALSE))</f>
        <v/>
      </c>
      <c r="W38" s="136" t="str">
        <f>IF(W36="","",VLOOKUP(W36,'[2]シフト記号表（勤務時間帯）'!$D$6:$Z$47,23,FALSE))</f>
        <v/>
      </c>
      <c r="X38" s="136" t="str">
        <f>IF(X36="","",VLOOKUP(X36,'[2]シフト記号表（勤務時間帯）'!$D$6:$Z$47,23,FALSE))</f>
        <v/>
      </c>
      <c r="Y38" s="136" t="str">
        <f>IF(Y36="","",VLOOKUP(Y36,'[2]シフト記号表（勤務時間帯）'!$D$6:$Z$47,23,FALSE))</f>
        <v/>
      </c>
      <c r="Z38" s="136" t="str">
        <f>IF(Z36="","",VLOOKUP(Z36,'[2]シフト記号表（勤務時間帯）'!$D$6:$Z$47,23,FALSE))</f>
        <v/>
      </c>
      <c r="AA38" s="137" t="str">
        <f>IF(AA36="","",VLOOKUP(AA36,'[2]シフト記号表（勤務時間帯）'!$D$6:$Z$47,23,FALSE))</f>
        <v/>
      </c>
      <c r="AB38" s="135" t="str">
        <f>IF(AB36="","",VLOOKUP(AB36,'[2]シフト記号表（勤務時間帯）'!$D$6:$Z$47,23,FALSE))</f>
        <v/>
      </c>
      <c r="AC38" s="136" t="str">
        <f>IF(AC36="","",VLOOKUP(AC36,'[2]シフト記号表（勤務時間帯）'!$D$6:$Z$47,23,FALSE))</f>
        <v/>
      </c>
      <c r="AD38" s="136" t="str">
        <f>IF(AD36="","",VLOOKUP(AD36,'[2]シフト記号表（勤務時間帯）'!$D$6:$Z$47,23,FALSE))</f>
        <v/>
      </c>
      <c r="AE38" s="136" t="str">
        <f>IF(AE36="","",VLOOKUP(AE36,'[2]シフト記号表（勤務時間帯）'!$D$6:$Z$47,23,FALSE))</f>
        <v/>
      </c>
      <c r="AF38" s="136" t="str">
        <f>IF(AF36="","",VLOOKUP(AF36,'[2]シフト記号表（勤務時間帯）'!$D$6:$Z$47,23,FALSE))</f>
        <v/>
      </c>
      <c r="AG38" s="136" t="str">
        <f>IF(AG36="","",VLOOKUP(AG36,'[2]シフト記号表（勤務時間帯）'!$D$6:$Z$47,23,FALSE))</f>
        <v/>
      </c>
      <c r="AH38" s="137" t="str">
        <f>IF(AH36="","",VLOOKUP(AH36,'[2]シフト記号表（勤務時間帯）'!$D$6:$Z$47,23,FALSE))</f>
        <v/>
      </c>
      <c r="AI38" s="135" t="str">
        <f>IF(AI36="","",VLOOKUP(AI36,'[2]シフト記号表（勤務時間帯）'!$D$6:$Z$47,23,FALSE))</f>
        <v/>
      </c>
      <c r="AJ38" s="136" t="str">
        <f>IF(AJ36="","",VLOOKUP(AJ36,'[2]シフト記号表（勤務時間帯）'!$D$6:$Z$47,23,FALSE))</f>
        <v/>
      </c>
      <c r="AK38" s="136" t="str">
        <f>IF(AK36="","",VLOOKUP(AK36,'[2]シフト記号表（勤務時間帯）'!$D$6:$Z$47,23,FALSE))</f>
        <v/>
      </c>
      <c r="AL38" s="136" t="str">
        <f>IF(AL36="","",VLOOKUP(AL36,'[2]シフト記号表（勤務時間帯）'!$D$6:$Z$47,23,FALSE))</f>
        <v/>
      </c>
      <c r="AM38" s="136" t="str">
        <f>IF(AM36="","",VLOOKUP(AM36,'[2]シフト記号表（勤務時間帯）'!$D$6:$Z$47,23,FALSE))</f>
        <v/>
      </c>
      <c r="AN38" s="136" t="str">
        <f>IF(AN36="","",VLOOKUP(AN36,'[2]シフト記号表（勤務時間帯）'!$D$6:$Z$47,23,FALSE))</f>
        <v/>
      </c>
      <c r="AO38" s="137" t="str">
        <f>IF(AO36="","",VLOOKUP(AO36,'[2]シフト記号表（勤務時間帯）'!$D$6:$Z$47,23,FALSE))</f>
        <v/>
      </c>
      <c r="AP38" s="135" t="str">
        <f>IF(AP36="","",VLOOKUP(AP36,'[2]シフト記号表（勤務時間帯）'!$D$6:$Z$47,23,FALSE))</f>
        <v/>
      </c>
      <c r="AQ38" s="136" t="str">
        <f>IF(AQ36="","",VLOOKUP(AQ36,'[2]シフト記号表（勤務時間帯）'!$D$6:$Z$47,23,FALSE))</f>
        <v/>
      </c>
      <c r="AR38" s="136" t="str">
        <f>IF(AR36="","",VLOOKUP(AR36,'[2]シフト記号表（勤務時間帯）'!$D$6:$Z$47,23,FALSE))</f>
        <v/>
      </c>
      <c r="AS38" s="136" t="str">
        <f>IF(AS36="","",VLOOKUP(AS36,'[2]シフト記号表（勤務時間帯）'!$D$6:$Z$47,23,FALSE))</f>
        <v/>
      </c>
      <c r="AT38" s="136" t="str">
        <f>IF(AT36="","",VLOOKUP(AT36,'[2]シフト記号表（勤務時間帯）'!$D$6:$Z$47,23,FALSE))</f>
        <v/>
      </c>
      <c r="AU38" s="136" t="str">
        <f>IF(AU36="","",VLOOKUP(AU36,'[2]シフト記号表（勤務時間帯）'!$D$6:$Z$47,23,FALSE))</f>
        <v/>
      </c>
      <c r="AV38" s="137" t="str">
        <f>IF(AV36="","",VLOOKUP(AV36,'[2]シフト記号表（勤務時間帯）'!$D$6:$Z$47,23,FALSE))</f>
        <v/>
      </c>
      <c r="AW38" s="135" t="str">
        <f>IF(AW36="","",VLOOKUP(AW36,'[2]シフト記号表（勤務時間帯）'!$D$6:$Z$47,23,FALSE))</f>
        <v/>
      </c>
      <c r="AX38" s="136" t="str">
        <f>IF(AX36="","",VLOOKUP(AX36,'[2]シフト記号表（勤務時間帯）'!$D$6:$Z$47,23,FALSE))</f>
        <v/>
      </c>
      <c r="AY38" s="136" t="str">
        <f>IF(AY36="","",VLOOKUP(AY36,'[2]シフト記号表（勤務時間帯）'!$D$6:$Z$47,23,FALSE))</f>
        <v/>
      </c>
      <c r="AZ38" s="905">
        <f>IF($BC$3="４週",SUM(U38:AV38),IF($BC$3="暦月",SUM(U38:AY38),""))</f>
        <v>0</v>
      </c>
      <c r="BA38" s="906"/>
      <c r="BB38" s="907">
        <f>IF($BC$3="４週",AZ38/4,IF($BC$3="暦月",(AZ38/($BC$8/7)),""))</f>
        <v>0</v>
      </c>
      <c r="BC38" s="906"/>
      <c r="BD38" s="899"/>
      <c r="BE38" s="900"/>
      <c r="BF38" s="900"/>
      <c r="BG38" s="900"/>
      <c r="BH38" s="901"/>
    </row>
    <row r="39" spans="2:60" ht="20.25" customHeight="1">
      <c r="B39" s="138"/>
      <c r="C39" s="910"/>
      <c r="D39" s="911"/>
      <c r="E39" s="912"/>
      <c r="F39" s="119"/>
      <c r="G39" s="120"/>
      <c r="H39" s="919"/>
      <c r="I39" s="922"/>
      <c r="J39" s="923"/>
      <c r="K39" s="923"/>
      <c r="L39" s="924"/>
      <c r="M39" s="931"/>
      <c r="N39" s="932"/>
      <c r="O39" s="933"/>
      <c r="P39" s="141" t="s">
        <v>616</v>
      </c>
      <c r="Q39" s="142"/>
      <c r="R39" s="142"/>
      <c r="S39" s="143"/>
      <c r="T39" s="144"/>
      <c r="U39" s="145"/>
      <c r="V39" s="146"/>
      <c r="W39" s="146"/>
      <c r="X39" s="146"/>
      <c r="Y39" s="146"/>
      <c r="Z39" s="146"/>
      <c r="AA39" s="147"/>
      <c r="AB39" s="145"/>
      <c r="AC39" s="146"/>
      <c r="AD39" s="146"/>
      <c r="AE39" s="146"/>
      <c r="AF39" s="146"/>
      <c r="AG39" s="146"/>
      <c r="AH39" s="147"/>
      <c r="AI39" s="145"/>
      <c r="AJ39" s="146"/>
      <c r="AK39" s="146"/>
      <c r="AL39" s="146"/>
      <c r="AM39" s="146"/>
      <c r="AN39" s="146"/>
      <c r="AO39" s="147"/>
      <c r="AP39" s="145"/>
      <c r="AQ39" s="146"/>
      <c r="AR39" s="146"/>
      <c r="AS39" s="146"/>
      <c r="AT39" s="146"/>
      <c r="AU39" s="146"/>
      <c r="AV39" s="147"/>
      <c r="AW39" s="145"/>
      <c r="AX39" s="146"/>
      <c r="AY39" s="146"/>
      <c r="AZ39" s="940"/>
      <c r="BA39" s="909"/>
      <c r="BB39" s="908"/>
      <c r="BC39" s="909"/>
      <c r="BD39" s="893"/>
      <c r="BE39" s="894"/>
      <c r="BF39" s="894"/>
      <c r="BG39" s="894"/>
      <c r="BH39" s="895"/>
    </row>
    <row r="40" spans="2:60" ht="20.25" customHeight="1">
      <c r="B40" s="118">
        <f>B37+1</f>
        <v>7</v>
      </c>
      <c r="C40" s="913"/>
      <c r="D40" s="1016"/>
      <c r="E40" s="915"/>
      <c r="F40" s="119">
        <f>C39</f>
        <v>0</v>
      </c>
      <c r="G40" s="120"/>
      <c r="H40" s="920"/>
      <c r="I40" s="925"/>
      <c r="J40" s="1017"/>
      <c r="K40" s="1017"/>
      <c r="L40" s="927"/>
      <c r="M40" s="934"/>
      <c r="N40" s="1018"/>
      <c r="O40" s="936"/>
      <c r="P40" s="121" t="s">
        <v>617</v>
      </c>
      <c r="Q40" s="122"/>
      <c r="R40" s="122"/>
      <c r="S40" s="123"/>
      <c r="T40" s="124"/>
      <c r="U40" s="125" t="str">
        <f>IF(U39="","",VLOOKUP(U39,'[2]シフト記号表（勤務時間帯）'!$D$6:$X$47,21,FALSE))</f>
        <v/>
      </c>
      <c r="V40" s="126" t="str">
        <f>IF(V39="","",VLOOKUP(V39,'[2]シフト記号表（勤務時間帯）'!$D$6:$X$47,21,FALSE))</f>
        <v/>
      </c>
      <c r="W40" s="126" t="str">
        <f>IF(W39="","",VLOOKUP(W39,'[2]シフト記号表（勤務時間帯）'!$D$6:$X$47,21,FALSE))</f>
        <v/>
      </c>
      <c r="X40" s="126" t="str">
        <f>IF(X39="","",VLOOKUP(X39,'[2]シフト記号表（勤務時間帯）'!$D$6:$X$47,21,FALSE))</f>
        <v/>
      </c>
      <c r="Y40" s="126" t="str">
        <f>IF(Y39="","",VLOOKUP(Y39,'[2]シフト記号表（勤務時間帯）'!$D$6:$X$47,21,FALSE))</f>
        <v/>
      </c>
      <c r="Z40" s="126" t="str">
        <f>IF(Z39="","",VLOOKUP(Z39,'[2]シフト記号表（勤務時間帯）'!$D$6:$X$47,21,FALSE))</f>
        <v/>
      </c>
      <c r="AA40" s="127" t="str">
        <f>IF(AA39="","",VLOOKUP(AA39,'[2]シフト記号表（勤務時間帯）'!$D$6:$X$47,21,FALSE))</f>
        <v/>
      </c>
      <c r="AB40" s="125" t="str">
        <f>IF(AB39="","",VLOOKUP(AB39,'[2]シフト記号表（勤務時間帯）'!$D$6:$X$47,21,FALSE))</f>
        <v/>
      </c>
      <c r="AC40" s="126" t="str">
        <f>IF(AC39="","",VLOOKUP(AC39,'[2]シフト記号表（勤務時間帯）'!$D$6:$X$47,21,FALSE))</f>
        <v/>
      </c>
      <c r="AD40" s="126" t="str">
        <f>IF(AD39="","",VLOOKUP(AD39,'[2]シフト記号表（勤務時間帯）'!$D$6:$X$47,21,FALSE))</f>
        <v/>
      </c>
      <c r="AE40" s="126" t="str">
        <f>IF(AE39="","",VLOOKUP(AE39,'[2]シフト記号表（勤務時間帯）'!$D$6:$X$47,21,FALSE))</f>
        <v/>
      </c>
      <c r="AF40" s="126" t="str">
        <f>IF(AF39="","",VLOOKUP(AF39,'[2]シフト記号表（勤務時間帯）'!$D$6:$X$47,21,FALSE))</f>
        <v/>
      </c>
      <c r="AG40" s="126" t="str">
        <f>IF(AG39="","",VLOOKUP(AG39,'[2]シフト記号表（勤務時間帯）'!$D$6:$X$47,21,FALSE))</f>
        <v/>
      </c>
      <c r="AH40" s="127" t="str">
        <f>IF(AH39="","",VLOOKUP(AH39,'[2]シフト記号表（勤務時間帯）'!$D$6:$X$47,21,FALSE))</f>
        <v/>
      </c>
      <c r="AI40" s="125" t="str">
        <f>IF(AI39="","",VLOOKUP(AI39,'[2]シフト記号表（勤務時間帯）'!$D$6:$X$47,21,FALSE))</f>
        <v/>
      </c>
      <c r="AJ40" s="126" t="str">
        <f>IF(AJ39="","",VLOOKUP(AJ39,'[2]シフト記号表（勤務時間帯）'!$D$6:$X$47,21,FALSE))</f>
        <v/>
      </c>
      <c r="AK40" s="126" t="str">
        <f>IF(AK39="","",VLOOKUP(AK39,'[2]シフト記号表（勤務時間帯）'!$D$6:$X$47,21,FALSE))</f>
        <v/>
      </c>
      <c r="AL40" s="126" t="str">
        <f>IF(AL39="","",VLOOKUP(AL39,'[2]シフト記号表（勤務時間帯）'!$D$6:$X$47,21,FALSE))</f>
        <v/>
      </c>
      <c r="AM40" s="126" t="str">
        <f>IF(AM39="","",VLOOKUP(AM39,'[2]シフト記号表（勤務時間帯）'!$D$6:$X$47,21,FALSE))</f>
        <v/>
      </c>
      <c r="AN40" s="126" t="str">
        <f>IF(AN39="","",VLOOKUP(AN39,'[2]シフト記号表（勤務時間帯）'!$D$6:$X$47,21,FALSE))</f>
        <v/>
      </c>
      <c r="AO40" s="127" t="str">
        <f>IF(AO39="","",VLOOKUP(AO39,'[2]シフト記号表（勤務時間帯）'!$D$6:$X$47,21,FALSE))</f>
        <v/>
      </c>
      <c r="AP40" s="125" t="str">
        <f>IF(AP39="","",VLOOKUP(AP39,'[2]シフト記号表（勤務時間帯）'!$D$6:$X$47,21,FALSE))</f>
        <v/>
      </c>
      <c r="AQ40" s="126" t="str">
        <f>IF(AQ39="","",VLOOKUP(AQ39,'[2]シフト記号表（勤務時間帯）'!$D$6:$X$47,21,FALSE))</f>
        <v/>
      </c>
      <c r="AR40" s="126" t="str">
        <f>IF(AR39="","",VLOOKUP(AR39,'[2]シフト記号表（勤務時間帯）'!$D$6:$X$47,21,FALSE))</f>
        <v/>
      </c>
      <c r="AS40" s="126" t="str">
        <f>IF(AS39="","",VLOOKUP(AS39,'[2]シフト記号表（勤務時間帯）'!$D$6:$X$47,21,FALSE))</f>
        <v/>
      </c>
      <c r="AT40" s="126" t="str">
        <f>IF(AT39="","",VLOOKUP(AT39,'[2]シフト記号表（勤務時間帯）'!$D$6:$X$47,21,FALSE))</f>
        <v/>
      </c>
      <c r="AU40" s="126" t="str">
        <f>IF(AU39="","",VLOOKUP(AU39,'[2]シフト記号表（勤務時間帯）'!$D$6:$X$47,21,FALSE))</f>
        <v/>
      </c>
      <c r="AV40" s="127" t="str">
        <f>IF(AV39="","",VLOOKUP(AV39,'[2]シフト記号表（勤務時間帯）'!$D$6:$X$47,21,FALSE))</f>
        <v/>
      </c>
      <c r="AW40" s="125" t="str">
        <f>IF(AW39="","",VLOOKUP(AW39,'[2]シフト記号表（勤務時間帯）'!$D$6:$X$47,21,FALSE))</f>
        <v/>
      </c>
      <c r="AX40" s="126" t="str">
        <f>IF(AX39="","",VLOOKUP(AX39,'[2]シフト記号表（勤務時間帯）'!$D$6:$X$47,21,FALSE))</f>
        <v/>
      </c>
      <c r="AY40" s="126" t="str">
        <f>IF(AY39="","",VLOOKUP(AY39,'[2]シフト記号表（勤務時間帯）'!$D$6:$X$47,21,FALSE))</f>
        <v/>
      </c>
      <c r="AZ40" s="902">
        <f>IF($BC$3="４週",SUM(U40:AV40),IF($BC$3="暦月",SUM(U40:AY40),""))</f>
        <v>0</v>
      </c>
      <c r="BA40" s="903"/>
      <c r="BB40" s="904">
        <f>IF($BC$3="４週",AZ40/4,IF($BC$3="暦月",(AZ40/($BC$8/7)),""))</f>
        <v>0</v>
      </c>
      <c r="BC40" s="903"/>
      <c r="BD40" s="896"/>
      <c r="BE40" s="1019"/>
      <c r="BF40" s="1019"/>
      <c r="BG40" s="1019"/>
      <c r="BH40" s="898"/>
    </row>
    <row r="41" spans="2:60" ht="20.25" customHeight="1">
      <c r="B41" s="128"/>
      <c r="C41" s="941"/>
      <c r="D41" s="942"/>
      <c r="E41" s="943"/>
      <c r="F41" s="129"/>
      <c r="G41" s="130">
        <f>C39</f>
        <v>0</v>
      </c>
      <c r="H41" s="944"/>
      <c r="I41" s="945"/>
      <c r="J41" s="946"/>
      <c r="K41" s="946"/>
      <c r="L41" s="947"/>
      <c r="M41" s="948"/>
      <c r="N41" s="949"/>
      <c r="O41" s="950"/>
      <c r="P41" s="131" t="s">
        <v>618</v>
      </c>
      <c r="Q41" s="148"/>
      <c r="R41" s="148"/>
      <c r="S41" s="149"/>
      <c r="T41" s="150"/>
      <c r="U41" s="135" t="str">
        <f>IF(U39="","",VLOOKUP(U39,'[2]シフト記号表（勤務時間帯）'!$D$6:$Z$47,23,FALSE))</f>
        <v/>
      </c>
      <c r="V41" s="136" t="str">
        <f>IF(V39="","",VLOOKUP(V39,'[2]シフト記号表（勤務時間帯）'!$D$6:$Z$47,23,FALSE))</f>
        <v/>
      </c>
      <c r="W41" s="136" t="str">
        <f>IF(W39="","",VLOOKUP(W39,'[2]シフト記号表（勤務時間帯）'!$D$6:$Z$47,23,FALSE))</f>
        <v/>
      </c>
      <c r="X41" s="136" t="str">
        <f>IF(X39="","",VLOOKUP(X39,'[2]シフト記号表（勤務時間帯）'!$D$6:$Z$47,23,FALSE))</f>
        <v/>
      </c>
      <c r="Y41" s="136" t="str">
        <f>IF(Y39="","",VLOOKUP(Y39,'[2]シフト記号表（勤務時間帯）'!$D$6:$Z$47,23,FALSE))</f>
        <v/>
      </c>
      <c r="Z41" s="136" t="str">
        <f>IF(Z39="","",VLOOKUP(Z39,'[2]シフト記号表（勤務時間帯）'!$D$6:$Z$47,23,FALSE))</f>
        <v/>
      </c>
      <c r="AA41" s="137" t="str">
        <f>IF(AA39="","",VLOOKUP(AA39,'[2]シフト記号表（勤務時間帯）'!$D$6:$Z$47,23,FALSE))</f>
        <v/>
      </c>
      <c r="AB41" s="135" t="str">
        <f>IF(AB39="","",VLOOKUP(AB39,'[2]シフト記号表（勤務時間帯）'!$D$6:$Z$47,23,FALSE))</f>
        <v/>
      </c>
      <c r="AC41" s="136" t="str">
        <f>IF(AC39="","",VLOOKUP(AC39,'[2]シフト記号表（勤務時間帯）'!$D$6:$Z$47,23,FALSE))</f>
        <v/>
      </c>
      <c r="AD41" s="136" t="str">
        <f>IF(AD39="","",VLOOKUP(AD39,'[2]シフト記号表（勤務時間帯）'!$D$6:$Z$47,23,FALSE))</f>
        <v/>
      </c>
      <c r="AE41" s="136" t="str">
        <f>IF(AE39="","",VLOOKUP(AE39,'[2]シフト記号表（勤務時間帯）'!$D$6:$Z$47,23,FALSE))</f>
        <v/>
      </c>
      <c r="AF41" s="136" t="str">
        <f>IF(AF39="","",VLOOKUP(AF39,'[2]シフト記号表（勤務時間帯）'!$D$6:$Z$47,23,FALSE))</f>
        <v/>
      </c>
      <c r="AG41" s="136" t="str">
        <f>IF(AG39="","",VLOOKUP(AG39,'[2]シフト記号表（勤務時間帯）'!$D$6:$Z$47,23,FALSE))</f>
        <v/>
      </c>
      <c r="AH41" s="137" t="str">
        <f>IF(AH39="","",VLOOKUP(AH39,'[2]シフト記号表（勤務時間帯）'!$D$6:$Z$47,23,FALSE))</f>
        <v/>
      </c>
      <c r="AI41" s="135" t="str">
        <f>IF(AI39="","",VLOOKUP(AI39,'[2]シフト記号表（勤務時間帯）'!$D$6:$Z$47,23,FALSE))</f>
        <v/>
      </c>
      <c r="AJ41" s="136" t="str">
        <f>IF(AJ39="","",VLOOKUP(AJ39,'[2]シフト記号表（勤務時間帯）'!$D$6:$Z$47,23,FALSE))</f>
        <v/>
      </c>
      <c r="AK41" s="136" t="str">
        <f>IF(AK39="","",VLOOKUP(AK39,'[2]シフト記号表（勤務時間帯）'!$D$6:$Z$47,23,FALSE))</f>
        <v/>
      </c>
      <c r="AL41" s="136" t="str">
        <f>IF(AL39="","",VLOOKUP(AL39,'[2]シフト記号表（勤務時間帯）'!$D$6:$Z$47,23,FALSE))</f>
        <v/>
      </c>
      <c r="AM41" s="136" t="str">
        <f>IF(AM39="","",VLOOKUP(AM39,'[2]シフト記号表（勤務時間帯）'!$D$6:$Z$47,23,FALSE))</f>
        <v/>
      </c>
      <c r="AN41" s="136" t="str">
        <f>IF(AN39="","",VLOOKUP(AN39,'[2]シフト記号表（勤務時間帯）'!$D$6:$Z$47,23,FALSE))</f>
        <v/>
      </c>
      <c r="AO41" s="137" t="str">
        <f>IF(AO39="","",VLOOKUP(AO39,'[2]シフト記号表（勤務時間帯）'!$D$6:$Z$47,23,FALSE))</f>
        <v/>
      </c>
      <c r="AP41" s="135" t="str">
        <f>IF(AP39="","",VLOOKUP(AP39,'[2]シフト記号表（勤務時間帯）'!$D$6:$Z$47,23,FALSE))</f>
        <v/>
      </c>
      <c r="AQ41" s="136" t="str">
        <f>IF(AQ39="","",VLOOKUP(AQ39,'[2]シフト記号表（勤務時間帯）'!$D$6:$Z$47,23,FALSE))</f>
        <v/>
      </c>
      <c r="AR41" s="136" t="str">
        <f>IF(AR39="","",VLOOKUP(AR39,'[2]シフト記号表（勤務時間帯）'!$D$6:$Z$47,23,FALSE))</f>
        <v/>
      </c>
      <c r="AS41" s="136" t="str">
        <f>IF(AS39="","",VLOOKUP(AS39,'[2]シフト記号表（勤務時間帯）'!$D$6:$Z$47,23,FALSE))</f>
        <v/>
      </c>
      <c r="AT41" s="136" t="str">
        <f>IF(AT39="","",VLOOKUP(AT39,'[2]シフト記号表（勤務時間帯）'!$D$6:$Z$47,23,FALSE))</f>
        <v/>
      </c>
      <c r="AU41" s="136" t="str">
        <f>IF(AU39="","",VLOOKUP(AU39,'[2]シフト記号表（勤務時間帯）'!$D$6:$Z$47,23,FALSE))</f>
        <v/>
      </c>
      <c r="AV41" s="137" t="str">
        <f>IF(AV39="","",VLOOKUP(AV39,'[2]シフト記号表（勤務時間帯）'!$D$6:$Z$47,23,FALSE))</f>
        <v/>
      </c>
      <c r="AW41" s="135" t="str">
        <f>IF(AW39="","",VLOOKUP(AW39,'[2]シフト記号表（勤務時間帯）'!$D$6:$Z$47,23,FALSE))</f>
        <v/>
      </c>
      <c r="AX41" s="136" t="str">
        <f>IF(AX39="","",VLOOKUP(AX39,'[2]シフト記号表（勤務時間帯）'!$D$6:$Z$47,23,FALSE))</f>
        <v/>
      </c>
      <c r="AY41" s="136" t="str">
        <f>IF(AY39="","",VLOOKUP(AY39,'[2]シフト記号表（勤務時間帯）'!$D$6:$Z$47,23,FALSE))</f>
        <v/>
      </c>
      <c r="AZ41" s="905">
        <f>IF($BC$3="４週",SUM(U41:AV41),IF($BC$3="暦月",SUM(U41:AY41),""))</f>
        <v>0</v>
      </c>
      <c r="BA41" s="906"/>
      <c r="BB41" s="907">
        <f>IF($BC$3="４週",AZ41/4,IF($BC$3="暦月",(AZ41/($BC$8/7)),""))</f>
        <v>0</v>
      </c>
      <c r="BC41" s="906"/>
      <c r="BD41" s="899"/>
      <c r="BE41" s="900"/>
      <c r="BF41" s="900"/>
      <c r="BG41" s="900"/>
      <c r="BH41" s="901"/>
    </row>
    <row r="42" spans="2:60" ht="20.25" customHeight="1">
      <c r="B42" s="138"/>
      <c r="C42" s="910"/>
      <c r="D42" s="911"/>
      <c r="E42" s="912"/>
      <c r="F42" s="119"/>
      <c r="G42" s="120"/>
      <c r="H42" s="919"/>
      <c r="I42" s="922"/>
      <c r="J42" s="923"/>
      <c r="K42" s="923"/>
      <c r="L42" s="924"/>
      <c r="M42" s="931"/>
      <c r="N42" s="932"/>
      <c r="O42" s="933"/>
      <c r="P42" s="141" t="s">
        <v>616</v>
      </c>
      <c r="Q42" s="142"/>
      <c r="R42" s="142"/>
      <c r="S42" s="143"/>
      <c r="T42" s="144"/>
      <c r="U42" s="145"/>
      <c r="V42" s="146"/>
      <c r="W42" s="146"/>
      <c r="X42" s="146"/>
      <c r="Y42" s="146"/>
      <c r="Z42" s="146"/>
      <c r="AA42" s="147"/>
      <c r="AB42" s="145"/>
      <c r="AC42" s="146"/>
      <c r="AD42" s="146"/>
      <c r="AE42" s="146"/>
      <c r="AF42" s="146"/>
      <c r="AG42" s="146"/>
      <c r="AH42" s="147"/>
      <c r="AI42" s="145"/>
      <c r="AJ42" s="146"/>
      <c r="AK42" s="146"/>
      <c r="AL42" s="146"/>
      <c r="AM42" s="146"/>
      <c r="AN42" s="146"/>
      <c r="AO42" s="147"/>
      <c r="AP42" s="145"/>
      <c r="AQ42" s="146"/>
      <c r="AR42" s="146"/>
      <c r="AS42" s="146"/>
      <c r="AT42" s="146"/>
      <c r="AU42" s="146"/>
      <c r="AV42" s="147"/>
      <c r="AW42" s="145"/>
      <c r="AX42" s="146"/>
      <c r="AY42" s="146"/>
      <c r="AZ42" s="940"/>
      <c r="BA42" s="909"/>
      <c r="BB42" s="908"/>
      <c r="BC42" s="909"/>
      <c r="BD42" s="893"/>
      <c r="BE42" s="894"/>
      <c r="BF42" s="894"/>
      <c r="BG42" s="894"/>
      <c r="BH42" s="895"/>
    </row>
    <row r="43" spans="2:60" ht="20.25" customHeight="1">
      <c r="B43" s="118">
        <f>B40+1</f>
        <v>8</v>
      </c>
      <c r="C43" s="913"/>
      <c r="D43" s="1016"/>
      <c r="E43" s="915"/>
      <c r="F43" s="119">
        <f>C42</f>
        <v>0</v>
      </c>
      <c r="G43" s="120"/>
      <c r="H43" s="920"/>
      <c r="I43" s="925"/>
      <c r="J43" s="1017"/>
      <c r="K43" s="1017"/>
      <c r="L43" s="927"/>
      <c r="M43" s="934"/>
      <c r="N43" s="1018"/>
      <c r="O43" s="936"/>
      <c r="P43" s="121" t="s">
        <v>617</v>
      </c>
      <c r="Q43" s="122"/>
      <c r="R43" s="122"/>
      <c r="S43" s="123"/>
      <c r="T43" s="124"/>
      <c r="U43" s="125" t="str">
        <f>IF(U42="","",VLOOKUP(U42,'[2]シフト記号表（勤務時間帯）'!$D$6:$X$47,21,FALSE))</f>
        <v/>
      </c>
      <c r="V43" s="126" t="str">
        <f>IF(V42="","",VLOOKUP(V42,'[2]シフト記号表（勤務時間帯）'!$D$6:$X$47,21,FALSE))</f>
        <v/>
      </c>
      <c r="W43" s="126" t="str">
        <f>IF(W42="","",VLOOKUP(W42,'[2]シフト記号表（勤務時間帯）'!$D$6:$X$47,21,FALSE))</f>
        <v/>
      </c>
      <c r="X43" s="126" t="str">
        <f>IF(X42="","",VLOOKUP(X42,'[2]シフト記号表（勤務時間帯）'!$D$6:$X$47,21,FALSE))</f>
        <v/>
      </c>
      <c r="Y43" s="126" t="str">
        <f>IF(Y42="","",VLOOKUP(Y42,'[2]シフト記号表（勤務時間帯）'!$D$6:$X$47,21,FALSE))</f>
        <v/>
      </c>
      <c r="Z43" s="126" t="str">
        <f>IF(Z42="","",VLOOKUP(Z42,'[2]シフト記号表（勤務時間帯）'!$D$6:$X$47,21,FALSE))</f>
        <v/>
      </c>
      <c r="AA43" s="127" t="str">
        <f>IF(AA42="","",VLOOKUP(AA42,'[2]シフト記号表（勤務時間帯）'!$D$6:$X$47,21,FALSE))</f>
        <v/>
      </c>
      <c r="AB43" s="125" t="str">
        <f>IF(AB42="","",VLOOKUP(AB42,'[2]シフト記号表（勤務時間帯）'!$D$6:$X$47,21,FALSE))</f>
        <v/>
      </c>
      <c r="AC43" s="126" t="str">
        <f>IF(AC42="","",VLOOKUP(AC42,'[2]シフト記号表（勤務時間帯）'!$D$6:$X$47,21,FALSE))</f>
        <v/>
      </c>
      <c r="AD43" s="126" t="str">
        <f>IF(AD42="","",VLOOKUP(AD42,'[2]シフト記号表（勤務時間帯）'!$D$6:$X$47,21,FALSE))</f>
        <v/>
      </c>
      <c r="AE43" s="126" t="str">
        <f>IF(AE42="","",VLOOKUP(AE42,'[2]シフト記号表（勤務時間帯）'!$D$6:$X$47,21,FALSE))</f>
        <v/>
      </c>
      <c r="AF43" s="126" t="str">
        <f>IF(AF42="","",VLOOKUP(AF42,'[2]シフト記号表（勤務時間帯）'!$D$6:$X$47,21,FALSE))</f>
        <v/>
      </c>
      <c r="AG43" s="126" t="str">
        <f>IF(AG42="","",VLOOKUP(AG42,'[2]シフト記号表（勤務時間帯）'!$D$6:$X$47,21,FALSE))</f>
        <v/>
      </c>
      <c r="AH43" s="127" t="str">
        <f>IF(AH42="","",VLOOKUP(AH42,'[2]シフト記号表（勤務時間帯）'!$D$6:$X$47,21,FALSE))</f>
        <v/>
      </c>
      <c r="AI43" s="125" t="str">
        <f>IF(AI42="","",VLOOKUP(AI42,'[2]シフト記号表（勤務時間帯）'!$D$6:$X$47,21,FALSE))</f>
        <v/>
      </c>
      <c r="AJ43" s="126" t="str">
        <f>IF(AJ42="","",VLOOKUP(AJ42,'[2]シフト記号表（勤務時間帯）'!$D$6:$X$47,21,FALSE))</f>
        <v/>
      </c>
      <c r="AK43" s="126" t="str">
        <f>IF(AK42="","",VLOOKUP(AK42,'[2]シフト記号表（勤務時間帯）'!$D$6:$X$47,21,FALSE))</f>
        <v/>
      </c>
      <c r="AL43" s="126" t="str">
        <f>IF(AL42="","",VLOOKUP(AL42,'[2]シフト記号表（勤務時間帯）'!$D$6:$X$47,21,FALSE))</f>
        <v/>
      </c>
      <c r="AM43" s="126" t="str">
        <f>IF(AM42="","",VLOOKUP(AM42,'[2]シフト記号表（勤務時間帯）'!$D$6:$X$47,21,FALSE))</f>
        <v/>
      </c>
      <c r="AN43" s="126" t="str">
        <f>IF(AN42="","",VLOOKUP(AN42,'[2]シフト記号表（勤務時間帯）'!$D$6:$X$47,21,FALSE))</f>
        <v/>
      </c>
      <c r="AO43" s="127" t="str">
        <f>IF(AO42="","",VLOOKUP(AO42,'[2]シフト記号表（勤務時間帯）'!$D$6:$X$47,21,FALSE))</f>
        <v/>
      </c>
      <c r="AP43" s="125" t="str">
        <f>IF(AP42="","",VLOOKUP(AP42,'[2]シフト記号表（勤務時間帯）'!$D$6:$X$47,21,FALSE))</f>
        <v/>
      </c>
      <c r="AQ43" s="126" t="str">
        <f>IF(AQ42="","",VLOOKUP(AQ42,'[2]シフト記号表（勤務時間帯）'!$D$6:$X$47,21,FALSE))</f>
        <v/>
      </c>
      <c r="AR43" s="126" t="str">
        <f>IF(AR42="","",VLOOKUP(AR42,'[2]シフト記号表（勤務時間帯）'!$D$6:$X$47,21,FALSE))</f>
        <v/>
      </c>
      <c r="AS43" s="126" t="str">
        <f>IF(AS42="","",VLOOKUP(AS42,'[2]シフト記号表（勤務時間帯）'!$D$6:$X$47,21,FALSE))</f>
        <v/>
      </c>
      <c r="AT43" s="126" t="str">
        <f>IF(AT42="","",VLOOKUP(AT42,'[2]シフト記号表（勤務時間帯）'!$D$6:$X$47,21,FALSE))</f>
        <v/>
      </c>
      <c r="AU43" s="126" t="str">
        <f>IF(AU42="","",VLOOKUP(AU42,'[2]シフト記号表（勤務時間帯）'!$D$6:$X$47,21,FALSE))</f>
        <v/>
      </c>
      <c r="AV43" s="127" t="str">
        <f>IF(AV42="","",VLOOKUP(AV42,'[2]シフト記号表（勤務時間帯）'!$D$6:$X$47,21,FALSE))</f>
        <v/>
      </c>
      <c r="AW43" s="125" t="str">
        <f>IF(AW42="","",VLOOKUP(AW42,'[2]シフト記号表（勤務時間帯）'!$D$6:$X$47,21,FALSE))</f>
        <v/>
      </c>
      <c r="AX43" s="126" t="str">
        <f>IF(AX42="","",VLOOKUP(AX42,'[2]シフト記号表（勤務時間帯）'!$D$6:$X$47,21,FALSE))</f>
        <v/>
      </c>
      <c r="AY43" s="126" t="str">
        <f>IF(AY42="","",VLOOKUP(AY42,'[2]シフト記号表（勤務時間帯）'!$D$6:$X$47,21,FALSE))</f>
        <v/>
      </c>
      <c r="AZ43" s="902">
        <f>IF($BC$3="４週",SUM(U43:AV43),IF($BC$3="暦月",SUM(U43:AY43),""))</f>
        <v>0</v>
      </c>
      <c r="BA43" s="903"/>
      <c r="BB43" s="904">
        <f>IF($BC$3="４週",AZ43/4,IF($BC$3="暦月",(AZ43/($BC$8/7)),""))</f>
        <v>0</v>
      </c>
      <c r="BC43" s="903"/>
      <c r="BD43" s="896"/>
      <c r="BE43" s="1019"/>
      <c r="BF43" s="1019"/>
      <c r="BG43" s="1019"/>
      <c r="BH43" s="898"/>
    </row>
    <row r="44" spans="2:60" ht="20.25" customHeight="1">
      <c r="B44" s="128"/>
      <c r="C44" s="941"/>
      <c r="D44" s="942"/>
      <c r="E44" s="943"/>
      <c r="F44" s="129"/>
      <c r="G44" s="130">
        <f>C42</f>
        <v>0</v>
      </c>
      <c r="H44" s="944"/>
      <c r="I44" s="945"/>
      <c r="J44" s="946"/>
      <c r="K44" s="946"/>
      <c r="L44" s="947"/>
      <c r="M44" s="948"/>
      <c r="N44" s="949"/>
      <c r="O44" s="950"/>
      <c r="P44" s="131" t="s">
        <v>618</v>
      </c>
      <c r="Q44" s="151"/>
      <c r="R44" s="151"/>
      <c r="S44" s="133"/>
      <c r="T44" s="134"/>
      <c r="U44" s="135" t="str">
        <f>IF(U42="","",VLOOKUP(U42,'[2]シフト記号表（勤務時間帯）'!$D$6:$Z$47,23,FALSE))</f>
        <v/>
      </c>
      <c r="V44" s="136" t="str">
        <f>IF(V42="","",VLOOKUP(V42,'[2]シフト記号表（勤務時間帯）'!$D$6:$Z$47,23,FALSE))</f>
        <v/>
      </c>
      <c r="W44" s="136" t="str">
        <f>IF(W42="","",VLOOKUP(W42,'[2]シフト記号表（勤務時間帯）'!$D$6:$Z$47,23,FALSE))</f>
        <v/>
      </c>
      <c r="X44" s="136" t="str">
        <f>IF(X42="","",VLOOKUP(X42,'[2]シフト記号表（勤務時間帯）'!$D$6:$Z$47,23,FALSE))</f>
        <v/>
      </c>
      <c r="Y44" s="136" t="str">
        <f>IF(Y42="","",VLOOKUP(Y42,'[2]シフト記号表（勤務時間帯）'!$D$6:$Z$47,23,FALSE))</f>
        <v/>
      </c>
      <c r="Z44" s="136" t="str">
        <f>IF(Z42="","",VLOOKUP(Z42,'[2]シフト記号表（勤務時間帯）'!$D$6:$Z$47,23,FALSE))</f>
        <v/>
      </c>
      <c r="AA44" s="137" t="str">
        <f>IF(AA42="","",VLOOKUP(AA42,'[2]シフト記号表（勤務時間帯）'!$D$6:$Z$47,23,FALSE))</f>
        <v/>
      </c>
      <c r="AB44" s="135" t="str">
        <f>IF(AB42="","",VLOOKUP(AB42,'[2]シフト記号表（勤務時間帯）'!$D$6:$Z$47,23,FALSE))</f>
        <v/>
      </c>
      <c r="AC44" s="136" t="str">
        <f>IF(AC42="","",VLOOKUP(AC42,'[2]シフト記号表（勤務時間帯）'!$D$6:$Z$47,23,FALSE))</f>
        <v/>
      </c>
      <c r="AD44" s="136" t="str">
        <f>IF(AD42="","",VLOOKUP(AD42,'[2]シフト記号表（勤務時間帯）'!$D$6:$Z$47,23,FALSE))</f>
        <v/>
      </c>
      <c r="AE44" s="136" t="str">
        <f>IF(AE42="","",VLOOKUP(AE42,'[2]シフト記号表（勤務時間帯）'!$D$6:$Z$47,23,FALSE))</f>
        <v/>
      </c>
      <c r="AF44" s="136" t="str">
        <f>IF(AF42="","",VLOOKUP(AF42,'[2]シフト記号表（勤務時間帯）'!$D$6:$Z$47,23,FALSE))</f>
        <v/>
      </c>
      <c r="AG44" s="136" t="str">
        <f>IF(AG42="","",VLOOKUP(AG42,'[2]シフト記号表（勤務時間帯）'!$D$6:$Z$47,23,FALSE))</f>
        <v/>
      </c>
      <c r="AH44" s="137" t="str">
        <f>IF(AH42="","",VLOOKUP(AH42,'[2]シフト記号表（勤務時間帯）'!$D$6:$Z$47,23,FALSE))</f>
        <v/>
      </c>
      <c r="AI44" s="135" t="str">
        <f>IF(AI42="","",VLOOKUP(AI42,'[2]シフト記号表（勤務時間帯）'!$D$6:$Z$47,23,FALSE))</f>
        <v/>
      </c>
      <c r="AJ44" s="136" t="str">
        <f>IF(AJ42="","",VLOOKUP(AJ42,'[2]シフト記号表（勤務時間帯）'!$D$6:$Z$47,23,FALSE))</f>
        <v/>
      </c>
      <c r="AK44" s="136" t="str">
        <f>IF(AK42="","",VLOOKUP(AK42,'[2]シフト記号表（勤務時間帯）'!$D$6:$Z$47,23,FALSE))</f>
        <v/>
      </c>
      <c r="AL44" s="136" t="str">
        <f>IF(AL42="","",VLOOKUP(AL42,'[2]シフト記号表（勤務時間帯）'!$D$6:$Z$47,23,FALSE))</f>
        <v/>
      </c>
      <c r="AM44" s="136" t="str">
        <f>IF(AM42="","",VLOOKUP(AM42,'[2]シフト記号表（勤務時間帯）'!$D$6:$Z$47,23,FALSE))</f>
        <v/>
      </c>
      <c r="AN44" s="136" t="str">
        <f>IF(AN42="","",VLOOKUP(AN42,'[2]シフト記号表（勤務時間帯）'!$D$6:$Z$47,23,FALSE))</f>
        <v/>
      </c>
      <c r="AO44" s="137" t="str">
        <f>IF(AO42="","",VLOOKUP(AO42,'[2]シフト記号表（勤務時間帯）'!$D$6:$Z$47,23,FALSE))</f>
        <v/>
      </c>
      <c r="AP44" s="135" t="str">
        <f>IF(AP42="","",VLOOKUP(AP42,'[2]シフト記号表（勤務時間帯）'!$D$6:$Z$47,23,FALSE))</f>
        <v/>
      </c>
      <c r="AQ44" s="136" t="str">
        <f>IF(AQ42="","",VLOOKUP(AQ42,'[2]シフト記号表（勤務時間帯）'!$D$6:$Z$47,23,FALSE))</f>
        <v/>
      </c>
      <c r="AR44" s="136" t="str">
        <f>IF(AR42="","",VLOOKUP(AR42,'[2]シフト記号表（勤務時間帯）'!$D$6:$Z$47,23,FALSE))</f>
        <v/>
      </c>
      <c r="AS44" s="136" t="str">
        <f>IF(AS42="","",VLOOKUP(AS42,'[2]シフト記号表（勤務時間帯）'!$D$6:$Z$47,23,FALSE))</f>
        <v/>
      </c>
      <c r="AT44" s="136" t="str">
        <f>IF(AT42="","",VLOOKUP(AT42,'[2]シフト記号表（勤務時間帯）'!$D$6:$Z$47,23,FALSE))</f>
        <v/>
      </c>
      <c r="AU44" s="136" t="str">
        <f>IF(AU42="","",VLOOKUP(AU42,'[2]シフト記号表（勤務時間帯）'!$D$6:$Z$47,23,FALSE))</f>
        <v/>
      </c>
      <c r="AV44" s="137" t="str">
        <f>IF(AV42="","",VLOOKUP(AV42,'[2]シフト記号表（勤務時間帯）'!$D$6:$Z$47,23,FALSE))</f>
        <v/>
      </c>
      <c r="AW44" s="135" t="str">
        <f>IF(AW42="","",VLOOKUP(AW42,'[2]シフト記号表（勤務時間帯）'!$D$6:$Z$47,23,FALSE))</f>
        <v/>
      </c>
      <c r="AX44" s="136" t="str">
        <f>IF(AX42="","",VLOOKUP(AX42,'[2]シフト記号表（勤務時間帯）'!$D$6:$Z$47,23,FALSE))</f>
        <v/>
      </c>
      <c r="AY44" s="136" t="str">
        <f>IF(AY42="","",VLOOKUP(AY42,'[2]シフト記号表（勤務時間帯）'!$D$6:$Z$47,23,FALSE))</f>
        <v/>
      </c>
      <c r="AZ44" s="905">
        <f>IF($BC$3="４週",SUM(U44:AV44),IF($BC$3="暦月",SUM(U44:AY44),""))</f>
        <v>0</v>
      </c>
      <c r="BA44" s="906"/>
      <c r="BB44" s="907">
        <f>IF($BC$3="４週",AZ44/4,IF($BC$3="暦月",(AZ44/($BC$8/7)),""))</f>
        <v>0</v>
      </c>
      <c r="BC44" s="906"/>
      <c r="BD44" s="899"/>
      <c r="BE44" s="900"/>
      <c r="BF44" s="900"/>
      <c r="BG44" s="900"/>
      <c r="BH44" s="901"/>
    </row>
    <row r="45" spans="2:60" ht="20.25" customHeight="1">
      <c r="B45" s="138"/>
      <c r="C45" s="910"/>
      <c r="D45" s="911"/>
      <c r="E45" s="912"/>
      <c r="F45" s="119"/>
      <c r="G45" s="120"/>
      <c r="H45" s="919"/>
      <c r="I45" s="922"/>
      <c r="J45" s="923"/>
      <c r="K45" s="923"/>
      <c r="L45" s="924"/>
      <c r="M45" s="931"/>
      <c r="N45" s="932"/>
      <c r="O45" s="933"/>
      <c r="P45" s="141" t="s">
        <v>616</v>
      </c>
      <c r="Q45" s="142"/>
      <c r="R45" s="142"/>
      <c r="S45" s="143"/>
      <c r="T45" s="144"/>
      <c r="U45" s="145"/>
      <c r="V45" s="146"/>
      <c r="W45" s="146"/>
      <c r="X45" s="146"/>
      <c r="Y45" s="146"/>
      <c r="Z45" s="146"/>
      <c r="AA45" s="147"/>
      <c r="AB45" s="145"/>
      <c r="AC45" s="146"/>
      <c r="AD45" s="146"/>
      <c r="AE45" s="146"/>
      <c r="AF45" s="146"/>
      <c r="AG45" s="146"/>
      <c r="AH45" s="147"/>
      <c r="AI45" s="145"/>
      <c r="AJ45" s="146"/>
      <c r="AK45" s="146"/>
      <c r="AL45" s="146"/>
      <c r="AM45" s="146"/>
      <c r="AN45" s="146"/>
      <c r="AO45" s="147"/>
      <c r="AP45" s="145"/>
      <c r="AQ45" s="146"/>
      <c r="AR45" s="146"/>
      <c r="AS45" s="146"/>
      <c r="AT45" s="146"/>
      <c r="AU45" s="146"/>
      <c r="AV45" s="147"/>
      <c r="AW45" s="145"/>
      <c r="AX45" s="146"/>
      <c r="AY45" s="146"/>
      <c r="AZ45" s="940"/>
      <c r="BA45" s="909"/>
      <c r="BB45" s="908"/>
      <c r="BC45" s="909"/>
      <c r="BD45" s="893"/>
      <c r="BE45" s="894"/>
      <c r="BF45" s="894"/>
      <c r="BG45" s="894"/>
      <c r="BH45" s="895"/>
    </row>
    <row r="46" spans="2:60" ht="20.25" customHeight="1">
      <c r="B46" s="118">
        <f>B43+1</f>
        <v>9</v>
      </c>
      <c r="C46" s="913"/>
      <c r="D46" s="1016"/>
      <c r="E46" s="915"/>
      <c r="F46" s="119">
        <f>C45</f>
        <v>0</v>
      </c>
      <c r="G46" s="120"/>
      <c r="H46" s="920"/>
      <c r="I46" s="925"/>
      <c r="J46" s="1017"/>
      <c r="K46" s="1017"/>
      <c r="L46" s="927"/>
      <c r="M46" s="934"/>
      <c r="N46" s="1018"/>
      <c r="O46" s="936"/>
      <c r="P46" s="121" t="s">
        <v>617</v>
      </c>
      <c r="Q46" s="122"/>
      <c r="R46" s="122"/>
      <c r="S46" s="123"/>
      <c r="T46" s="124"/>
      <c r="U46" s="125" t="str">
        <f>IF(U45="","",VLOOKUP(U45,'[2]シフト記号表（勤務時間帯）'!$D$6:$X$47,21,FALSE))</f>
        <v/>
      </c>
      <c r="V46" s="126" t="str">
        <f>IF(V45="","",VLOOKUP(V45,'[2]シフト記号表（勤務時間帯）'!$D$6:$X$47,21,FALSE))</f>
        <v/>
      </c>
      <c r="W46" s="126" t="str">
        <f>IF(W45="","",VLOOKUP(W45,'[2]シフト記号表（勤務時間帯）'!$D$6:$X$47,21,FALSE))</f>
        <v/>
      </c>
      <c r="X46" s="126" t="str">
        <f>IF(X45="","",VLOOKUP(X45,'[2]シフト記号表（勤務時間帯）'!$D$6:$X$47,21,FALSE))</f>
        <v/>
      </c>
      <c r="Y46" s="126" t="str">
        <f>IF(Y45="","",VLOOKUP(Y45,'[2]シフト記号表（勤務時間帯）'!$D$6:$X$47,21,FALSE))</f>
        <v/>
      </c>
      <c r="Z46" s="126" t="str">
        <f>IF(Z45="","",VLOOKUP(Z45,'[2]シフト記号表（勤務時間帯）'!$D$6:$X$47,21,FALSE))</f>
        <v/>
      </c>
      <c r="AA46" s="127" t="str">
        <f>IF(AA45="","",VLOOKUP(AA45,'[2]シフト記号表（勤務時間帯）'!$D$6:$X$47,21,FALSE))</f>
        <v/>
      </c>
      <c r="AB46" s="125" t="str">
        <f>IF(AB45="","",VLOOKUP(AB45,'[2]シフト記号表（勤務時間帯）'!$D$6:$X$47,21,FALSE))</f>
        <v/>
      </c>
      <c r="AC46" s="126" t="str">
        <f>IF(AC45="","",VLOOKUP(AC45,'[2]シフト記号表（勤務時間帯）'!$D$6:$X$47,21,FALSE))</f>
        <v/>
      </c>
      <c r="AD46" s="126" t="str">
        <f>IF(AD45="","",VLOOKUP(AD45,'[2]シフト記号表（勤務時間帯）'!$D$6:$X$47,21,FALSE))</f>
        <v/>
      </c>
      <c r="AE46" s="126" t="str">
        <f>IF(AE45="","",VLOOKUP(AE45,'[2]シフト記号表（勤務時間帯）'!$D$6:$X$47,21,FALSE))</f>
        <v/>
      </c>
      <c r="AF46" s="126" t="str">
        <f>IF(AF45="","",VLOOKUP(AF45,'[2]シフト記号表（勤務時間帯）'!$D$6:$X$47,21,FALSE))</f>
        <v/>
      </c>
      <c r="AG46" s="126" t="str">
        <f>IF(AG45="","",VLOOKUP(AG45,'[2]シフト記号表（勤務時間帯）'!$D$6:$X$47,21,FALSE))</f>
        <v/>
      </c>
      <c r="AH46" s="127" t="str">
        <f>IF(AH45="","",VLOOKUP(AH45,'[2]シフト記号表（勤務時間帯）'!$D$6:$X$47,21,FALSE))</f>
        <v/>
      </c>
      <c r="AI46" s="125" t="str">
        <f>IF(AI45="","",VLOOKUP(AI45,'[2]シフト記号表（勤務時間帯）'!$D$6:$X$47,21,FALSE))</f>
        <v/>
      </c>
      <c r="AJ46" s="126" t="str">
        <f>IF(AJ45="","",VLOOKUP(AJ45,'[2]シフト記号表（勤務時間帯）'!$D$6:$X$47,21,FALSE))</f>
        <v/>
      </c>
      <c r="AK46" s="126" t="str">
        <f>IF(AK45="","",VLOOKUP(AK45,'[2]シフト記号表（勤務時間帯）'!$D$6:$X$47,21,FALSE))</f>
        <v/>
      </c>
      <c r="AL46" s="126" t="str">
        <f>IF(AL45="","",VLOOKUP(AL45,'[2]シフト記号表（勤務時間帯）'!$D$6:$X$47,21,FALSE))</f>
        <v/>
      </c>
      <c r="AM46" s="126" t="str">
        <f>IF(AM45="","",VLOOKUP(AM45,'[2]シフト記号表（勤務時間帯）'!$D$6:$X$47,21,FALSE))</f>
        <v/>
      </c>
      <c r="AN46" s="126" t="str">
        <f>IF(AN45="","",VLOOKUP(AN45,'[2]シフト記号表（勤務時間帯）'!$D$6:$X$47,21,FALSE))</f>
        <v/>
      </c>
      <c r="AO46" s="127" t="str">
        <f>IF(AO45="","",VLOOKUP(AO45,'[2]シフト記号表（勤務時間帯）'!$D$6:$X$47,21,FALSE))</f>
        <v/>
      </c>
      <c r="AP46" s="125" t="str">
        <f>IF(AP45="","",VLOOKUP(AP45,'[2]シフト記号表（勤務時間帯）'!$D$6:$X$47,21,FALSE))</f>
        <v/>
      </c>
      <c r="AQ46" s="126" t="str">
        <f>IF(AQ45="","",VLOOKUP(AQ45,'[2]シフト記号表（勤務時間帯）'!$D$6:$X$47,21,FALSE))</f>
        <v/>
      </c>
      <c r="AR46" s="126" t="str">
        <f>IF(AR45="","",VLOOKUP(AR45,'[2]シフト記号表（勤務時間帯）'!$D$6:$X$47,21,FALSE))</f>
        <v/>
      </c>
      <c r="AS46" s="126" t="str">
        <f>IF(AS45="","",VLOOKUP(AS45,'[2]シフト記号表（勤務時間帯）'!$D$6:$X$47,21,FALSE))</f>
        <v/>
      </c>
      <c r="AT46" s="126" t="str">
        <f>IF(AT45="","",VLOOKUP(AT45,'[2]シフト記号表（勤務時間帯）'!$D$6:$X$47,21,FALSE))</f>
        <v/>
      </c>
      <c r="AU46" s="126" t="str">
        <f>IF(AU45="","",VLOOKUP(AU45,'[2]シフト記号表（勤務時間帯）'!$D$6:$X$47,21,FALSE))</f>
        <v/>
      </c>
      <c r="AV46" s="127" t="str">
        <f>IF(AV45="","",VLOOKUP(AV45,'[2]シフト記号表（勤務時間帯）'!$D$6:$X$47,21,FALSE))</f>
        <v/>
      </c>
      <c r="AW46" s="125" t="str">
        <f>IF(AW45="","",VLOOKUP(AW45,'[2]シフト記号表（勤務時間帯）'!$D$6:$X$47,21,FALSE))</f>
        <v/>
      </c>
      <c r="AX46" s="126" t="str">
        <f>IF(AX45="","",VLOOKUP(AX45,'[2]シフト記号表（勤務時間帯）'!$D$6:$X$47,21,FALSE))</f>
        <v/>
      </c>
      <c r="AY46" s="126" t="str">
        <f>IF(AY45="","",VLOOKUP(AY45,'[2]シフト記号表（勤務時間帯）'!$D$6:$X$47,21,FALSE))</f>
        <v/>
      </c>
      <c r="AZ46" s="902">
        <f>IF($BC$3="４週",SUM(U46:AV46),IF($BC$3="暦月",SUM(U46:AY46),""))</f>
        <v>0</v>
      </c>
      <c r="BA46" s="903"/>
      <c r="BB46" s="904">
        <f>IF($BC$3="４週",AZ46/4,IF($BC$3="暦月",(AZ46/($BC$8/7)),""))</f>
        <v>0</v>
      </c>
      <c r="BC46" s="903"/>
      <c r="BD46" s="896"/>
      <c r="BE46" s="1019"/>
      <c r="BF46" s="1019"/>
      <c r="BG46" s="1019"/>
      <c r="BH46" s="898"/>
    </row>
    <row r="47" spans="2:60" ht="20.25" customHeight="1">
      <c r="B47" s="128"/>
      <c r="C47" s="941"/>
      <c r="D47" s="942"/>
      <c r="E47" s="943"/>
      <c r="F47" s="129"/>
      <c r="G47" s="130">
        <f>C45</f>
        <v>0</v>
      </c>
      <c r="H47" s="944"/>
      <c r="I47" s="945"/>
      <c r="J47" s="946"/>
      <c r="K47" s="946"/>
      <c r="L47" s="947"/>
      <c r="M47" s="948"/>
      <c r="N47" s="949"/>
      <c r="O47" s="950"/>
      <c r="P47" s="131" t="s">
        <v>618</v>
      </c>
      <c r="Q47" s="132"/>
      <c r="R47" s="132"/>
      <c r="S47" s="152"/>
      <c r="T47" s="153"/>
      <c r="U47" s="135" t="str">
        <f>IF(U45="","",VLOOKUP(U45,'[2]シフト記号表（勤務時間帯）'!$D$6:$Z$47,23,FALSE))</f>
        <v/>
      </c>
      <c r="V47" s="136" t="str">
        <f>IF(V45="","",VLOOKUP(V45,'[2]シフト記号表（勤務時間帯）'!$D$6:$Z$47,23,FALSE))</f>
        <v/>
      </c>
      <c r="W47" s="136" t="str">
        <f>IF(W45="","",VLOOKUP(W45,'[2]シフト記号表（勤務時間帯）'!$D$6:$Z$47,23,FALSE))</f>
        <v/>
      </c>
      <c r="X47" s="136" t="str">
        <f>IF(X45="","",VLOOKUP(X45,'[2]シフト記号表（勤務時間帯）'!$D$6:$Z$47,23,FALSE))</f>
        <v/>
      </c>
      <c r="Y47" s="136" t="str">
        <f>IF(Y45="","",VLOOKUP(Y45,'[2]シフト記号表（勤務時間帯）'!$D$6:$Z$47,23,FALSE))</f>
        <v/>
      </c>
      <c r="Z47" s="136" t="str">
        <f>IF(Z45="","",VLOOKUP(Z45,'[2]シフト記号表（勤務時間帯）'!$D$6:$Z$47,23,FALSE))</f>
        <v/>
      </c>
      <c r="AA47" s="137" t="str">
        <f>IF(AA45="","",VLOOKUP(AA45,'[2]シフト記号表（勤務時間帯）'!$D$6:$Z$47,23,FALSE))</f>
        <v/>
      </c>
      <c r="AB47" s="135" t="str">
        <f>IF(AB45="","",VLOOKUP(AB45,'[2]シフト記号表（勤務時間帯）'!$D$6:$Z$47,23,FALSE))</f>
        <v/>
      </c>
      <c r="AC47" s="136" t="str">
        <f>IF(AC45="","",VLOOKUP(AC45,'[2]シフト記号表（勤務時間帯）'!$D$6:$Z$47,23,FALSE))</f>
        <v/>
      </c>
      <c r="AD47" s="136" t="str">
        <f>IF(AD45="","",VLOOKUP(AD45,'[2]シフト記号表（勤務時間帯）'!$D$6:$Z$47,23,FALSE))</f>
        <v/>
      </c>
      <c r="AE47" s="136" t="str">
        <f>IF(AE45="","",VLOOKUP(AE45,'[2]シフト記号表（勤務時間帯）'!$D$6:$Z$47,23,FALSE))</f>
        <v/>
      </c>
      <c r="AF47" s="136" t="str">
        <f>IF(AF45="","",VLOOKUP(AF45,'[2]シフト記号表（勤務時間帯）'!$D$6:$Z$47,23,FALSE))</f>
        <v/>
      </c>
      <c r="AG47" s="136" t="str">
        <f>IF(AG45="","",VLOOKUP(AG45,'[2]シフト記号表（勤務時間帯）'!$D$6:$Z$47,23,FALSE))</f>
        <v/>
      </c>
      <c r="AH47" s="137" t="str">
        <f>IF(AH45="","",VLOOKUP(AH45,'[2]シフト記号表（勤務時間帯）'!$D$6:$Z$47,23,FALSE))</f>
        <v/>
      </c>
      <c r="AI47" s="135" t="str">
        <f>IF(AI45="","",VLOOKUP(AI45,'[2]シフト記号表（勤務時間帯）'!$D$6:$Z$47,23,FALSE))</f>
        <v/>
      </c>
      <c r="AJ47" s="136" t="str">
        <f>IF(AJ45="","",VLOOKUP(AJ45,'[2]シフト記号表（勤務時間帯）'!$D$6:$Z$47,23,FALSE))</f>
        <v/>
      </c>
      <c r="AK47" s="136" t="str">
        <f>IF(AK45="","",VLOOKUP(AK45,'[2]シフト記号表（勤務時間帯）'!$D$6:$Z$47,23,FALSE))</f>
        <v/>
      </c>
      <c r="AL47" s="136" t="str">
        <f>IF(AL45="","",VLOOKUP(AL45,'[2]シフト記号表（勤務時間帯）'!$D$6:$Z$47,23,FALSE))</f>
        <v/>
      </c>
      <c r="AM47" s="136" t="str">
        <f>IF(AM45="","",VLOOKUP(AM45,'[2]シフト記号表（勤務時間帯）'!$D$6:$Z$47,23,FALSE))</f>
        <v/>
      </c>
      <c r="AN47" s="136" t="str">
        <f>IF(AN45="","",VLOOKUP(AN45,'[2]シフト記号表（勤務時間帯）'!$D$6:$Z$47,23,FALSE))</f>
        <v/>
      </c>
      <c r="AO47" s="137" t="str">
        <f>IF(AO45="","",VLOOKUP(AO45,'[2]シフト記号表（勤務時間帯）'!$D$6:$Z$47,23,FALSE))</f>
        <v/>
      </c>
      <c r="AP47" s="135" t="str">
        <f>IF(AP45="","",VLOOKUP(AP45,'[2]シフト記号表（勤務時間帯）'!$D$6:$Z$47,23,FALSE))</f>
        <v/>
      </c>
      <c r="AQ47" s="136" t="str">
        <f>IF(AQ45="","",VLOOKUP(AQ45,'[2]シフト記号表（勤務時間帯）'!$D$6:$Z$47,23,FALSE))</f>
        <v/>
      </c>
      <c r="AR47" s="136" t="str">
        <f>IF(AR45="","",VLOOKUP(AR45,'[2]シフト記号表（勤務時間帯）'!$D$6:$Z$47,23,FALSE))</f>
        <v/>
      </c>
      <c r="AS47" s="136" t="str">
        <f>IF(AS45="","",VLOOKUP(AS45,'[2]シフト記号表（勤務時間帯）'!$D$6:$Z$47,23,FALSE))</f>
        <v/>
      </c>
      <c r="AT47" s="136" t="str">
        <f>IF(AT45="","",VLOOKUP(AT45,'[2]シフト記号表（勤務時間帯）'!$D$6:$Z$47,23,FALSE))</f>
        <v/>
      </c>
      <c r="AU47" s="136" t="str">
        <f>IF(AU45="","",VLOOKUP(AU45,'[2]シフト記号表（勤務時間帯）'!$D$6:$Z$47,23,FALSE))</f>
        <v/>
      </c>
      <c r="AV47" s="137" t="str">
        <f>IF(AV45="","",VLOOKUP(AV45,'[2]シフト記号表（勤務時間帯）'!$D$6:$Z$47,23,FALSE))</f>
        <v/>
      </c>
      <c r="AW47" s="135" t="str">
        <f>IF(AW45="","",VLOOKUP(AW45,'[2]シフト記号表（勤務時間帯）'!$D$6:$Z$47,23,FALSE))</f>
        <v/>
      </c>
      <c r="AX47" s="136" t="str">
        <f>IF(AX45="","",VLOOKUP(AX45,'[2]シフト記号表（勤務時間帯）'!$D$6:$Z$47,23,FALSE))</f>
        <v/>
      </c>
      <c r="AY47" s="136" t="str">
        <f>IF(AY45="","",VLOOKUP(AY45,'[2]シフト記号表（勤務時間帯）'!$D$6:$Z$47,23,FALSE))</f>
        <v/>
      </c>
      <c r="AZ47" s="905">
        <f>IF($BC$3="４週",SUM(U47:AV47),IF($BC$3="暦月",SUM(U47:AY47),""))</f>
        <v>0</v>
      </c>
      <c r="BA47" s="906"/>
      <c r="BB47" s="907">
        <f>IF($BC$3="４週",AZ47/4,IF($BC$3="暦月",(AZ47/($BC$8/7)),""))</f>
        <v>0</v>
      </c>
      <c r="BC47" s="906"/>
      <c r="BD47" s="899"/>
      <c r="BE47" s="900"/>
      <c r="BF47" s="900"/>
      <c r="BG47" s="900"/>
      <c r="BH47" s="901"/>
    </row>
    <row r="48" spans="2:60" ht="20.25" customHeight="1">
      <c r="B48" s="138"/>
      <c r="C48" s="910"/>
      <c r="D48" s="911"/>
      <c r="E48" s="912"/>
      <c r="F48" s="119"/>
      <c r="G48" s="120"/>
      <c r="H48" s="919"/>
      <c r="I48" s="922"/>
      <c r="J48" s="923"/>
      <c r="K48" s="923"/>
      <c r="L48" s="924"/>
      <c r="M48" s="931"/>
      <c r="N48" s="932"/>
      <c r="O48" s="933"/>
      <c r="P48" s="141" t="s">
        <v>616</v>
      </c>
      <c r="Q48" s="148"/>
      <c r="R48" s="148"/>
      <c r="S48" s="149"/>
      <c r="T48" s="154"/>
      <c r="U48" s="145"/>
      <c r="V48" s="146"/>
      <c r="W48" s="146"/>
      <c r="X48" s="146"/>
      <c r="Y48" s="146"/>
      <c r="Z48" s="146"/>
      <c r="AA48" s="147"/>
      <c r="AB48" s="145"/>
      <c r="AC48" s="146"/>
      <c r="AD48" s="146"/>
      <c r="AE48" s="146"/>
      <c r="AF48" s="146"/>
      <c r="AG48" s="146"/>
      <c r="AH48" s="147"/>
      <c r="AI48" s="145"/>
      <c r="AJ48" s="146"/>
      <c r="AK48" s="146"/>
      <c r="AL48" s="146"/>
      <c r="AM48" s="146"/>
      <c r="AN48" s="146"/>
      <c r="AO48" s="147"/>
      <c r="AP48" s="145"/>
      <c r="AQ48" s="146"/>
      <c r="AR48" s="146"/>
      <c r="AS48" s="146"/>
      <c r="AT48" s="146"/>
      <c r="AU48" s="146"/>
      <c r="AV48" s="147"/>
      <c r="AW48" s="145"/>
      <c r="AX48" s="146"/>
      <c r="AY48" s="146"/>
      <c r="AZ48" s="940"/>
      <c r="BA48" s="909"/>
      <c r="BB48" s="908"/>
      <c r="BC48" s="909"/>
      <c r="BD48" s="893"/>
      <c r="BE48" s="894"/>
      <c r="BF48" s="894"/>
      <c r="BG48" s="894"/>
      <c r="BH48" s="895"/>
    </row>
    <row r="49" spans="2:60" ht="20.25" customHeight="1">
      <c r="B49" s="118">
        <f>B46+1</f>
        <v>10</v>
      </c>
      <c r="C49" s="913"/>
      <c r="D49" s="1016"/>
      <c r="E49" s="915"/>
      <c r="F49" s="119">
        <f>C48</f>
        <v>0</v>
      </c>
      <c r="G49" s="120"/>
      <c r="H49" s="920"/>
      <c r="I49" s="925"/>
      <c r="J49" s="1017"/>
      <c r="K49" s="1017"/>
      <c r="L49" s="927"/>
      <c r="M49" s="934"/>
      <c r="N49" s="1018"/>
      <c r="O49" s="936"/>
      <c r="P49" s="121" t="s">
        <v>617</v>
      </c>
      <c r="Q49" s="122"/>
      <c r="R49" s="122"/>
      <c r="S49" s="123"/>
      <c r="T49" s="124"/>
      <c r="U49" s="125" t="str">
        <f>IF(U48="","",VLOOKUP(U48,'[2]シフト記号表（勤務時間帯）'!$D$6:$X$47,21,FALSE))</f>
        <v/>
      </c>
      <c r="V49" s="126" t="str">
        <f>IF(V48="","",VLOOKUP(V48,'[2]シフト記号表（勤務時間帯）'!$D$6:$X$47,21,FALSE))</f>
        <v/>
      </c>
      <c r="W49" s="126" t="str">
        <f>IF(W48="","",VLOOKUP(W48,'[2]シフト記号表（勤務時間帯）'!$D$6:$X$47,21,FALSE))</f>
        <v/>
      </c>
      <c r="X49" s="126" t="str">
        <f>IF(X48="","",VLOOKUP(X48,'[2]シフト記号表（勤務時間帯）'!$D$6:$X$47,21,FALSE))</f>
        <v/>
      </c>
      <c r="Y49" s="126" t="str">
        <f>IF(Y48="","",VLOOKUP(Y48,'[2]シフト記号表（勤務時間帯）'!$D$6:$X$47,21,FALSE))</f>
        <v/>
      </c>
      <c r="Z49" s="126" t="str">
        <f>IF(Z48="","",VLOOKUP(Z48,'[2]シフト記号表（勤務時間帯）'!$D$6:$X$47,21,FALSE))</f>
        <v/>
      </c>
      <c r="AA49" s="127" t="str">
        <f>IF(AA48="","",VLOOKUP(AA48,'[2]シフト記号表（勤務時間帯）'!$D$6:$X$47,21,FALSE))</f>
        <v/>
      </c>
      <c r="AB49" s="125" t="str">
        <f>IF(AB48="","",VLOOKUP(AB48,'[2]シフト記号表（勤務時間帯）'!$D$6:$X$47,21,FALSE))</f>
        <v/>
      </c>
      <c r="AC49" s="126" t="str">
        <f>IF(AC48="","",VLOOKUP(AC48,'[2]シフト記号表（勤務時間帯）'!$D$6:$X$47,21,FALSE))</f>
        <v/>
      </c>
      <c r="AD49" s="126" t="str">
        <f>IF(AD48="","",VLOOKUP(AD48,'[2]シフト記号表（勤務時間帯）'!$D$6:$X$47,21,FALSE))</f>
        <v/>
      </c>
      <c r="AE49" s="126" t="str">
        <f>IF(AE48="","",VLOOKUP(AE48,'[2]シフト記号表（勤務時間帯）'!$D$6:$X$47,21,FALSE))</f>
        <v/>
      </c>
      <c r="AF49" s="126" t="str">
        <f>IF(AF48="","",VLOOKUP(AF48,'[2]シフト記号表（勤務時間帯）'!$D$6:$X$47,21,FALSE))</f>
        <v/>
      </c>
      <c r="AG49" s="126" t="str">
        <f>IF(AG48="","",VLOOKUP(AG48,'[2]シフト記号表（勤務時間帯）'!$D$6:$X$47,21,FALSE))</f>
        <v/>
      </c>
      <c r="AH49" s="127" t="str">
        <f>IF(AH48="","",VLOOKUP(AH48,'[2]シフト記号表（勤務時間帯）'!$D$6:$X$47,21,FALSE))</f>
        <v/>
      </c>
      <c r="AI49" s="125" t="str">
        <f>IF(AI48="","",VLOOKUP(AI48,'[2]シフト記号表（勤務時間帯）'!$D$6:$X$47,21,FALSE))</f>
        <v/>
      </c>
      <c r="AJ49" s="126" t="str">
        <f>IF(AJ48="","",VLOOKUP(AJ48,'[2]シフト記号表（勤務時間帯）'!$D$6:$X$47,21,FALSE))</f>
        <v/>
      </c>
      <c r="AK49" s="126" t="str">
        <f>IF(AK48="","",VLOOKUP(AK48,'[2]シフト記号表（勤務時間帯）'!$D$6:$X$47,21,FALSE))</f>
        <v/>
      </c>
      <c r="AL49" s="126" t="str">
        <f>IF(AL48="","",VLOOKUP(AL48,'[2]シフト記号表（勤務時間帯）'!$D$6:$X$47,21,FALSE))</f>
        <v/>
      </c>
      <c r="AM49" s="126" t="str">
        <f>IF(AM48="","",VLOOKUP(AM48,'[2]シフト記号表（勤務時間帯）'!$D$6:$X$47,21,FALSE))</f>
        <v/>
      </c>
      <c r="AN49" s="126" t="str">
        <f>IF(AN48="","",VLOOKUP(AN48,'[2]シフト記号表（勤務時間帯）'!$D$6:$X$47,21,FALSE))</f>
        <v/>
      </c>
      <c r="AO49" s="127" t="str">
        <f>IF(AO48="","",VLOOKUP(AO48,'[2]シフト記号表（勤務時間帯）'!$D$6:$X$47,21,FALSE))</f>
        <v/>
      </c>
      <c r="AP49" s="125" t="str">
        <f>IF(AP48="","",VLOOKUP(AP48,'[2]シフト記号表（勤務時間帯）'!$D$6:$X$47,21,FALSE))</f>
        <v/>
      </c>
      <c r="AQ49" s="126" t="str">
        <f>IF(AQ48="","",VLOOKUP(AQ48,'[2]シフト記号表（勤務時間帯）'!$D$6:$X$47,21,FALSE))</f>
        <v/>
      </c>
      <c r="AR49" s="126" t="str">
        <f>IF(AR48="","",VLOOKUP(AR48,'[2]シフト記号表（勤務時間帯）'!$D$6:$X$47,21,FALSE))</f>
        <v/>
      </c>
      <c r="AS49" s="126" t="str">
        <f>IF(AS48="","",VLOOKUP(AS48,'[2]シフト記号表（勤務時間帯）'!$D$6:$X$47,21,FALSE))</f>
        <v/>
      </c>
      <c r="AT49" s="126" t="str">
        <f>IF(AT48="","",VLOOKUP(AT48,'[2]シフト記号表（勤務時間帯）'!$D$6:$X$47,21,FALSE))</f>
        <v/>
      </c>
      <c r="AU49" s="126" t="str">
        <f>IF(AU48="","",VLOOKUP(AU48,'[2]シフト記号表（勤務時間帯）'!$D$6:$X$47,21,FALSE))</f>
        <v/>
      </c>
      <c r="AV49" s="127" t="str">
        <f>IF(AV48="","",VLOOKUP(AV48,'[2]シフト記号表（勤務時間帯）'!$D$6:$X$47,21,FALSE))</f>
        <v/>
      </c>
      <c r="AW49" s="125" t="str">
        <f>IF(AW48="","",VLOOKUP(AW48,'[2]シフト記号表（勤務時間帯）'!$D$6:$X$47,21,FALSE))</f>
        <v/>
      </c>
      <c r="AX49" s="126" t="str">
        <f>IF(AX48="","",VLOOKUP(AX48,'[2]シフト記号表（勤務時間帯）'!$D$6:$X$47,21,FALSE))</f>
        <v/>
      </c>
      <c r="AY49" s="126" t="str">
        <f>IF(AY48="","",VLOOKUP(AY48,'[2]シフト記号表（勤務時間帯）'!$D$6:$X$47,21,FALSE))</f>
        <v/>
      </c>
      <c r="AZ49" s="902">
        <f>IF($BC$3="４週",SUM(U49:AV49),IF($BC$3="暦月",SUM(U49:AY49),""))</f>
        <v>0</v>
      </c>
      <c r="BA49" s="903"/>
      <c r="BB49" s="904">
        <f>IF($BC$3="４週",AZ49/4,IF($BC$3="暦月",(AZ49/($BC$8/7)),""))</f>
        <v>0</v>
      </c>
      <c r="BC49" s="903"/>
      <c r="BD49" s="896"/>
      <c r="BE49" s="1019"/>
      <c r="BF49" s="1019"/>
      <c r="BG49" s="1019"/>
      <c r="BH49" s="898"/>
    </row>
    <row r="50" spans="2:60" ht="20.25" customHeight="1">
      <c r="B50" s="128"/>
      <c r="C50" s="941"/>
      <c r="D50" s="942"/>
      <c r="E50" s="943"/>
      <c r="F50" s="129"/>
      <c r="G50" s="130">
        <f>C48</f>
        <v>0</v>
      </c>
      <c r="H50" s="944"/>
      <c r="I50" s="945"/>
      <c r="J50" s="946"/>
      <c r="K50" s="946"/>
      <c r="L50" s="947"/>
      <c r="M50" s="948"/>
      <c r="N50" s="949"/>
      <c r="O50" s="950"/>
      <c r="P50" s="155" t="s">
        <v>618</v>
      </c>
      <c r="Q50" s="156"/>
      <c r="R50" s="156"/>
      <c r="S50" s="157"/>
      <c r="T50" s="158"/>
      <c r="U50" s="135" t="str">
        <f>IF(U48="","",VLOOKUP(U48,'[2]シフト記号表（勤務時間帯）'!$D$6:$Z$47,23,FALSE))</f>
        <v/>
      </c>
      <c r="V50" s="136" t="str">
        <f>IF(V48="","",VLOOKUP(V48,'[2]シフト記号表（勤務時間帯）'!$D$6:$Z$47,23,FALSE))</f>
        <v/>
      </c>
      <c r="W50" s="136" t="str">
        <f>IF(W48="","",VLOOKUP(W48,'[2]シフト記号表（勤務時間帯）'!$D$6:$Z$47,23,FALSE))</f>
        <v/>
      </c>
      <c r="X50" s="136" t="str">
        <f>IF(X48="","",VLOOKUP(X48,'[2]シフト記号表（勤務時間帯）'!$D$6:$Z$47,23,FALSE))</f>
        <v/>
      </c>
      <c r="Y50" s="136" t="str">
        <f>IF(Y48="","",VLOOKUP(Y48,'[2]シフト記号表（勤務時間帯）'!$D$6:$Z$47,23,FALSE))</f>
        <v/>
      </c>
      <c r="Z50" s="136" t="str">
        <f>IF(Z48="","",VLOOKUP(Z48,'[2]シフト記号表（勤務時間帯）'!$D$6:$Z$47,23,FALSE))</f>
        <v/>
      </c>
      <c r="AA50" s="137" t="str">
        <f>IF(AA48="","",VLOOKUP(AA48,'[2]シフト記号表（勤務時間帯）'!$D$6:$Z$47,23,FALSE))</f>
        <v/>
      </c>
      <c r="AB50" s="135" t="str">
        <f>IF(AB48="","",VLOOKUP(AB48,'[2]シフト記号表（勤務時間帯）'!$D$6:$Z$47,23,FALSE))</f>
        <v/>
      </c>
      <c r="AC50" s="136" t="str">
        <f>IF(AC48="","",VLOOKUP(AC48,'[2]シフト記号表（勤務時間帯）'!$D$6:$Z$47,23,FALSE))</f>
        <v/>
      </c>
      <c r="AD50" s="136" t="str">
        <f>IF(AD48="","",VLOOKUP(AD48,'[2]シフト記号表（勤務時間帯）'!$D$6:$Z$47,23,FALSE))</f>
        <v/>
      </c>
      <c r="AE50" s="136" t="str">
        <f>IF(AE48="","",VLOOKUP(AE48,'[2]シフト記号表（勤務時間帯）'!$D$6:$Z$47,23,FALSE))</f>
        <v/>
      </c>
      <c r="AF50" s="136" t="str">
        <f>IF(AF48="","",VLOOKUP(AF48,'[2]シフト記号表（勤務時間帯）'!$D$6:$Z$47,23,FALSE))</f>
        <v/>
      </c>
      <c r="AG50" s="136" t="str">
        <f>IF(AG48="","",VLOOKUP(AG48,'[2]シフト記号表（勤務時間帯）'!$D$6:$Z$47,23,FALSE))</f>
        <v/>
      </c>
      <c r="AH50" s="137" t="str">
        <f>IF(AH48="","",VLOOKUP(AH48,'[2]シフト記号表（勤務時間帯）'!$D$6:$Z$47,23,FALSE))</f>
        <v/>
      </c>
      <c r="AI50" s="135" t="str">
        <f>IF(AI48="","",VLOOKUP(AI48,'[2]シフト記号表（勤務時間帯）'!$D$6:$Z$47,23,FALSE))</f>
        <v/>
      </c>
      <c r="AJ50" s="136" t="str">
        <f>IF(AJ48="","",VLOOKUP(AJ48,'[2]シフト記号表（勤務時間帯）'!$D$6:$Z$47,23,FALSE))</f>
        <v/>
      </c>
      <c r="AK50" s="136" t="str">
        <f>IF(AK48="","",VLOOKUP(AK48,'[2]シフト記号表（勤務時間帯）'!$D$6:$Z$47,23,FALSE))</f>
        <v/>
      </c>
      <c r="AL50" s="136" t="str">
        <f>IF(AL48="","",VLOOKUP(AL48,'[2]シフト記号表（勤務時間帯）'!$D$6:$Z$47,23,FALSE))</f>
        <v/>
      </c>
      <c r="AM50" s="136" t="str">
        <f>IF(AM48="","",VLOOKUP(AM48,'[2]シフト記号表（勤務時間帯）'!$D$6:$Z$47,23,FALSE))</f>
        <v/>
      </c>
      <c r="AN50" s="136" t="str">
        <f>IF(AN48="","",VLOOKUP(AN48,'[2]シフト記号表（勤務時間帯）'!$D$6:$Z$47,23,FALSE))</f>
        <v/>
      </c>
      <c r="AO50" s="137" t="str">
        <f>IF(AO48="","",VLOOKUP(AO48,'[2]シフト記号表（勤務時間帯）'!$D$6:$Z$47,23,FALSE))</f>
        <v/>
      </c>
      <c r="AP50" s="135" t="str">
        <f>IF(AP48="","",VLOOKUP(AP48,'[2]シフト記号表（勤務時間帯）'!$D$6:$Z$47,23,FALSE))</f>
        <v/>
      </c>
      <c r="AQ50" s="136" t="str">
        <f>IF(AQ48="","",VLOOKUP(AQ48,'[2]シフト記号表（勤務時間帯）'!$D$6:$Z$47,23,FALSE))</f>
        <v/>
      </c>
      <c r="AR50" s="136" t="str">
        <f>IF(AR48="","",VLOOKUP(AR48,'[2]シフト記号表（勤務時間帯）'!$D$6:$Z$47,23,FALSE))</f>
        <v/>
      </c>
      <c r="AS50" s="136" t="str">
        <f>IF(AS48="","",VLOOKUP(AS48,'[2]シフト記号表（勤務時間帯）'!$D$6:$Z$47,23,FALSE))</f>
        <v/>
      </c>
      <c r="AT50" s="136" t="str">
        <f>IF(AT48="","",VLOOKUP(AT48,'[2]シフト記号表（勤務時間帯）'!$D$6:$Z$47,23,FALSE))</f>
        <v/>
      </c>
      <c r="AU50" s="136" t="str">
        <f>IF(AU48="","",VLOOKUP(AU48,'[2]シフト記号表（勤務時間帯）'!$D$6:$Z$47,23,FALSE))</f>
        <v/>
      </c>
      <c r="AV50" s="137" t="str">
        <f>IF(AV48="","",VLOOKUP(AV48,'[2]シフト記号表（勤務時間帯）'!$D$6:$Z$47,23,FALSE))</f>
        <v/>
      </c>
      <c r="AW50" s="135" t="str">
        <f>IF(AW48="","",VLOOKUP(AW48,'[2]シフト記号表（勤務時間帯）'!$D$6:$Z$47,23,FALSE))</f>
        <v/>
      </c>
      <c r="AX50" s="136" t="str">
        <f>IF(AX48="","",VLOOKUP(AX48,'[2]シフト記号表（勤務時間帯）'!$D$6:$Z$47,23,FALSE))</f>
        <v/>
      </c>
      <c r="AY50" s="136" t="str">
        <f>IF(AY48="","",VLOOKUP(AY48,'[2]シフト記号表（勤務時間帯）'!$D$6:$Z$47,23,FALSE))</f>
        <v/>
      </c>
      <c r="AZ50" s="905">
        <f>IF($BC$3="４週",SUM(U50:AV50),IF($BC$3="暦月",SUM(U50:AY50),""))</f>
        <v>0</v>
      </c>
      <c r="BA50" s="906"/>
      <c r="BB50" s="907">
        <f>IF($BC$3="４週",AZ50/4,IF($BC$3="暦月",(AZ50/($BC$8/7)),""))</f>
        <v>0</v>
      </c>
      <c r="BC50" s="906"/>
      <c r="BD50" s="899"/>
      <c r="BE50" s="900"/>
      <c r="BF50" s="900"/>
      <c r="BG50" s="900"/>
      <c r="BH50" s="901"/>
    </row>
    <row r="51" spans="2:60" ht="20.25" customHeight="1">
      <c r="B51" s="138"/>
      <c r="C51" s="910"/>
      <c r="D51" s="911"/>
      <c r="E51" s="912"/>
      <c r="F51" s="119"/>
      <c r="G51" s="120"/>
      <c r="H51" s="919"/>
      <c r="I51" s="922"/>
      <c r="J51" s="923"/>
      <c r="K51" s="923"/>
      <c r="L51" s="924"/>
      <c r="M51" s="931"/>
      <c r="N51" s="932"/>
      <c r="O51" s="933"/>
      <c r="P51" s="141" t="s">
        <v>616</v>
      </c>
      <c r="Q51" s="148"/>
      <c r="R51" s="148"/>
      <c r="S51" s="149"/>
      <c r="T51" s="154"/>
      <c r="U51" s="145"/>
      <c r="V51" s="146"/>
      <c r="W51" s="146"/>
      <c r="X51" s="146"/>
      <c r="Y51" s="146"/>
      <c r="Z51" s="146"/>
      <c r="AA51" s="147"/>
      <c r="AB51" s="145"/>
      <c r="AC51" s="146"/>
      <c r="AD51" s="146"/>
      <c r="AE51" s="146"/>
      <c r="AF51" s="146"/>
      <c r="AG51" s="146"/>
      <c r="AH51" s="147"/>
      <c r="AI51" s="145"/>
      <c r="AJ51" s="146"/>
      <c r="AK51" s="146"/>
      <c r="AL51" s="146"/>
      <c r="AM51" s="146"/>
      <c r="AN51" s="146"/>
      <c r="AO51" s="147"/>
      <c r="AP51" s="145"/>
      <c r="AQ51" s="146"/>
      <c r="AR51" s="146"/>
      <c r="AS51" s="146"/>
      <c r="AT51" s="146"/>
      <c r="AU51" s="146"/>
      <c r="AV51" s="147"/>
      <c r="AW51" s="145"/>
      <c r="AX51" s="146"/>
      <c r="AY51" s="146"/>
      <c r="AZ51" s="940"/>
      <c r="BA51" s="909"/>
      <c r="BB51" s="908"/>
      <c r="BC51" s="909"/>
      <c r="BD51" s="893"/>
      <c r="BE51" s="894"/>
      <c r="BF51" s="894"/>
      <c r="BG51" s="894"/>
      <c r="BH51" s="895"/>
    </row>
    <row r="52" spans="2:60" ht="20.25" customHeight="1">
      <c r="B52" s="118">
        <f>B49+1</f>
        <v>11</v>
      </c>
      <c r="C52" s="913"/>
      <c r="D52" s="1016"/>
      <c r="E52" s="915"/>
      <c r="F52" s="119">
        <f>C51</f>
        <v>0</v>
      </c>
      <c r="G52" s="120"/>
      <c r="H52" s="920"/>
      <c r="I52" s="925"/>
      <c r="J52" s="1017"/>
      <c r="K52" s="1017"/>
      <c r="L52" s="927"/>
      <c r="M52" s="934"/>
      <c r="N52" s="1018"/>
      <c r="O52" s="936"/>
      <c r="P52" s="121" t="s">
        <v>617</v>
      </c>
      <c r="Q52" s="122"/>
      <c r="R52" s="122"/>
      <c r="S52" s="123"/>
      <c r="T52" s="124"/>
      <c r="U52" s="125" t="str">
        <f>IF(U51="","",VLOOKUP(U51,'[2]シフト記号表（勤務時間帯）'!$D$6:$X$47,21,FALSE))</f>
        <v/>
      </c>
      <c r="V52" s="126" t="str">
        <f>IF(V51="","",VLOOKUP(V51,'[2]シフト記号表（勤務時間帯）'!$D$6:$X$47,21,FALSE))</f>
        <v/>
      </c>
      <c r="W52" s="126" t="str">
        <f>IF(W51="","",VLOOKUP(W51,'[2]シフト記号表（勤務時間帯）'!$D$6:$X$47,21,FALSE))</f>
        <v/>
      </c>
      <c r="X52" s="126" t="str">
        <f>IF(X51="","",VLOOKUP(X51,'[2]シフト記号表（勤務時間帯）'!$D$6:$X$47,21,FALSE))</f>
        <v/>
      </c>
      <c r="Y52" s="126" t="str">
        <f>IF(Y51="","",VLOOKUP(Y51,'[2]シフト記号表（勤務時間帯）'!$D$6:$X$47,21,FALSE))</f>
        <v/>
      </c>
      <c r="Z52" s="126" t="str">
        <f>IF(Z51="","",VLOOKUP(Z51,'[2]シフト記号表（勤務時間帯）'!$D$6:$X$47,21,FALSE))</f>
        <v/>
      </c>
      <c r="AA52" s="127" t="str">
        <f>IF(AA51="","",VLOOKUP(AA51,'[2]シフト記号表（勤務時間帯）'!$D$6:$X$47,21,FALSE))</f>
        <v/>
      </c>
      <c r="AB52" s="125" t="str">
        <f>IF(AB51="","",VLOOKUP(AB51,'[2]シフト記号表（勤務時間帯）'!$D$6:$X$47,21,FALSE))</f>
        <v/>
      </c>
      <c r="AC52" s="126" t="str">
        <f>IF(AC51="","",VLOOKUP(AC51,'[2]シフト記号表（勤務時間帯）'!$D$6:$X$47,21,FALSE))</f>
        <v/>
      </c>
      <c r="AD52" s="126" t="str">
        <f>IF(AD51="","",VLOOKUP(AD51,'[2]シフト記号表（勤務時間帯）'!$D$6:$X$47,21,FALSE))</f>
        <v/>
      </c>
      <c r="AE52" s="126" t="str">
        <f>IF(AE51="","",VLOOKUP(AE51,'[2]シフト記号表（勤務時間帯）'!$D$6:$X$47,21,FALSE))</f>
        <v/>
      </c>
      <c r="AF52" s="126" t="str">
        <f>IF(AF51="","",VLOOKUP(AF51,'[2]シフト記号表（勤務時間帯）'!$D$6:$X$47,21,FALSE))</f>
        <v/>
      </c>
      <c r="AG52" s="126" t="str">
        <f>IF(AG51="","",VLOOKUP(AG51,'[2]シフト記号表（勤務時間帯）'!$D$6:$X$47,21,FALSE))</f>
        <v/>
      </c>
      <c r="AH52" s="127" t="str">
        <f>IF(AH51="","",VLOOKUP(AH51,'[2]シフト記号表（勤務時間帯）'!$D$6:$X$47,21,FALSE))</f>
        <v/>
      </c>
      <c r="AI52" s="125" t="str">
        <f>IF(AI51="","",VLOOKUP(AI51,'[2]シフト記号表（勤務時間帯）'!$D$6:$X$47,21,FALSE))</f>
        <v/>
      </c>
      <c r="AJ52" s="126" t="str">
        <f>IF(AJ51="","",VLOOKUP(AJ51,'[2]シフト記号表（勤務時間帯）'!$D$6:$X$47,21,FALSE))</f>
        <v/>
      </c>
      <c r="AK52" s="126" t="str">
        <f>IF(AK51="","",VLOOKUP(AK51,'[2]シフト記号表（勤務時間帯）'!$D$6:$X$47,21,FALSE))</f>
        <v/>
      </c>
      <c r="AL52" s="126" t="str">
        <f>IF(AL51="","",VLOOKUP(AL51,'[2]シフト記号表（勤務時間帯）'!$D$6:$X$47,21,FALSE))</f>
        <v/>
      </c>
      <c r="AM52" s="126" t="str">
        <f>IF(AM51="","",VLOOKUP(AM51,'[2]シフト記号表（勤務時間帯）'!$D$6:$X$47,21,FALSE))</f>
        <v/>
      </c>
      <c r="AN52" s="126" t="str">
        <f>IF(AN51="","",VLOOKUP(AN51,'[2]シフト記号表（勤務時間帯）'!$D$6:$X$47,21,FALSE))</f>
        <v/>
      </c>
      <c r="AO52" s="127" t="str">
        <f>IF(AO51="","",VLOOKUP(AO51,'[2]シフト記号表（勤務時間帯）'!$D$6:$X$47,21,FALSE))</f>
        <v/>
      </c>
      <c r="AP52" s="125" t="str">
        <f>IF(AP51="","",VLOOKUP(AP51,'[2]シフト記号表（勤務時間帯）'!$D$6:$X$47,21,FALSE))</f>
        <v/>
      </c>
      <c r="AQ52" s="126" t="str">
        <f>IF(AQ51="","",VLOOKUP(AQ51,'[2]シフト記号表（勤務時間帯）'!$D$6:$X$47,21,FALSE))</f>
        <v/>
      </c>
      <c r="AR52" s="126" t="str">
        <f>IF(AR51="","",VLOOKUP(AR51,'[2]シフト記号表（勤務時間帯）'!$D$6:$X$47,21,FALSE))</f>
        <v/>
      </c>
      <c r="AS52" s="126" t="str">
        <f>IF(AS51="","",VLOOKUP(AS51,'[2]シフト記号表（勤務時間帯）'!$D$6:$X$47,21,FALSE))</f>
        <v/>
      </c>
      <c r="AT52" s="126" t="str">
        <f>IF(AT51="","",VLOOKUP(AT51,'[2]シフト記号表（勤務時間帯）'!$D$6:$X$47,21,FALSE))</f>
        <v/>
      </c>
      <c r="AU52" s="126" t="str">
        <f>IF(AU51="","",VLOOKUP(AU51,'[2]シフト記号表（勤務時間帯）'!$D$6:$X$47,21,FALSE))</f>
        <v/>
      </c>
      <c r="AV52" s="127" t="str">
        <f>IF(AV51="","",VLOOKUP(AV51,'[2]シフト記号表（勤務時間帯）'!$D$6:$X$47,21,FALSE))</f>
        <v/>
      </c>
      <c r="AW52" s="125" t="str">
        <f>IF(AW51="","",VLOOKUP(AW51,'[2]シフト記号表（勤務時間帯）'!$D$6:$X$47,21,FALSE))</f>
        <v/>
      </c>
      <c r="AX52" s="126" t="str">
        <f>IF(AX51="","",VLOOKUP(AX51,'[2]シフト記号表（勤務時間帯）'!$D$6:$X$47,21,FALSE))</f>
        <v/>
      </c>
      <c r="AY52" s="126" t="str">
        <f>IF(AY51="","",VLOOKUP(AY51,'[2]シフト記号表（勤務時間帯）'!$D$6:$X$47,21,FALSE))</f>
        <v/>
      </c>
      <c r="AZ52" s="902">
        <f>IF($BC$3="４週",SUM(U52:AV52),IF($BC$3="暦月",SUM(U52:AY52),""))</f>
        <v>0</v>
      </c>
      <c r="BA52" s="903"/>
      <c r="BB52" s="904">
        <f>IF($BC$3="４週",AZ52/4,IF($BC$3="暦月",(AZ52/($BC$8/7)),""))</f>
        <v>0</v>
      </c>
      <c r="BC52" s="903"/>
      <c r="BD52" s="896"/>
      <c r="BE52" s="1019"/>
      <c r="BF52" s="1019"/>
      <c r="BG52" s="1019"/>
      <c r="BH52" s="898"/>
    </row>
    <row r="53" spans="2:60" ht="20.25" customHeight="1">
      <c r="B53" s="128"/>
      <c r="C53" s="941"/>
      <c r="D53" s="942"/>
      <c r="E53" s="943"/>
      <c r="F53" s="129"/>
      <c r="G53" s="130">
        <f>C51</f>
        <v>0</v>
      </c>
      <c r="H53" s="944"/>
      <c r="I53" s="945"/>
      <c r="J53" s="946"/>
      <c r="K53" s="946"/>
      <c r="L53" s="947"/>
      <c r="M53" s="948"/>
      <c r="N53" s="949"/>
      <c r="O53" s="950"/>
      <c r="P53" s="155" t="s">
        <v>618</v>
      </c>
      <c r="Q53" s="156"/>
      <c r="R53" s="156"/>
      <c r="S53" s="157"/>
      <c r="T53" s="158"/>
      <c r="U53" s="135" t="str">
        <f>IF(U51="","",VLOOKUP(U51,'[2]シフト記号表（勤務時間帯）'!$D$6:$Z$47,23,FALSE))</f>
        <v/>
      </c>
      <c r="V53" s="136" t="str">
        <f>IF(V51="","",VLOOKUP(V51,'[2]シフト記号表（勤務時間帯）'!$D$6:$Z$47,23,FALSE))</f>
        <v/>
      </c>
      <c r="W53" s="136" t="str">
        <f>IF(W51="","",VLOOKUP(W51,'[2]シフト記号表（勤務時間帯）'!$D$6:$Z$47,23,FALSE))</f>
        <v/>
      </c>
      <c r="X53" s="136" t="str">
        <f>IF(X51="","",VLOOKUP(X51,'[2]シフト記号表（勤務時間帯）'!$D$6:$Z$47,23,FALSE))</f>
        <v/>
      </c>
      <c r="Y53" s="136" t="str">
        <f>IF(Y51="","",VLOOKUP(Y51,'[2]シフト記号表（勤務時間帯）'!$D$6:$Z$47,23,FALSE))</f>
        <v/>
      </c>
      <c r="Z53" s="136" t="str">
        <f>IF(Z51="","",VLOOKUP(Z51,'[2]シフト記号表（勤務時間帯）'!$D$6:$Z$47,23,FALSE))</f>
        <v/>
      </c>
      <c r="AA53" s="137" t="str">
        <f>IF(AA51="","",VLOOKUP(AA51,'[2]シフト記号表（勤務時間帯）'!$D$6:$Z$47,23,FALSE))</f>
        <v/>
      </c>
      <c r="AB53" s="135" t="str">
        <f>IF(AB51="","",VLOOKUP(AB51,'[2]シフト記号表（勤務時間帯）'!$D$6:$Z$47,23,FALSE))</f>
        <v/>
      </c>
      <c r="AC53" s="136" t="str">
        <f>IF(AC51="","",VLOOKUP(AC51,'[2]シフト記号表（勤務時間帯）'!$D$6:$Z$47,23,FALSE))</f>
        <v/>
      </c>
      <c r="AD53" s="136" t="str">
        <f>IF(AD51="","",VLOOKUP(AD51,'[2]シフト記号表（勤務時間帯）'!$D$6:$Z$47,23,FALSE))</f>
        <v/>
      </c>
      <c r="AE53" s="136" t="str">
        <f>IF(AE51="","",VLOOKUP(AE51,'[2]シフト記号表（勤務時間帯）'!$D$6:$Z$47,23,FALSE))</f>
        <v/>
      </c>
      <c r="AF53" s="136" t="str">
        <f>IF(AF51="","",VLOOKUP(AF51,'[2]シフト記号表（勤務時間帯）'!$D$6:$Z$47,23,FALSE))</f>
        <v/>
      </c>
      <c r="AG53" s="136" t="str">
        <f>IF(AG51="","",VLOOKUP(AG51,'[2]シフト記号表（勤務時間帯）'!$D$6:$Z$47,23,FALSE))</f>
        <v/>
      </c>
      <c r="AH53" s="137" t="str">
        <f>IF(AH51="","",VLOOKUP(AH51,'[2]シフト記号表（勤務時間帯）'!$D$6:$Z$47,23,FALSE))</f>
        <v/>
      </c>
      <c r="AI53" s="135" t="str">
        <f>IF(AI51="","",VLOOKUP(AI51,'[2]シフト記号表（勤務時間帯）'!$D$6:$Z$47,23,FALSE))</f>
        <v/>
      </c>
      <c r="AJ53" s="136" t="str">
        <f>IF(AJ51="","",VLOOKUP(AJ51,'[2]シフト記号表（勤務時間帯）'!$D$6:$Z$47,23,FALSE))</f>
        <v/>
      </c>
      <c r="AK53" s="136" t="str">
        <f>IF(AK51="","",VLOOKUP(AK51,'[2]シフト記号表（勤務時間帯）'!$D$6:$Z$47,23,FALSE))</f>
        <v/>
      </c>
      <c r="AL53" s="136" t="str">
        <f>IF(AL51="","",VLOOKUP(AL51,'[2]シフト記号表（勤務時間帯）'!$D$6:$Z$47,23,FALSE))</f>
        <v/>
      </c>
      <c r="AM53" s="136" t="str">
        <f>IF(AM51="","",VLOOKUP(AM51,'[2]シフト記号表（勤務時間帯）'!$D$6:$Z$47,23,FALSE))</f>
        <v/>
      </c>
      <c r="AN53" s="136" t="str">
        <f>IF(AN51="","",VLOOKUP(AN51,'[2]シフト記号表（勤務時間帯）'!$D$6:$Z$47,23,FALSE))</f>
        <v/>
      </c>
      <c r="AO53" s="137" t="str">
        <f>IF(AO51="","",VLOOKUP(AO51,'[2]シフト記号表（勤務時間帯）'!$D$6:$Z$47,23,FALSE))</f>
        <v/>
      </c>
      <c r="AP53" s="135" t="str">
        <f>IF(AP51="","",VLOOKUP(AP51,'[2]シフト記号表（勤務時間帯）'!$D$6:$Z$47,23,FALSE))</f>
        <v/>
      </c>
      <c r="AQ53" s="136" t="str">
        <f>IF(AQ51="","",VLOOKUP(AQ51,'[2]シフト記号表（勤務時間帯）'!$D$6:$Z$47,23,FALSE))</f>
        <v/>
      </c>
      <c r="AR53" s="136" t="str">
        <f>IF(AR51="","",VLOOKUP(AR51,'[2]シフト記号表（勤務時間帯）'!$D$6:$Z$47,23,FALSE))</f>
        <v/>
      </c>
      <c r="AS53" s="136" t="str">
        <f>IF(AS51="","",VLOOKUP(AS51,'[2]シフト記号表（勤務時間帯）'!$D$6:$Z$47,23,FALSE))</f>
        <v/>
      </c>
      <c r="AT53" s="136" t="str">
        <f>IF(AT51="","",VLOOKUP(AT51,'[2]シフト記号表（勤務時間帯）'!$D$6:$Z$47,23,FALSE))</f>
        <v/>
      </c>
      <c r="AU53" s="136" t="str">
        <f>IF(AU51="","",VLOOKUP(AU51,'[2]シフト記号表（勤務時間帯）'!$D$6:$Z$47,23,FALSE))</f>
        <v/>
      </c>
      <c r="AV53" s="137" t="str">
        <f>IF(AV51="","",VLOOKUP(AV51,'[2]シフト記号表（勤務時間帯）'!$D$6:$Z$47,23,FALSE))</f>
        <v/>
      </c>
      <c r="AW53" s="135" t="str">
        <f>IF(AW51="","",VLOOKUP(AW51,'[2]シフト記号表（勤務時間帯）'!$D$6:$Z$47,23,FALSE))</f>
        <v/>
      </c>
      <c r="AX53" s="136" t="str">
        <f>IF(AX51="","",VLOOKUP(AX51,'[2]シフト記号表（勤務時間帯）'!$D$6:$Z$47,23,FALSE))</f>
        <v/>
      </c>
      <c r="AY53" s="136" t="str">
        <f>IF(AY51="","",VLOOKUP(AY51,'[2]シフト記号表（勤務時間帯）'!$D$6:$Z$47,23,FALSE))</f>
        <v/>
      </c>
      <c r="AZ53" s="905">
        <f>IF($BC$3="４週",SUM(U53:AV53),IF($BC$3="暦月",SUM(U53:AY53),""))</f>
        <v>0</v>
      </c>
      <c r="BA53" s="906"/>
      <c r="BB53" s="907">
        <f>IF($BC$3="４週",AZ53/4,IF($BC$3="暦月",(AZ53/($BC$8/7)),""))</f>
        <v>0</v>
      </c>
      <c r="BC53" s="906"/>
      <c r="BD53" s="899"/>
      <c r="BE53" s="900"/>
      <c r="BF53" s="900"/>
      <c r="BG53" s="900"/>
      <c r="BH53" s="901"/>
    </row>
    <row r="54" spans="2:60" ht="20.25" customHeight="1">
      <c r="B54" s="138"/>
      <c r="C54" s="910"/>
      <c r="D54" s="911"/>
      <c r="E54" s="912"/>
      <c r="F54" s="119"/>
      <c r="G54" s="120"/>
      <c r="H54" s="919"/>
      <c r="I54" s="922"/>
      <c r="J54" s="923"/>
      <c r="K54" s="923"/>
      <c r="L54" s="924"/>
      <c r="M54" s="931"/>
      <c r="N54" s="932"/>
      <c r="O54" s="933"/>
      <c r="P54" s="141" t="s">
        <v>616</v>
      </c>
      <c r="Q54" s="148"/>
      <c r="R54" s="148"/>
      <c r="S54" s="149"/>
      <c r="T54" s="154"/>
      <c r="U54" s="145"/>
      <c r="V54" s="146"/>
      <c r="W54" s="146"/>
      <c r="X54" s="146"/>
      <c r="Y54" s="146"/>
      <c r="Z54" s="146"/>
      <c r="AA54" s="147"/>
      <c r="AB54" s="145"/>
      <c r="AC54" s="146"/>
      <c r="AD54" s="146"/>
      <c r="AE54" s="146"/>
      <c r="AF54" s="146"/>
      <c r="AG54" s="146"/>
      <c r="AH54" s="147"/>
      <c r="AI54" s="145"/>
      <c r="AJ54" s="146"/>
      <c r="AK54" s="146"/>
      <c r="AL54" s="146"/>
      <c r="AM54" s="146"/>
      <c r="AN54" s="146"/>
      <c r="AO54" s="147"/>
      <c r="AP54" s="145"/>
      <c r="AQ54" s="146"/>
      <c r="AR54" s="146"/>
      <c r="AS54" s="146"/>
      <c r="AT54" s="146"/>
      <c r="AU54" s="146"/>
      <c r="AV54" s="147"/>
      <c r="AW54" s="145"/>
      <c r="AX54" s="146"/>
      <c r="AY54" s="146"/>
      <c r="AZ54" s="940"/>
      <c r="BA54" s="909"/>
      <c r="BB54" s="908"/>
      <c r="BC54" s="909"/>
      <c r="BD54" s="893"/>
      <c r="BE54" s="894"/>
      <c r="BF54" s="894"/>
      <c r="BG54" s="894"/>
      <c r="BH54" s="895"/>
    </row>
    <row r="55" spans="2:60" ht="20.25" customHeight="1">
      <c r="B55" s="118">
        <f>B52+1</f>
        <v>12</v>
      </c>
      <c r="C55" s="913"/>
      <c r="D55" s="1016"/>
      <c r="E55" s="915"/>
      <c r="F55" s="119">
        <f>C54</f>
        <v>0</v>
      </c>
      <c r="G55" s="120"/>
      <c r="H55" s="920"/>
      <c r="I55" s="925"/>
      <c r="J55" s="1017"/>
      <c r="K55" s="1017"/>
      <c r="L55" s="927"/>
      <c r="M55" s="934"/>
      <c r="N55" s="1018"/>
      <c r="O55" s="936"/>
      <c r="P55" s="121" t="s">
        <v>617</v>
      </c>
      <c r="Q55" s="122"/>
      <c r="R55" s="122"/>
      <c r="S55" s="123"/>
      <c r="T55" s="124"/>
      <c r="U55" s="125" t="str">
        <f>IF(U54="","",VLOOKUP(U54,'[2]シフト記号表（勤務時間帯）'!$D$6:$X$47,21,FALSE))</f>
        <v/>
      </c>
      <c r="V55" s="126" t="str">
        <f>IF(V54="","",VLOOKUP(V54,'[2]シフト記号表（勤務時間帯）'!$D$6:$X$47,21,FALSE))</f>
        <v/>
      </c>
      <c r="W55" s="126" t="str">
        <f>IF(W54="","",VLOOKUP(W54,'[2]シフト記号表（勤務時間帯）'!$D$6:$X$47,21,FALSE))</f>
        <v/>
      </c>
      <c r="X55" s="126" t="str">
        <f>IF(X54="","",VLOOKUP(X54,'[2]シフト記号表（勤務時間帯）'!$D$6:$X$47,21,FALSE))</f>
        <v/>
      </c>
      <c r="Y55" s="126" t="str">
        <f>IF(Y54="","",VLOOKUP(Y54,'[2]シフト記号表（勤務時間帯）'!$D$6:$X$47,21,FALSE))</f>
        <v/>
      </c>
      <c r="Z55" s="126" t="str">
        <f>IF(Z54="","",VLOOKUP(Z54,'[2]シフト記号表（勤務時間帯）'!$D$6:$X$47,21,FALSE))</f>
        <v/>
      </c>
      <c r="AA55" s="127" t="str">
        <f>IF(AA54="","",VLOOKUP(AA54,'[2]シフト記号表（勤務時間帯）'!$D$6:$X$47,21,FALSE))</f>
        <v/>
      </c>
      <c r="AB55" s="125" t="str">
        <f>IF(AB54="","",VLOOKUP(AB54,'[2]シフト記号表（勤務時間帯）'!$D$6:$X$47,21,FALSE))</f>
        <v/>
      </c>
      <c r="AC55" s="126" t="str">
        <f>IF(AC54="","",VLOOKUP(AC54,'[2]シフト記号表（勤務時間帯）'!$D$6:$X$47,21,FALSE))</f>
        <v/>
      </c>
      <c r="AD55" s="126" t="str">
        <f>IF(AD54="","",VLOOKUP(AD54,'[2]シフト記号表（勤務時間帯）'!$D$6:$X$47,21,FALSE))</f>
        <v/>
      </c>
      <c r="AE55" s="126" t="str">
        <f>IF(AE54="","",VLOOKUP(AE54,'[2]シフト記号表（勤務時間帯）'!$D$6:$X$47,21,FALSE))</f>
        <v/>
      </c>
      <c r="AF55" s="126" t="str">
        <f>IF(AF54="","",VLOOKUP(AF54,'[2]シフト記号表（勤務時間帯）'!$D$6:$X$47,21,FALSE))</f>
        <v/>
      </c>
      <c r="AG55" s="126" t="str">
        <f>IF(AG54="","",VLOOKUP(AG54,'[2]シフト記号表（勤務時間帯）'!$D$6:$X$47,21,FALSE))</f>
        <v/>
      </c>
      <c r="AH55" s="127" t="str">
        <f>IF(AH54="","",VLOOKUP(AH54,'[2]シフト記号表（勤務時間帯）'!$D$6:$X$47,21,FALSE))</f>
        <v/>
      </c>
      <c r="AI55" s="125" t="str">
        <f>IF(AI54="","",VLOOKUP(AI54,'[2]シフト記号表（勤務時間帯）'!$D$6:$X$47,21,FALSE))</f>
        <v/>
      </c>
      <c r="AJ55" s="126" t="str">
        <f>IF(AJ54="","",VLOOKUP(AJ54,'[2]シフト記号表（勤務時間帯）'!$D$6:$X$47,21,FALSE))</f>
        <v/>
      </c>
      <c r="AK55" s="126" t="str">
        <f>IF(AK54="","",VLOOKUP(AK54,'[2]シフト記号表（勤務時間帯）'!$D$6:$X$47,21,FALSE))</f>
        <v/>
      </c>
      <c r="AL55" s="126" t="str">
        <f>IF(AL54="","",VLOOKUP(AL54,'[2]シフト記号表（勤務時間帯）'!$D$6:$X$47,21,FALSE))</f>
        <v/>
      </c>
      <c r="AM55" s="126" t="str">
        <f>IF(AM54="","",VLOOKUP(AM54,'[2]シフト記号表（勤務時間帯）'!$D$6:$X$47,21,FALSE))</f>
        <v/>
      </c>
      <c r="AN55" s="126" t="str">
        <f>IF(AN54="","",VLOOKUP(AN54,'[2]シフト記号表（勤務時間帯）'!$D$6:$X$47,21,FALSE))</f>
        <v/>
      </c>
      <c r="AO55" s="127" t="str">
        <f>IF(AO54="","",VLOOKUP(AO54,'[2]シフト記号表（勤務時間帯）'!$D$6:$X$47,21,FALSE))</f>
        <v/>
      </c>
      <c r="AP55" s="125" t="str">
        <f>IF(AP54="","",VLOOKUP(AP54,'[2]シフト記号表（勤務時間帯）'!$D$6:$X$47,21,FALSE))</f>
        <v/>
      </c>
      <c r="AQ55" s="126" t="str">
        <f>IF(AQ54="","",VLOOKUP(AQ54,'[2]シフト記号表（勤務時間帯）'!$D$6:$X$47,21,FALSE))</f>
        <v/>
      </c>
      <c r="AR55" s="126" t="str">
        <f>IF(AR54="","",VLOOKUP(AR54,'[2]シフト記号表（勤務時間帯）'!$D$6:$X$47,21,FALSE))</f>
        <v/>
      </c>
      <c r="AS55" s="126" t="str">
        <f>IF(AS54="","",VLOOKUP(AS54,'[2]シフト記号表（勤務時間帯）'!$D$6:$X$47,21,FALSE))</f>
        <v/>
      </c>
      <c r="AT55" s="126" t="str">
        <f>IF(AT54="","",VLOOKUP(AT54,'[2]シフト記号表（勤務時間帯）'!$D$6:$X$47,21,FALSE))</f>
        <v/>
      </c>
      <c r="AU55" s="126" t="str">
        <f>IF(AU54="","",VLOOKUP(AU54,'[2]シフト記号表（勤務時間帯）'!$D$6:$X$47,21,FALSE))</f>
        <v/>
      </c>
      <c r="AV55" s="127" t="str">
        <f>IF(AV54="","",VLOOKUP(AV54,'[2]シフト記号表（勤務時間帯）'!$D$6:$X$47,21,FALSE))</f>
        <v/>
      </c>
      <c r="AW55" s="125" t="str">
        <f>IF(AW54="","",VLOOKUP(AW54,'[2]シフト記号表（勤務時間帯）'!$D$6:$X$47,21,FALSE))</f>
        <v/>
      </c>
      <c r="AX55" s="126" t="str">
        <f>IF(AX54="","",VLOOKUP(AX54,'[2]シフト記号表（勤務時間帯）'!$D$6:$X$47,21,FALSE))</f>
        <v/>
      </c>
      <c r="AY55" s="126" t="str">
        <f>IF(AY54="","",VLOOKUP(AY54,'[2]シフト記号表（勤務時間帯）'!$D$6:$X$47,21,FALSE))</f>
        <v/>
      </c>
      <c r="AZ55" s="902">
        <f>IF($BC$3="４週",SUM(U55:AV55),IF($BC$3="暦月",SUM(U55:AY55),""))</f>
        <v>0</v>
      </c>
      <c r="BA55" s="903"/>
      <c r="BB55" s="904">
        <f>IF($BC$3="４週",AZ55/4,IF($BC$3="暦月",(AZ55/($BC$8/7)),""))</f>
        <v>0</v>
      </c>
      <c r="BC55" s="903"/>
      <c r="BD55" s="896"/>
      <c r="BE55" s="1019"/>
      <c r="BF55" s="1019"/>
      <c r="BG55" s="1019"/>
      <c r="BH55" s="898"/>
    </row>
    <row r="56" spans="2:60" ht="20.25" customHeight="1">
      <c r="B56" s="128"/>
      <c r="C56" s="941"/>
      <c r="D56" s="942"/>
      <c r="E56" s="943"/>
      <c r="F56" s="129"/>
      <c r="G56" s="130">
        <f>C54</f>
        <v>0</v>
      </c>
      <c r="H56" s="944"/>
      <c r="I56" s="945"/>
      <c r="J56" s="946"/>
      <c r="K56" s="946"/>
      <c r="L56" s="947"/>
      <c r="M56" s="948"/>
      <c r="N56" s="949"/>
      <c r="O56" s="950"/>
      <c r="P56" s="155" t="s">
        <v>618</v>
      </c>
      <c r="Q56" s="156"/>
      <c r="R56" s="156"/>
      <c r="S56" s="157"/>
      <c r="T56" s="158"/>
      <c r="U56" s="135" t="str">
        <f>IF(U54="","",VLOOKUP(U54,'[2]シフト記号表（勤務時間帯）'!$D$6:$Z$47,23,FALSE))</f>
        <v/>
      </c>
      <c r="V56" s="136" t="str">
        <f>IF(V54="","",VLOOKUP(V54,'[2]シフト記号表（勤務時間帯）'!$D$6:$Z$47,23,FALSE))</f>
        <v/>
      </c>
      <c r="W56" s="136" t="str">
        <f>IF(W54="","",VLOOKUP(W54,'[2]シフト記号表（勤務時間帯）'!$D$6:$Z$47,23,FALSE))</f>
        <v/>
      </c>
      <c r="X56" s="136" t="str">
        <f>IF(X54="","",VLOOKUP(X54,'[2]シフト記号表（勤務時間帯）'!$D$6:$Z$47,23,FALSE))</f>
        <v/>
      </c>
      <c r="Y56" s="136" t="str">
        <f>IF(Y54="","",VLOOKUP(Y54,'[2]シフト記号表（勤務時間帯）'!$D$6:$Z$47,23,FALSE))</f>
        <v/>
      </c>
      <c r="Z56" s="136" t="str">
        <f>IF(Z54="","",VLOOKUP(Z54,'[2]シフト記号表（勤務時間帯）'!$D$6:$Z$47,23,FALSE))</f>
        <v/>
      </c>
      <c r="AA56" s="137" t="str">
        <f>IF(AA54="","",VLOOKUP(AA54,'[2]シフト記号表（勤務時間帯）'!$D$6:$Z$47,23,FALSE))</f>
        <v/>
      </c>
      <c r="AB56" s="135" t="str">
        <f>IF(AB54="","",VLOOKUP(AB54,'[2]シフト記号表（勤務時間帯）'!$D$6:$Z$47,23,FALSE))</f>
        <v/>
      </c>
      <c r="AC56" s="136" t="str">
        <f>IF(AC54="","",VLOOKUP(AC54,'[2]シフト記号表（勤務時間帯）'!$D$6:$Z$47,23,FALSE))</f>
        <v/>
      </c>
      <c r="AD56" s="136" t="str">
        <f>IF(AD54="","",VLOOKUP(AD54,'[2]シフト記号表（勤務時間帯）'!$D$6:$Z$47,23,FALSE))</f>
        <v/>
      </c>
      <c r="AE56" s="136" t="str">
        <f>IF(AE54="","",VLOOKUP(AE54,'[2]シフト記号表（勤務時間帯）'!$D$6:$Z$47,23,FALSE))</f>
        <v/>
      </c>
      <c r="AF56" s="136" t="str">
        <f>IF(AF54="","",VLOOKUP(AF54,'[2]シフト記号表（勤務時間帯）'!$D$6:$Z$47,23,FALSE))</f>
        <v/>
      </c>
      <c r="AG56" s="136" t="str">
        <f>IF(AG54="","",VLOOKUP(AG54,'[2]シフト記号表（勤務時間帯）'!$D$6:$Z$47,23,FALSE))</f>
        <v/>
      </c>
      <c r="AH56" s="137" t="str">
        <f>IF(AH54="","",VLOOKUP(AH54,'[2]シフト記号表（勤務時間帯）'!$D$6:$Z$47,23,FALSE))</f>
        <v/>
      </c>
      <c r="AI56" s="135" t="str">
        <f>IF(AI54="","",VLOOKUP(AI54,'[2]シフト記号表（勤務時間帯）'!$D$6:$Z$47,23,FALSE))</f>
        <v/>
      </c>
      <c r="AJ56" s="136" t="str">
        <f>IF(AJ54="","",VLOOKUP(AJ54,'[2]シフト記号表（勤務時間帯）'!$D$6:$Z$47,23,FALSE))</f>
        <v/>
      </c>
      <c r="AK56" s="136" t="str">
        <f>IF(AK54="","",VLOOKUP(AK54,'[2]シフト記号表（勤務時間帯）'!$D$6:$Z$47,23,FALSE))</f>
        <v/>
      </c>
      <c r="AL56" s="136" t="str">
        <f>IF(AL54="","",VLOOKUP(AL54,'[2]シフト記号表（勤務時間帯）'!$D$6:$Z$47,23,FALSE))</f>
        <v/>
      </c>
      <c r="AM56" s="136" t="str">
        <f>IF(AM54="","",VLOOKUP(AM54,'[2]シフト記号表（勤務時間帯）'!$D$6:$Z$47,23,FALSE))</f>
        <v/>
      </c>
      <c r="AN56" s="136" t="str">
        <f>IF(AN54="","",VLOOKUP(AN54,'[2]シフト記号表（勤務時間帯）'!$D$6:$Z$47,23,FALSE))</f>
        <v/>
      </c>
      <c r="AO56" s="137" t="str">
        <f>IF(AO54="","",VLOOKUP(AO54,'[2]シフト記号表（勤務時間帯）'!$D$6:$Z$47,23,FALSE))</f>
        <v/>
      </c>
      <c r="AP56" s="135" t="str">
        <f>IF(AP54="","",VLOOKUP(AP54,'[2]シフト記号表（勤務時間帯）'!$D$6:$Z$47,23,FALSE))</f>
        <v/>
      </c>
      <c r="AQ56" s="136" t="str">
        <f>IF(AQ54="","",VLOOKUP(AQ54,'[2]シフト記号表（勤務時間帯）'!$D$6:$Z$47,23,FALSE))</f>
        <v/>
      </c>
      <c r="AR56" s="136" t="str">
        <f>IF(AR54="","",VLOOKUP(AR54,'[2]シフト記号表（勤務時間帯）'!$D$6:$Z$47,23,FALSE))</f>
        <v/>
      </c>
      <c r="AS56" s="136" t="str">
        <f>IF(AS54="","",VLOOKUP(AS54,'[2]シフト記号表（勤務時間帯）'!$D$6:$Z$47,23,FALSE))</f>
        <v/>
      </c>
      <c r="AT56" s="136" t="str">
        <f>IF(AT54="","",VLOOKUP(AT54,'[2]シフト記号表（勤務時間帯）'!$D$6:$Z$47,23,FALSE))</f>
        <v/>
      </c>
      <c r="AU56" s="136" t="str">
        <f>IF(AU54="","",VLOOKUP(AU54,'[2]シフト記号表（勤務時間帯）'!$D$6:$Z$47,23,FALSE))</f>
        <v/>
      </c>
      <c r="AV56" s="137" t="str">
        <f>IF(AV54="","",VLOOKUP(AV54,'[2]シフト記号表（勤務時間帯）'!$D$6:$Z$47,23,FALSE))</f>
        <v/>
      </c>
      <c r="AW56" s="135" t="str">
        <f>IF(AW54="","",VLOOKUP(AW54,'[2]シフト記号表（勤務時間帯）'!$D$6:$Z$47,23,FALSE))</f>
        <v/>
      </c>
      <c r="AX56" s="136" t="str">
        <f>IF(AX54="","",VLOOKUP(AX54,'[2]シフト記号表（勤務時間帯）'!$D$6:$Z$47,23,FALSE))</f>
        <v/>
      </c>
      <c r="AY56" s="136" t="str">
        <f>IF(AY54="","",VLOOKUP(AY54,'[2]シフト記号表（勤務時間帯）'!$D$6:$Z$47,23,FALSE))</f>
        <v/>
      </c>
      <c r="AZ56" s="905">
        <f>IF($BC$3="４週",SUM(U56:AV56),IF($BC$3="暦月",SUM(U56:AY56),""))</f>
        <v>0</v>
      </c>
      <c r="BA56" s="906"/>
      <c r="BB56" s="907">
        <f>IF($BC$3="４週",AZ56/4,IF($BC$3="暦月",(AZ56/($BC$8/7)),""))</f>
        <v>0</v>
      </c>
      <c r="BC56" s="906"/>
      <c r="BD56" s="899"/>
      <c r="BE56" s="900"/>
      <c r="BF56" s="900"/>
      <c r="BG56" s="900"/>
      <c r="BH56" s="901"/>
    </row>
    <row r="57" spans="2:60" ht="20.25" customHeight="1">
      <c r="B57" s="138"/>
      <c r="C57" s="910"/>
      <c r="D57" s="911"/>
      <c r="E57" s="912"/>
      <c r="F57" s="119"/>
      <c r="G57" s="120"/>
      <c r="H57" s="919"/>
      <c r="I57" s="922"/>
      <c r="J57" s="923"/>
      <c r="K57" s="923"/>
      <c r="L57" s="924"/>
      <c r="M57" s="931"/>
      <c r="N57" s="932"/>
      <c r="O57" s="933"/>
      <c r="P57" s="141" t="s">
        <v>616</v>
      </c>
      <c r="Q57" s="148"/>
      <c r="R57" s="148"/>
      <c r="S57" s="149"/>
      <c r="T57" s="154"/>
      <c r="U57" s="145"/>
      <c r="V57" s="146"/>
      <c r="W57" s="146"/>
      <c r="X57" s="146"/>
      <c r="Y57" s="146"/>
      <c r="Z57" s="146"/>
      <c r="AA57" s="147"/>
      <c r="AB57" s="145"/>
      <c r="AC57" s="146"/>
      <c r="AD57" s="146"/>
      <c r="AE57" s="146"/>
      <c r="AF57" s="146"/>
      <c r="AG57" s="146"/>
      <c r="AH57" s="147"/>
      <c r="AI57" s="145"/>
      <c r="AJ57" s="146"/>
      <c r="AK57" s="146"/>
      <c r="AL57" s="146"/>
      <c r="AM57" s="146"/>
      <c r="AN57" s="146"/>
      <c r="AO57" s="147"/>
      <c r="AP57" s="145"/>
      <c r="AQ57" s="146"/>
      <c r="AR57" s="146"/>
      <c r="AS57" s="146"/>
      <c r="AT57" s="146"/>
      <c r="AU57" s="146"/>
      <c r="AV57" s="147"/>
      <c r="AW57" s="145"/>
      <c r="AX57" s="146"/>
      <c r="AY57" s="146"/>
      <c r="AZ57" s="940"/>
      <c r="BA57" s="909"/>
      <c r="BB57" s="908"/>
      <c r="BC57" s="909"/>
      <c r="BD57" s="893"/>
      <c r="BE57" s="894"/>
      <c r="BF57" s="894"/>
      <c r="BG57" s="894"/>
      <c r="BH57" s="895"/>
    </row>
    <row r="58" spans="2:60" ht="20.25" customHeight="1">
      <c r="B58" s="118">
        <f>B55+1</f>
        <v>13</v>
      </c>
      <c r="C58" s="913"/>
      <c r="D58" s="1016"/>
      <c r="E58" s="915"/>
      <c r="F58" s="119">
        <f>C57</f>
        <v>0</v>
      </c>
      <c r="G58" s="120"/>
      <c r="H58" s="920"/>
      <c r="I58" s="925"/>
      <c r="J58" s="1017"/>
      <c r="K58" s="1017"/>
      <c r="L58" s="927"/>
      <c r="M58" s="934"/>
      <c r="N58" s="1018"/>
      <c r="O58" s="936"/>
      <c r="P58" s="121" t="s">
        <v>617</v>
      </c>
      <c r="Q58" s="122"/>
      <c r="R58" s="122"/>
      <c r="S58" s="123"/>
      <c r="T58" s="124"/>
      <c r="U58" s="125" t="str">
        <f>IF(U57="","",VLOOKUP(U57,'[2]シフト記号表（勤務時間帯）'!$D$6:$X$47,21,FALSE))</f>
        <v/>
      </c>
      <c r="V58" s="126" t="str">
        <f>IF(V57="","",VLOOKUP(V57,'[2]シフト記号表（勤務時間帯）'!$D$6:$X$47,21,FALSE))</f>
        <v/>
      </c>
      <c r="W58" s="126" t="str">
        <f>IF(W57="","",VLOOKUP(W57,'[2]シフト記号表（勤務時間帯）'!$D$6:$X$47,21,FALSE))</f>
        <v/>
      </c>
      <c r="X58" s="126" t="str">
        <f>IF(X57="","",VLOOKUP(X57,'[2]シフト記号表（勤務時間帯）'!$D$6:$X$47,21,FALSE))</f>
        <v/>
      </c>
      <c r="Y58" s="126" t="str">
        <f>IF(Y57="","",VLOOKUP(Y57,'[2]シフト記号表（勤務時間帯）'!$D$6:$X$47,21,FALSE))</f>
        <v/>
      </c>
      <c r="Z58" s="126" t="str">
        <f>IF(Z57="","",VLOOKUP(Z57,'[2]シフト記号表（勤務時間帯）'!$D$6:$X$47,21,FALSE))</f>
        <v/>
      </c>
      <c r="AA58" s="127" t="str">
        <f>IF(AA57="","",VLOOKUP(AA57,'[2]シフト記号表（勤務時間帯）'!$D$6:$X$47,21,FALSE))</f>
        <v/>
      </c>
      <c r="AB58" s="125" t="str">
        <f>IF(AB57="","",VLOOKUP(AB57,'[2]シフト記号表（勤務時間帯）'!$D$6:$X$47,21,FALSE))</f>
        <v/>
      </c>
      <c r="AC58" s="126" t="str">
        <f>IF(AC57="","",VLOOKUP(AC57,'[2]シフト記号表（勤務時間帯）'!$D$6:$X$47,21,FALSE))</f>
        <v/>
      </c>
      <c r="AD58" s="126" t="str">
        <f>IF(AD57="","",VLOOKUP(AD57,'[2]シフト記号表（勤務時間帯）'!$D$6:$X$47,21,FALSE))</f>
        <v/>
      </c>
      <c r="AE58" s="126" t="str">
        <f>IF(AE57="","",VLOOKUP(AE57,'[2]シフト記号表（勤務時間帯）'!$D$6:$X$47,21,FALSE))</f>
        <v/>
      </c>
      <c r="AF58" s="126" t="str">
        <f>IF(AF57="","",VLOOKUP(AF57,'[2]シフト記号表（勤務時間帯）'!$D$6:$X$47,21,FALSE))</f>
        <v/>
      </c>
      <c r="AG58" s="126" t="str">
        <f>IF(AG57="","",VLOOKUP(AG57,'[2]シフト記号表（勤務時間帯）'!$D$6:$X$47,21,FALSE))</f>
        <v/>
      </c>
      <c r="AH58" s="127" t="str">
        <f>IF(AH57="","",VLOOKUP(AH57,'[2]シフト記号表（勤務時間帯）'!$D$6:$X$47,21,FALSE))</f>
        <v/>
      </c>
      <c r="AI58" s="125" t="str">
        <f>IF(AI57="","",VLOOKUP(AI57,'[2]シフト記号表（勤務時間帯）'!$D$6:$X$47,21,FALSE))</f>
        <v/>
      </c>
      <c r="AJ58" s="126" t="str">
        <f>IF(AJ57="","",VLOOKUP(AJ57,'[2]シフト記号表（勤務時間帯）'!$D$6:$X$47,21,FALSE))</f>
        <v/>
      </c>
      <c r="AK58" s="126" t="str">
        <f>IF(AK57="","",VLOOKUP(AK57,'[2]シフト記号表（勤務時間帯）'!$D$6:$X$47,21,FALSE))</f>
        <v/>
      </c>
      <c r="AL58" s="126" t="str">
        <f>IF(AL57="","",VLOOKUP(AL57,'[2]シフト記号表（勤務時間帯）'!$D$6:$X$47,21,FALSE))</f>
        <v/>
      </c>
      <c r="AM58" s="126" t="str">
        <f>IF(AM57="","",VLOOKUP(AM57,'[2]シフト記号表（勤務時間帯）'!$D$6:$X$47,21,FALSE))</f>
        <v/>
      </c>
      <c r="AN58" s="126" t="str">
        <f>IF(AN57="","",VLOOKUP(AN57,'[2]シフト記号表（勤務時間帯）'!$D$6:$X$47,21,FALSE))</f>
        <v/>
      </c>
      <c r="AO58" s="127" t="str">
        <f>IF(AO57="","",VLOOKUP(AO57,'[2]シフト記号表（勤務時間帯）'!$D$6:$X$47,21,FALSE))</f>
        <v/>
      </c>
      <c r="AP58" s="125" t="str">
        <f>IF(AP57="","",VLOOKUP(AP57,'[2]シフト記号表（勤務時間帯）'!$D$6:$X$47,21,FALSE))</f>
        <v/>
      </c>
      <c r="AQ58" s="126" t="str">
        <f>IF(AQ57="","",VLOOKUP(AQ57,'[2]シフト記号表（勤務時間帯）'!$D$6:$X$47,21,FALSE))</f>
        <v/>
      </c>
      <c r="AR58" s="126" t="str">
        <f>IF(AR57="","",VLOOKUP(AR57,'[2]シフト記号表（勤務時間帯）'!$D$6:$X$47,21,FALSE))</f>
        <v/>
      </c>
      <c r="AS58" s="126" t="str">
        <f>IF(AS57="","",VLOOKUP(AS57,'[2]シフト記号表（勤務時間帯）'!$D$6:$X$47,21,FALSE))</f>
        <v/>
      </c>
      <c r="AT58" s="126" t="str">
        <f>IF(AT57="","",VLOOKUP(AT57,'[2]シフト記号表（勤務時間帯）'!$D$6:$X$47,21,FALSE))</f>
        <v/>
      </c>
      <c r="AU58" s="126" t="str">
        <f>IF(AU57="","",VLOOKUP(AU57,'[2]シフト記号表（勤務時間帯）'!$D$6:$X$47,21,FALSE))</f>
        <v/>
      </c>
      <c r="AV58" s="127" t="str">
        <f>IF(AV57="","",VLOOKUP(AV57,'[2]シフト記号表（勤務時間帯）'!$D$6:$X$47,21,FALSE))</f>
        <v/>
      </c>
      <c r="AW58" s="125" t="str">
        <f>IF(AW57="","",VLOOKUP(AW57,'[2]シフト記号表（勤務時間帯）'!$D$6:$X$47,21,FALSE))</f>
        <v/>
      </c>
      <c r="AX58" s="126" t="str">
        <f>IF(AX57="","",VLOOKUP(AX57,'[2]シフト記号表（勤務時間帯）'!$D$6:$X$47,21,FALSE))</f>
        <v/>
      </c>
      <c r="AY58" s="126" t="str">
        <f>IF(AY57="","",VLOOKUP(AY57,'[2]シフト記号表（勤務時間帯）'!$D$6:$X$47,21,FALSE))</f>
        <v/>
      </c>
      <c r="AZ58" s="902">
        <f>IF($BC$3="４週",SUM(U58:AV58),IF($BC$3="暦月",SUM(U58:AY58),""))</f>
        <v>0</v>
      </c>
      <c r="BA58" s="903"/>
      <c r="BB58" s="904">
        <f>IF($BC$3="４週",AZ58/4,IF($BC$3="暦月",(AZ58/($BC$8/7)),""))</f>
        <v>0</v>
      </c>
      <c r="BC58" s="903"/>
      <c r="BD58" s="896"/>
      <c r="BE58" s="1019"/>
      <c r="BF58" s="1019"/>
      <c r="BG58" s="1019"/>
      <c r="BH58" s="898"/>
    </row>
    <row r="59" spans="2:60" ht="20.25" customHeight="1">
      <c r="B59" s="128"/>
      <c r="C59" s="941"/>
      <c r="D59" s="942"/>
      <c r="E59" s="943"/>
      <c r="F59" s="129"/>
      <c r="G59" s="130">
        <f>C57</f>
        <v>0</v>
      </c>
      <c r="H59" s="944"/>
      <c r="I59" s="945"/>
      <c r="J59" s="946"/>
      <c r="K59" s="946"/>
      <c r="L59" s="947"/>
      <c r="M59" s="948"/>
      <c r="N59" s="949"/>
      <c r="O59" s="950"/>
      <c r="P59" s="155" t="s">
        <v>618</v>
      </c>
      <c r="Q59" s="156"/>
      <c r="R59" s="156"/>
      <c r="S59" s="157"/>
      <c r="T59" s="158"/>
      <c r="U59" s="135" t="str">
        <f>IF(U57="","",VLOOKUP(U57,'[2]シフト記号表（勤務時間帯）'!$D$6:$Z$47,23,FALSE))</f>
        <v/>
      </c>
      <c r="V59" s="136" t="str">
        <f>IF(V57="","",VLOOKUP(V57,'[2]シフト記号表（勤務時間帯）'!$D$6:$Z$47,23,FALSE))</f>
        <v/>
      </c>
      <c r="W59" s="136" t="str">
        <f>IF(W57="","",VLOOKUP(W57,'[2]シフト記号表（勤務時間帯）'!$D$6:$Z$47,23,FALSE))</f>
        <v/>
      </c>
      <c r="X59" s="136" t="str">
        <f>IF(X57="","",VLOOKUP(X57,'[2]シフト記号表（勤務時間帯）'!$D$6:$Z$47,23,FALSE))</f>
        <v/>
      </c>
      <c r="Y59" s="136" t="str">
        <f>IF(Y57="","",VLOOKUP(Y57,'[2]シフト記号表（勤務時間帯）'!$D$6:$Z$47,23,FALSE))</f>
        <v/>
      </c>
      <c r="Z59" s="136" t="str">
        <f>IF(Z57="","",VLOOKUP(Z57,'[2]シフト記号表（勤務時間帯）'!$D$6:$Z$47,23,FALSE))</f>
        <v/>
      </c>
      <c r="AA59" s="137" t="str">
        <f>IF(AA57="","",VLOOKUP(AA57,'[2]シフト記号表（勤務時間帯）'!$D$6:$Z$47,23,FALSE))</f>
        <v/>
      </c>
      <c r="AB59" s="135" t="str">
        <f>IF(AB57="","",VLOOKUP(AB57,'[2]シフト記号表（勤務時間帯）'!$D$6:$Z$47,23,FALSE))</f>
        <v/>
      </c>
      <c r="AC59" s="136" t="str">
        <f>IF(AC57="","",VLOOKUP(AC57,'[2]シフト記号表（勤務時間帯）'!$D$6:$Z$47,23,FALSE))</f>
        <v/>
      </c>
      <c r="AD59" s="136" t="str">
        <f>IF(AD57="","",VLOOKUP(AD57,'[2]シフト記号表（勤務時間帯）'!$D$6:$Z$47,23,FALSE))</f>
        <v/>
      </c>
      <c r="AE59" s="136" t="str">
        <f>IF(AE57="","",VLOOKUP(AE57,'[2]シフト記号表（勤務時間帯）'!$D$6:$Z$47,23,FALSE))</f>
        <v/>
      </c>
      <c r="AF59" s="136" t="str">
        <f>IF(AF57="","",VLOOKUP(AF57,'[2]シフト記号表（勤務時間帯）'!$D$6:$Z$47,23,FALSE))</f>
        <v/>
      </c>
      <c r="AG59" s="136" t="str">
        <f>IF(AG57="","",VLOOKUP(AG57,'[2]シフト記号表（勤務時間帯）'!$D$6:$Z$47,23,FALSE))</f>
        <v/>
      </c>
      <c r="AH59" s="137" t="str">
        <f>IF(AH57="","",VLOOKUP(AH57,'[2]シフト記号表（勤務時間帯）'!$D$6:$Z$47,23,FALSE))</f>
        <v/>
      </c>
      <c r="AI59" s="135" t="str">
        <f>IF(AI57="","",VLOOKUP(AI57,'[2]シフト記号表（勤務時間帯）'!$D$6:$Z$47,23,FALSE))</f>
        <v/>
      </c>
      <c r="AJ59" s="136" t="str">
        <f>IF(AJ57="","",VLOOKUP(AJ57,'[2]シフト記号表（勤務時間帯）'!$D$6:$Z$47,23,FALSE))</f>
        <v/>
      </c>
      <c r="AK59" s="136" t="str">
        <f>IF(AK57="","",VLOOKUP(AK57,'[2]シフト記号表（勤務時間帯）'!$D$6:$Z$47,23,FALSE))</f>
        <v/>
      </c>
      <c r="AL59" s="136" t="str">
        <f>IF(AL57="","",VLOOKUP(AL57,'[2]シフト記号表（勤務時間帯）'!$D$6:$Z$47,23,FALSE))</f>
        <v/>
      </c>
      <c r="AM59" s="136" t="str">
        <f>IF(AM57="","",VLOOKUP(AM57,'[2]シフト記号表（勤務時間帯）'!$D$6:$Z$47,23,FALSE))</f>
        <v/>
      </c>
      <c r="AN59" s="136" t="str">
        <f>IF(AN57="","",VLOOKUP(AN57,'[2]シフト記号表（勤務時間帯）'!$D$6:$Z$47,23,FALSE))</f>
        <v/>
      </c>
      <c r="AO59" s="137" t="str">
        <f>IF(AO57="","",VLOOKUP(AO57,'[2]シフト記号表（勤務時間帯）'!$D$6:$Z$47,23,FALSE))</f>
        <v/>
      </c>
      <c r="AP59" s="135" t="str">
        <f>IF(AP57="","",VLOOKUP(AP57,'[2]シフト記号表（勤務時間帯）'!$D$6:$Z$47,23,FALSE))</f>
        <v/>
      </c>
      <c r="AQ59" s="136" t="str">
        <f>IF(AQ57="","",VLOOKUP(AQ57,'[2]シフト記号表（勤務時間帯）'!$D$6:$Z$47,23,FALSE))</f>
        <v/>
      </c>
      <c r="AR59" s="136" t="str">
        <f>IF(AR57="","",VLOOKUP(AR57,'[2]シフト記号表（勤務時間帯）'!$D$6:$Z$47,23,FALSE))</f>
        <v/>
      </c>
      <c r="AS59" s="136" t="str">
        <f>IF(AS57="","",VLOOKUP(AS57,'[2]シフト記号表（勤務時間帯）'!$D$6:$Z$47,23,FALSE))</f>
        <v/>
      </c>
      <c r="AT59" s="136" t="str">
        <f>IF(AT57="","",VLOOKUP(AT57,'[2]シフト記号表（勤務時間帯）'!$D$6:$Z$47,23,FALSE))</f>
        <v/>
      </c>
      <c r="AU59" s="136" t="str">
        <f>IF(AU57="","",VLOOKUP(AU57,'[2]シフト記号表（勤務時間帯）'!$D$6:$Z$47,23,FALSE))</f>
        <v/>
      </c>
      <c r="AV59" s="137" t="str">
        <f>IF(AV57="","",VLOOKUP(AV57,'[2]シフト記号表（勤務時間帯）'!$D$6:$Z$47,23,FALSE))</f>
        <v/>
      </c>
      <c r="AW59" s="135" t="str">
        <f>IF(AW57="","",VLOOKUP(AW57,'[2]シフト記号表（勤務時間帯）'!$D$6:$Z$47,23,FALSE))</f>
        <v/>
      </c>
      <c r="AX59" s="136" t="str">
        <f>IF(AX57="","",VLOOKUP(AX57,'[2]シフト記号表（勤務時間帯）'!$D$6:$Z$47,23,FALSE))</f>
        <v/>
      </c>
      <c r="AY59" s="136" t="str">
        <f>IF(AY57="","",VLOOKUP(AY57,'[2]シフト記号表（勤務時間帯）'!$D$6:$Z$47,23,FALSE))</f>
        <v/>
      </c>
      <c r="AZ59" s="905">
        <f>IF($BC$3="４週",SUM(U59:AV59),IF($BC$3="暦月",SUM(U59:AY59),""))</f>
        <v>0</v>
      </c>
      <c r="BA59" s="906"/>
      <c r="BB59" s="907">
        <f>IF($BC$3="４週",AZ59/4,IF($BC$3="暦月",(AZ59/($BC$8/7)),""))</f>
        <v>0</v>
      </c>
      <c r="BC59" s="906"/>
      <c r="BD59" s="899"/>
      <c r="BE59" s="900"/>
      <c r="BF59" s="900"/>
      <c r="BG59" s="900"/>
      <c r="BH59" s="901"/>
    </row>
    <row r="60" spans="2:60" ht="20.25" customHeight="1">
      <c r="B60" s="138"/>
      <c r="C60" s="910"/>
      <c r="D60" s="911"/>
      <c r="E60" s="912"/>
      <c r="F60" s="119"/>
      <c r="G60" s="120"/>
      <c r="H60" s="919"/>
      <c r="I60" s="922"/>
      <c r="J60" s="923"/>
      <c r="K60" s="923"/>
      <c r="L60" s="924"/>
      <c r="M60" s="931"/>
      <c r="N60" s="932"/>
      <c r="O60" s="933"/>
      <c r="P60" s="141" t="s">
        <v>616</v>
      </c>
      <c r="Q60" s="148"/>
      <c r="R60" s="148"/>
      <c r="S60" s="149"/>
      <c r="T60" s="154"/>
      <c r="U60" s="145"/>
      <c r="V60" s="146"/>
      <c r="W60" s="146"/>
      <c r="X60" s="146"/>
      <c r="Y60" s="146"/>
      <c r="Z60" s="146"/>
      <c r="AA60" s="147"/>
      <c r="AB60" s="145"/>
      <c r="AC60" s="146"/>
      <c r="AD60" s="146"/>
      <c r="AE60" s="146"/>
      <c r="AF60" s="146"/>
      <c r="AG60" s="146"/>
      <c r="AH60" s="147"/>
      <c r="AI60" s="145"/>
      <c r="AJ60" s="146"/>
      <c r="AK60" s="146"/>
      <c r="AL60" s="146"/>
      <c r="AM60" s="146"/>
      <c r="AN60" s="146"/>
      <c r="AO60" s="147"/>
      <c r="AP60" s="145"/>
      <c r="AQ60" s="146"/>
      <c r="AR60" s="146"/>
      <c r="AS60" s="146"/>
      <c r="AT60" s="146"/>
      <c r="AU60" s="146"/>
      <c r="AV60" s="147"/>
      <c r="AW60" s="145"/>
      <c r="AX60" s="146"/>
      <c r="AY60" s="146"/>
      <c r="AZ60" s="940"/>
      <c r="BA60" s="909"/>
      <c r="BB60" s="908"/>
      <c r="BC60" s="909"/>
      <c r="BD60" s="893"/>
      <c r="BE60" s="894"/>
      <c r="BF60" s="894"/>
      <c r="BG60" s="894"/>
      <c r="BH60" s="895"/>
    </row>
    <row r="61" spans="2:60" ht="20.25" customHeight="1">
      <c r="B61" s="118">
        <f>B58+1</f>
        <v>14</v>
      </c>
      <c r="C61" s="913"/>
      <c r="D61" s="1016"/>
      <c r="E61" s="915"/>
      <c r="F61" s="119">
        <f>C60</f>
        <v>0</v>
      </c>
      <c r="G61" s="120"/>
      <c r="H61" s="920"/>
      <c r="I61" s="925"/>
      <c r="J61" s="1017"/>
      <c r="K61" s="1017"/>
      <c r="L61" s="927"/>
      <c r="M61" s="934"/>
      <c r="N61" s="1018"/>
      <c r="O61" s="936"/>
      <c r="P61" s="121" t="s">
        <v>617</v>
      </c>
      <c r="Q61" s="122"/>
      <c r="R61" s="122"/>
      <c r="S61" s="123"/>
      <c r="T61" s="124"/>
      <c r="U61" s="125" t="str">
        <f>IF(U60="","",VLOOKUP(U60,'[2]シフト記号表（勤務時間帯）'!$D$6:$X$47,21,FALSE))</f>
        <v/>
      </c>
      <c r="V61" s="126" t="str">
        <f>IF(V60="","",VLOOKUP(V60,'[2]シフト記号表（勤務時間帯）'!$D$6:$X$47,21,FALSE))</f>
        <v/>
      </c>
      <c r="W61" s="126" t="str">
        <f>IF(W60="","",VLOOKUP(W60,'[2]シフト記号表（勤務時間帯）'!$D$6:$X$47,21,FALSE))</f>
        <v/>
      </c>
      <c r="X61" s="126" t="str">
        <f>IF(X60="","",VLOOKUP(X60,'[2]シフト記号表（勤務時間帯）'!$D$6:$X$47,21,FALSE))</f>
        <v/>
      </c>
      <c r="Y61" s="126" t="str">
        <f>IF(Y60="","",VLOOKUP(Y60,'[2]シフト記号表（勤務時間帯）'!$D$6:$X$47,21,FALSE))</f>
        <v/>
      </c>
      <c r="Z61" s="126" t="str">
        <f>IF(Z60="","",VLOOKUP(Z60,'[2]シフト記号表（勤務時間帯）'!$D$6:$X$47,21,FALSE))</f>
        <v/>
      </c>
      <c r="AA61" s="127" t="str">
        <f>IF(AA60="","",VLOOKUP(AA60,'[2]シフト記号表（勤務時間帯）'!$D$6:$X$47,21,FALSE))</f>
        <v/>
      </c>
      <c r="AB61" s="125" t="str">
        <f>IF(AB60="","",VLOOKUP(AB60,'[2]シフト記号表（勤務時間帯）'!$D$6:$X$47,21,FALSE))</f>
        <v/>
      </c>
      <c r="AC61" s="126" t="str">
        <f>IF(AC60="","",VLOOKUP(AC60,'[2]シフト記号表（勤務時間帯）'!$D$6:$X$47,21,FALSE))</f>
        <v/>
      </c>
      <c r="AD61" s="126" t="str">
        <f>IF(AD60="","",VLOOKUP(AD60,'[2]シフト記号表（勤務時間帯）'!$D$6:$X$47,21,FALSE))</f>
        <v/>
      </c>
      <c r="AE61" s="126" t="str">
        <f>IF(AE60="","",VLOOKUP(AE60,'[2]シフト記号表（勤務時間帯）'!$D$6:$X$47,21,FALSE))</f>
        <v/>
      </c>
      <c r="AF61" s="126" t="str">
        <f>IF(AF60="","",VLOOKUP(AF60,'[2]シフト記号表（勤務時間帯）'!$D$6:$X$47,21,FALSE))</f>
        <v/>
      </c>
      <c r="AG61" s="126" t="str">
        <f>IF(AG60="","",VLOOKUP(AG60,'[2]シフト記号表（勤務時間帯）'!$D$6:$X$47,21,FALSE))</f>
        <v/>
      </c>
      <c r="AH61" s="127" t="str">
        <f>IF(AH60="","",VLOOKUP(AH60,'[2]シフト記号表（勤務時間帯）'!$D$6:$X$47,21,FALSE))</f>
        <v/>
      </c>
      <c r="AI61" s="125" t="str">
        <f>IF(AI60="","",VLOOKUP(AI60,'[2]シフト記号表（勤務時間帯）'!$D$6:$X$47,21,FALSE))</f>
        <v/>
      </c>
      <c r="AJ61" s="126" t="str">
        <f>IF(AJ60="","",VLOOKUP(AJ60,'[2]シフト記号表（勤務時間帯）'!$D$6:$X$47,21,FALSE))</f>
        <v/>
      </c>
      <c r="AK61" s="126" t="str">
        <f>IF(AK60="","",VLOOKUP(AK60,'[2]シフト記号表（勤務時間帯）'!$D$6:$X$47,21,FALSE))</f>
        <v/>
      </c>
      <c r="AL61" s="126" t="str">
        <f>IF(AL60="","",VLOOKUP(AL60,'[2]シフト記号表（勤務時間帯）'!$D$6:$X$47,21,FALSE))</f>
        <v/>
      </c>
      <c r="AM61" s="126" t="str">
        <f>IF(AM60="","",VLOOKUP(AM60,'[2]シフト記号表（勤務時間帯）'!$D$6:$X$47,21,FALSE))</f>
        <v/>
      </c>
      <c r="AN61" s="126" t="str">
        <f>IF(AN60="","",VLOOKUP(AN60,'[2]シフト記号表（勤務時間帯）'!$D$6:$X$47,21,FALSE))</f>
        <v/>
      </c>
      <c r="AO61" s="127" t="str">
        <f>IF(AO60="","",VLOOKUP(AO60,'[2]シフト記号表（勤務時間帯）'!$D$6:$X$47,21,FALSE))</f>
        <v/>
      </c>
      <c r="AP61" s="125" t="str">
        <f>IF(AP60="","",VLOOKUP(AP60,'[2]シフト記号表（勤務時間帯）'!$D$6:$X$47,21,FALSE))</f>
        <v/>
      </c>
      <c r="AQ61" s="126" t="str">
        <f>IF(AQ60="","",VLOOKUP(AQ60,'[2]シフト記号表（勤務時間帯）'!$D$6:$X$47,21,FALSE))</f>
        <v/>
      </c>
      <c r="AR61" s="126" t="str">
        <f>IF(AR60="","",VLOOKUP(AR60,'[2]シフト記号表（勤務時間帯）'!$D$6:$X$47,21,FALSE))</f>
        <v/>
      </c>
      <c r="AS61" s="126" t="str">
        <f>IF(AS60="","",VLOOKUP(AS60,'[2]シフト記号表（勤務時間帯）'!$D$6:$X$47,21,FALSE))</f>
        <v/>
      </c>
      <c r="AT61" s="126" t="str">
        <f>IF(AT60="","",VLOOKUP(AT60,'[2]シフト記号表（勤務時間帯）'!$D$6:$X$47,21,FALSE))</f>
        <v/>
      </c>
      <c r="AU61" s="126" t="str">
        <f>IF(AU60="","",VLOOKUP(AU60,'[2]シフト記号表（勤務時間帯）'!$D$6:$X$47,21,FALSE))</f>
        <v/>
      </c>
      <c r="AV61" s="127" t="str">
        <f>IF(AV60="","",VLOOKUP(AV60,'[2]シフト記号表（勤務時間帯）'!$D$6:$X$47,21,FALSE))</f>
        <v/>
      </c>
      <c r="AW61" s="125" t="str">
        <f>IF(AW60="","",VLOOKUP(AW60,'[2]シフト記号表（勤務時間帯）'!$D$6:$X$47,21,FALSE))</f>
        <v/>
      </c>
      <c r="AX61" s="126" t="str">
        <f>IF(AX60="","",VLOOKUP(AX60,'[2]シフト記号表（勤務時間帯）'!$D$6:$X$47,21,FALSE))</f>
        <v/>
      </c>
      <c r="AY61" s="126" t="str">
        <f>IF(AY60="","",VLOOKUP(AY60,'[2]シフト記号表（勤務時間帯）'!$D$6:$X$47,21,FALSE))</f>
        <v/>
      </c>
      <c r="AZ61" s="902">
        <f>IF($BC$3="４週",SUM(U61:AV61),IF($BC$3="暦月",SUM(U61:AY61),""))</f>
        <v>0</v>
      </c>
      <c r="BA61" s="903"/>
      <c r="BB61" s="904">
        <f>IF($BC$3="４週",AZ61/4,IF($BC$3="暦月",(AZ61/($BC$8/7)),""))</f>
        <v>0</v>
      </c>
      <c r="BC61" s="903"/>
      <c r="BD61" s="896"/>
      <c r="BE61" s="1019"/>
      <c r="BF61" s="1019"/>
      <c r="BG61" s="1019"/>
      <c r="BH61" s="898"/>
    </row>
    <row r="62" spans="2:60" ht="20.25" customHeight="1">
      <c r="B62" s="128"/>
      <c r="C62" s="941"/>
      <c r="D62" s="942"/>
      <c r="E62" s="943"/>
      <c r="F62" s="129"/>
      <c r="G62" s="130">
        <f>C60</f>
        <v>0</v>
      </c>
      <c r="H62" s="944"/>
      <c r="I62" s="945"/>
      <c r="J62" s="946"/>
      <c r="K62" s="946"/>
      <c r="L62" s="947"/>
      <c r="M62" s="948"/>
      <c r="N62" s="949"/>
      <c r="O62" s="950"/>
      <c r="P62" s="155" t="s">
        <v>618</v>
      </c>
      <c r="Q62" s="156"/>
      <c r="R62" s="156"/>
      <c r="S62" s="157"/>
      <c r="T62" s="158"/>
      <c r="U62" s="135" t="str">
        <f>IF(U60="","",VLOOKUP(U60,'[2]シフト記号表（勤務時間帯）'!$D$6:$Z$47,23,FALSE))</f>
        <v/>
      </c>
      <c r="V62" s="136" t="str">
        <f>IF(V60="","",VLOOKUP(V60,'[2]シフト記号表（勤務時間帯）'!$D$6:$Z$47,23,FALSE))</f>
        <v/>
      </c>
      <c r="W62" s="136" t="str">
        <f>IF(W60="","",VLOOKUP(W60,'[2]シフト記号表（勤務時間帯）'!$D$6:$Z$47,23,FALSE))</f>
        <v/>
      </c>
      <c r="X62" s="136" t="str">
        <f>IF(X60="","",VLOOKUP(X60,'[2]シフト記号表（勤務時間帯）'!$D$6:$Z$47,23,FALSE))</f>
        <v/>
      </c>
      <c r="Y62" s="136" t="str">
        <f>IF(Y60="","",VLOOKUP(Y60,'[2]シフト記号表（勤務時間帯）'!$D$6:$Z$47,23,FALSE))</f>
        <v/>
      </c>
      <c r="Z62" s="136" t="str">
        <f>IF(Z60="","",VLOOKUP(Z60,'[2]シフト記号表（勤務時間帯）'!$D$6:$Z$47,23,FALSE))</f>
        <v/>
      </c>
      <c r="AA62" s="137" t="str">
        <f>IF(AA60="","",VLOOKUP(AA60,'[2]シフト記号表（勤務時間帯）'!$D$6:$Z$47,23,FALSE))</f>
        <v/>
      </c>
      <c r="AB62" s="135" t="str">
        <f>IF(AB60="","",VLOOKUP(AB60,'[2]シフト記号表（勤務時間帯）'!$D$6:$Z$47,23,FALSE))</f>
        <v/>
      </c>
      <c r="AC62" s="136" t="str">
        <f>IF(AC60="","",VLOOKUP(AC60,'[2]シフト記号表（勤務時間帯）'!$D$6:$Z$47,23,FALSE))</f>
        <v/>
      </c>
      <c r="AD62" s="136" t="str">
        <f>IF(AD60="","",VLOOKUP(AD60,'[2]シフト記号表（勤務時間帯）'!$D$6:$Z$47,23,FALSE))</f>
        <v/>
      </c>
      <c r="AE62" s="136" t="str">
        <f>IF(AE60="","",VLOOKUP(AE60,'[2]シフト記号表（勤務時間帯）'!$D$6:$Z$47,23,FALSE))</f>
        <v/>
      </c>
      <c r="AF62" s="136" t="str">
        <f>IF(AF60="","",VLOOKUP(AF60,'[2]シフト記号表（勤務時間帯）'!$D$6:$Z$47,23,FALSE))</f>
        <v/>
      </c>
      <c r="AG62" s="136" t="str">
        <f>IF(AG60="","",VLOOKUP(AG60,'[2]シフト記号表（勤務時間帯）'!$D$6:$Z$47,23,FALSE))</f>
        <v/>
      </c>
      <c r="AH62" s="137" t="str">
        <f>IF(AH60="","",VLOOKUP(AH60,'[2]シフト記号表（勤務時間帯）'!$D$6:$Z$47,23,FALSE))</f>
        <v/>
      </c>
      <c r="AI62" s="135" t="str">
        <f>IF(AI60="","",VLOOKUP(AI60,'[2]シフト記号表（勤務時間帯）'!$D$6:$Z$47,23,FALSE))</f>
        <v/>
      </c>
      <c r="AJ62" s="136" t="str">
        <f>IF(AJ60="","",VLOOKUP(AJ60,'[2]シフト記号表（勤務時間帯）'!$D$6:$Z$47,23,FALSE))</f>
        <v/>
      </c>
      <c r="AK62" s="136" t="str">
        <f>IF(AK60="","",VLOOKUP(AK60,'[2]シフト記号表（勤務時間帯）'!$D$6:$Z$47,23,FALSE))</f>
        <v/>
      </c>
      <c r="AL62" s="136" t="str">
        <f>IF(AL60="","",VLOOKUP(AL60,'[2]シフト記号表（勤務時間帯）'!$D$6:$Z$47,23,FALSE))</f>
        <v/>
      </c>
      <c r="AM62" s="136" t="str">
        <f>IF(AM60="","",VLOOKUP(AM60,'[2]シフト記号表（勤務時間帯）'!$D$6:$Z$47,23,FALSE))</f>
        <v/>
      </c>
      <c r="AN62" s="136" t="str">
        <f>IF(AN60="","",VLOOKUP(AN60,'[2]シフト記号表（勤務時間帯）'!$D$6:$Z$47,23,FALSE))</f>
        <v/>
      </c>
      <c r="AO62" s="137" t="str">
        <f>IF(AO60="","",VLOOKUP(AO60,'[2]シフト記号表（勤務時間帯）'!$D$6:$Z$47,23,FALSE))</f>
        <v/>
      </c>
      <c r="AP62" s="135" t="str">
        <f>IF(AP60="","",VLOOKUP(AP60,'[2]シフト記号表（勤務時間帯）'!$D$6:$Z$47,23,FALSE))</f>
        <v/>
      </c>
      <c r="AQ62" s="136" t="str">
        <f>IF(AQ60="","",VLOOKUP(AQ60,'[2]シフト記号表（勤務時間帯）'!$D$6:$Z$47,23,FALSE))</f>
        <v/>
      </c>
      <c r="AR62" s="136" t="str">
        <f>IF(AR60="","",VLOOKUP(AR60,'[2]シフト記号表（勤務時間帯）'!$D$6:$Z$47,23,FALSE))</f>
        <v/>
      </c>
      <c r="AS62" s="136" t="str">
        <f>IF(AS60="","",VLOOKUP(AS60,'[2]シフト記号表（勤務時間帯）'!$D$6:$Z$47,23,FALSE))</f>
        <v/>
      </c>
      <c r="AT62" s="136" t="str">
        <f>IF(AT60="","",VLOOKUP(AT60,'[2]シフト記号表（勤務時間帯）'!$D$6:$Z$47,23,FALSE))</f>
        <v/>
      </c>
      <c r="AU62" s="136" t="str">
        <f>IF(AU60="","",VLOOKUP(AU60,'[2]シフト記号表（勤務時間帯）'!$D$6:$Z$47,23,FALSE))</f>
        <v/>
      </c>
      <c r="AV62" s="137" t="str">
        <f>IF(AV60="","",VLOOKUP(AV60,'[2]シフト記号表（勤務時間帯）'!$D$6:$Z$47,23,FALSE))</f>
        <v/>
      </c>
      <c r="AW62" s="135" t="str">
        <f>IF(AW60="","",VLOOKUP(AW60,'[2]シフト記号表（勤務時間帯）'!$D$6:$Z$47,23,FALSE))</f>
        <v/>
      </c>
      <c r="AX62" s="136" t="str">
        <f>IF(AX60="","",VLOOKUP(AX60,'[2]シフト記号表（勤務時間帯）'!$D$6:$Z$47,23,FALSE))</f>
        <v/>
      </c>
      <c r="AY62" s="136" t="str">
        <f>IF(AY60="","",VLOOKUP(AY60,'[2]シフト記号表（勤務時間帯）'!$D$6:$Z$47,23,FALSE))</f>
        <v/>
      </c>
      <c r="AZ62" s="905">
        <f>IF($BC$3="４週",SUM(U62:AV62),IF($BC$3="暦月",SUM(U62:AY62),""))</f>
        <v>0</v>
      </c>
      <c r="BA62" s="906"/>
      <c r="BB62" s="907">
        <f>IF($BC$3="４週",AZ62/4,IF($BC$3="暦月",(AZ62/($BC$8/7)),""))</f>
        <v>0</v>
      </c>
      <c r="BC62" s="906"/>
      <c r="BD62" s="899"/>
      <c r="BE62" s="900"/>
      <c r="BF62" s="900"/>
      <c r="BG62" s="900"/>
      <c r="BH62" s="901"/>
    </row>
    <row r="63" spans="2:60" ht="20.25" customHeight="1">
      <c r="B63" s="138"/>
      <c r="C63" s="910"/>
      <c r="D63" s="911"/>
      <c r="E63" s="912"/>
      <c r="F63" s="119"/>
      <c r="G63" s="120"/>
      <c r="H63" s="919"/>
      <c r="I63" s="922"/>
      <c r="J63" s="923"/>
      <c r="K63" s="923"/>
      <c r="L63" s="924"/>
      <c r="M63" s="931"/>
      <c r="N63" s="932"/>
      <c r="O63" s="933"/>
      <c r="P63" s="141" t="s">
        <v>616</v>
      </c>
      <c r="Q63" s="148"/>
      <c r="R63" s="148"/>
      <c r="S63" s="149"/>
      <c r="T63" s="154"/>
      <c r="U63" s="145"/>
      <c r="V63" s="146"/>
      <c r="W63" s="146"/>
      <c r="X63" s="146"/>
      <c r="Y63" s="146"/>
      <c r="Z63" s="146"/>
      <c r="AA63" s="147"/>
      <c r="AB63" s="145"/>
      <c r="AC63" s="146"/>
      <c r="AD63" s="146"/>
      <c r="AE63" s="146"/>
      <c r="AF63" s="146"/>
      <c r="AG63" s="146"/>
      <c r="AH63" s="147"/>
      <c r="AI63" s="145"/>
      <c r="AJ63" s="146"/>
      <c r="AK63" s="146"/>
      <c r="AL63" s="146"/>
      <c r="AM63" s="146"/>
      <c r="AN63" s="146"/>
      <c r="AO63" s="147"/>
      <c r="AP63" s="145"/>
      <c r="AQ63" s="146"/>
      <c r="AR63" s="146"/>
      <c r="AS63" s="146"/>
      <c r="AT63" s="146"/>
      <c r="AU63" s="146"/>
      <c r="AV63" s="147"/>
      <c r="AW63" s="145"/>
      <c r="AX63" s="146"/>
      <c r="AY63" s="146"/>
      <c r="AZ63" s="940"/>
      <c r="BA63" s="909"/>
      <c r="BB63" s="908"/>
      <c r="BC63" s="909"/>
      <c r="BD63" s="893"/>
      <c r="BE63" s="894"/>
      <c r="BF63" s="894"/>
      <c r="BG63" s="894"/>
      <c r="BH63" s="895"/>
    </row>
    <row r="64" spans="2:60" ht="20.25" customHeight="1">
      <c r="B64" s="118">
        <f>B61+1</f>
        <v>15</v>
      </c>
      <c r="C64" s="913"/>
      <c r="D64" s="1016"/>
      <c r="E64" s="915"/>
      <c r="F64" s="119">
        <f>C63</f>
        <v>0</v>
      </c>
      <c r="G64" s="120"/>
      <c r="H64" s="920"/>
      <c r="I64" s="925"/>
      <c r="J64" s="1017"/>
      <c r="K64" s="1017"/>
      <c r="L64" s="927"/>
      <c r="M64" s="934"/>
      <c r="N64" s="1018"/>
      <c r="O64" s="936"/>
      <c r="P64" s="121" t="s">
        <v>617</v>
      </c>
      <c r="Q64" s="122"/>
      <c r="R64" s="122"/>
      <c r="S64" s="123"/>
      <c r="T64" s="124"/>
      <c r="U64" s="125" t="str">
        <f>IF(U63="","",VLOOKUP(U63,'[2]シフト記号表（勤務時間帯）'!$D$6:$X$47,21,FALSE))</f>
        <v/>
      </c>
      <c r="V64" s="126" t="str">
        <f>IF(V63="","",VLOOKUP(V63,'[2]シフト記号表（勤務時間帯）'!$D$6:$X$47,21,FALSE))</f>
        <v/>
      </c>
      <c r="W64" s="126" t="str">
        <f>IF(W63="","",VLOOKUP(W63,'[2]シフト記号表（勤務時間帯）'!$D$6:$X$47,21,FALSE))</f>
        <v/>
      </c>
      <c r="X64" s="126" t="str">
        <f>IF(X63="","",VLOOKUP(X63,'[2]シフト記号表（勤務時間帯）'!$D$6:$X$47,21,FALSE))</f>
        <v/>
      </c>
      <c r="Y64" s="126" t="str">
        <f>IF(Y63="","",VLOOKUP(Y63,'[2]シフト記号表（勤務時間帯）'!$D$6:$X$47,21,FALSE))</f>
        <v/>
      </c>
      <c r="Z64" s="126" t="str">
        <f>IF(Z63="","",VLOOKUP(Z63,'[2]シフト記号表（勤務時間帯）'!$D$6:$X$47,21,FALSE))</f>
        <v/>
      </c>
      <c r="AA64" s="127" t="str">
        <f>IF(AA63="","",VLOOKUP(AA63,'[2]シフト記号表（勤務時間帯）'!$D$6:$X$47,21,FALSE))</f>
        <v/>
      </c>
      <c r="AB64" s="125" t="str">
        <f>IF(AB63="","",VLOOKUP(AB63,'[2]シフト記号表（勤務時間帯）'!$D$6:$X$47,21,FALSE))</f>
        <v/>
      </c>
      <c r="AC64" s="126" t="str">
        <f>IF(AC63="","",VLOOKUP(AC63,'[2]シフト記号表（勤務時間帯）'!$D$6:$X$47,21,FALSE))</f>
        <v/>
      </c>
      <c r="AD64" s="126" t="str">
        <f>IF(AD63="","",VLOOKUP(AD63,'[2]シフト記号表（勤務時間帯）'!$D$6:$X$47,21,FALSE))</f>
        <v/>
      </c>
      <c r="AE64" s="126" t="str">
        <f>IF(AE63="","",VLOOKUP(AE63,'[2]シフト記号表（勤務時間帯）'!$D$6:$X$47,21,FALSE))</f>
        <v/>
      </c>
      <c r="AF64" s="126" t="str">
        <f>IF(AF63="","",VLOOKUP(AF63,'[2]シフト記号表（勤務時間帯）'!$D$6:$X$47,21,FALSE))</f>
        <v/>
      </c>
      <c r="AG64" s="126" t="str">
        <f>IF(AG63="","",VLOOKUP(AG63,'[2]シフト記号表（勤務時間帯）'!$D$6:$X$47,21,FALSE))</f>
        <v/>
      </c>
      <c r="AH64" s="127" t="str">
        <f>IF(AH63="","",VLOOKUP(AH63,'[2]シフト記号表（勤務時間帯）'!$D$6:$X$47,21,FALSE))</f>
        <v/>
      </c>
      <c r="AI64" s="125" t="str">
        <f>IF(AI63="","",VLOOKUP(AI63,'[2]シフト記号表（勤務時間帯）'!$D$6:$X$47,21,FALSE))</f>
        <v/>
      </c>
      <c r="AJ64" s="126" t="str">
        <f>IF(AJ63="","",VLOOKUP(AJ63,'[2]シフト記号表（勤務時間帯）'!$D$6:$X$47,21,FALSE))</f>
        <v/>
      </c>
      <c r="AK64" s="126" t="str">
        <f>IF(AK63="","",VLOOKUP(AK63,'[2]シフト記号表（勤務時間帯）'!$D$6:$X$47,21,FALSE))</f>
        <v/>
      </c>
      <c r="AL64" s="126" t="str">
        <f>IF(AL63="","",VLOOKUP(AL63,'[2]シフト記号表（勤務時間帯）'!$D$6:$X$47,21,FALSE))</f>
        <v/>
      </c>
      <c r="AM64" s="126" t="str">
        <f>IF(AM63="","",VLOOKUP(AM63,'[2]シフト記号表（勤務時間帯）'!$D$6:$X$47,21,FALSE))</f>
        <v/>
      </c>
      <c r="AN64" s="126" t="str">
        <f>IF(AN63="","",VLOOKUP(AN63,'[2]シフト記号表（勤務時間帯）'!$D$6:$X$47,21,FALSE))</f>
        <v/>
      </c>
      <c r="AO64" s="127" t="str">
        <f>IF(AO63="","",VLOOKUP(AO63,'[2]シフト記号表（勤務時間帯）'!$D$6:$X$47,21,FALSE))</f>
        <v/>
      </c>
      <c r="AP64" s="125" t="str">
        <f>IF(AP63="","",VLOOKUP(AP63,'[2]シフト記号表（勤務時間帯）'!$D$6:$X$47,21,FALSE))</f>
        <v/>
      </c>
      <c r="AQ64" s="126" t="str">
        <f>IF(AQ63="","",VLOOKUP(AQ63,'[2]シフト記号表（勤務時間帯）'!$D$6:$X$47,21,FALSE))</f>
        <v/>
      </c>
      <c r="AR64" s="126" t="str">
        <f>IF(AR63="","",VLOOKUP(AR63,'[2]シフト記号表（勤務時間帯）'!$D$6:$X$47,21,FALSE))</f>
        <v/>
      </c>
      <c r="AS64" s="126" t="str">
        <f>IF(AS63="","",VLOOKUP(AS63,'[2]シフト記号表（勤務時間帯）'!$D$6:$X$47,21,FALSE))</f>
        <v/>
      </c>
      <c r="AT64" s="126" t="str">
        <f>IF(AT63="","",VLOOKUP(AT63,'[2]シフト記号表（勤務時間帯）'!$D$6:$X$47,21,FALSE))</f>
        <v/>
      </c>
      <c r="AU64" s="126" t="str">
        <f>IF(AU63="","",VLOOKUP(AU63,'[2]シフト記号表（勤務時間帯）'!$D$6:$X$47,21,FALSE))</f>
        <v/>
      </c>
      <c r="AV64" s="127" t="str">
        <f>IF(AV63="","",VLOOKUP(AV63,'[2]シフト記号表（勤務時間帯）'!$D$6:$X$47,21,FALSE))</f>
        <v/>
      </c>
      <c r="AW64" s="125" t="str">
        <f>IF(AW63="","",VLOOKUP(AW63,'[2]シフト記号表（勤務時間帯）'!$D$6:$X$47,21,FALSE))</f>
        <v/>
      </c>
      <c r="AX64" s="126" t="str">
        <f>IF(AX63="","",VLOOKUP(AX63,'[2]シフト記号表（勤務時間帯）'!$D$6:$X$47,21,FALSE))</f>
        <v/>
      </c>
      <c r="AY64" s="126" t="str">
        <f>IF(AY63="","",VLOOKUP(AY63,'[2]シフト記号表（勤務時間帯）'!$D$6:$X$47,21,FALSE))</f>
        <v/>
      </c>
      <c r="AZ64" s="902">
        <f>IF($BC$3="４週",SUM(U64:AV64),IF($BC$3="暦月",SUM(U64:AY64),""))</f>
        <v>0</v>
      </c>
      <c r="BA64" s="903"/>
      <c r="BB64" s="904">
        <f>IF($BC$3="４週",AZ64/4,IF($BC$3="暦月",(AZ64/($BC$8/7)),""))</f>
        <v>0</v>
      </c>
      <c r="BC64" s="903"/>
      <c r="BD64" s="896"/>
      <c r="BE64" s="1019"/>
      <c r="BF64" s="1019"/>
      <c r="BG64" s="1019"/>
      <c r="BH64" s="898"/>
    </row>
    <row r="65" spans="2:60" ht="20.25" customHeight="1">
      <c r="B65" s="128"/>
      <c r="C65" s="941"/>
      <c r="D65" s="942"/>
      <c r="E65" s="943"/>
      <c r="F65" s="129"/>
      <c r="G65" s="130">
        <f>C63</f>
        <v>0</v>
      </c>
      <c r="H65" s="944"/>
      <c r="I65" s="945"/>
      <c r="J65" s="946"/>
      <c r="K65" s="946"/>
      <c r="L65" s="947"/>
      <c r="M65" s="948"/>
      <c r="N65" s="949"/>
      <c r="O65" s="950"/>
      <c r="P65" s="155" t="s">
        <v>618</v>
      </c>
      <c r="Q65" s="156"/>
      <c r="R65" s="156"/>
      <c r="S65" s="157"/>
      <c r="T65" s="158"/>
      <c r="U65" s="135" t="str">
        <f>IF(U63="","",VLOOKUP(U63,'[2]シフト記号表（勤務時間帯）'!$D$6:$Z$47,23,FALSE))</f>
        <v/>
      </c>
      <c r="V65" s="136" t="str">
        <f>IF(V63="","",VLOOKUP(V63,'[2]シフト記号表（勤務時間帯）'!$D$6:$Z$47,23,FALSE))</f>
        <v/>
      </c>
      <c r="W65" s="136" t="str">
        <f>IF(W63="","",VLOOKUP(W63,'[2]シフト記号表（勤務時間帯）'!$D$6:$Z$47,23,FALSE))</f>
        <v/>
      </c>
      <c r="X65" s="136" t="str">
        <f>IF(X63="","",VLOOKUP(X63,'[2]シフト記号表（勤務時間帯）'!$D$6:$Z$47,23,FALSE))</f>
        <v/>
      </c>
      <c r="Y65" s="136" t="str">
        <f>IF(Y63="","",VLOOKUP(Y63,'[2]シフト記号表（勤務時間帯）'!$D$6:$Z$47,23,FALSE))</f>
        <v/>
      </c>
      <c r="Z65" s="136" t="str">
        <f>IF(Z63="","",VLOOKUP(Z63,'[2]シフト記号表（勤務時間帯）'!$D$6:$Z$47,23,FALSE))</f>
        <v/>
      </c>
      <c r="AA65" s="137" t="str">
        <f>IF(AA63="","",VLOOKUP(AA63,'[2]シフト記号表（勤務時間帯）'!$D$6:$Z$47,23,FALSE))</f>
        <v/>
      </c>
      <c r="AB65" s="135" t="str">
        <f>IF(AB63="","",VLOOKUP(AB63,'[2]シフト記号表（勤務時間帯）'!$D$6:$Z$47,23,FALSE))</f>
        <v/>
      </c>
      <c r="AC65" s="136" t="str">
        <f>IF(AC63="","",VLOOKUP(AC63,'[2]シフト記号表（勤務時間帯）'!$D$6:$Z$47,23,FALSE))</f>
        <v/>
      </c>
      <c r="AD65" s="136" t="str">
        <f>IF(AD63="","",VLOOKUP(AD63,'[2]シフト記号表（勤務時間帯）'!$D$6:$Z$47,23,FALSE))</f>
        <v/>
      </c>
      <c r="AE65" s="136" t="str">
        <f>IF(AE63="","",VLOOKUP(AE63,'[2]シフト記号表（勤務時間帯）'!$D$6:$Z$47,23,FALSE))</f>
        <v/>
      </c>
      <c r="AF65" s="136" t="str">
        <f>IF(AF63="","",VLOOKUP(AF63,'[2]シフト記号表（勤務時間帯）'!$D$6:$Z$47,23,FALSE))</f>
        <v/>
      </c>
      <c r="AG65" s="136" t="str">
        <f>IF(AG63="","",VLOOKUP(AG63,'[2]シフト記号表（勤務時間帯）'!$D$6:$Z$47,23,FALSE))</f>
        <v/>
      </c>
      <c r="AH65" s="137" t="str">
        <f>IF(AH63="","",VLOOKUP(AH63,'[2]シフト記号表（勤務時間帯）'!$D$6:$Z$47,23,FALSE))</f>
        <v/>
      </c>
      <c r="AI65" s="135" t="str">
        <f>IF(AI63="","",VLOOKUP(AI63,'[2]シフト記号表（勤務時間帯）'!$D$6:$Z$47,23,FALSE))</f>
        <v/>
      </c>
      <c r="AJ65" s="136" t="str">
        <f>IF(AJ63="","",VLOOKUP(AJ63,'[2]シフト記号表（勤務時間帯）'!$D$6:$Z$47,23,FALSE))</f>
        <v/>
      </c>
      <c r="AK65" s="136" t="str">
        <f>IF(AK63="","",VLOOKUP(AK63,'[2]シフト記号表（勤務時間帯）'!$D$6:$Z$47,23,FALSE))</f>
        <v/>
      </c>
      <c r="AL65" s="136" t="str">
        <f>IF(AL63="","",VLOOKUP(AL63,'[2]シフト記号表（勤務時間帯）'!$D$6:$Z$47,23,FALSE))</f>
        <v/>
      </c>
      <c r="AM65" s="136" t="str">
        <f>IF(AM63="","",VLOOKUP(AM63,'[2]シフト記号表（勤務時間帯）'!$D$6:$Z$47,23,FALSE))</f>
        <v/>
      </c>
      <c r="AN65" s="136" t="str">
        <f>IF(AN63="","",VLOOKUP(AN63,'[2]シフト記号表（勤務時間帯）'!$D$6:$Z$47,23,FALSE))</f>
        <v/>
      </c>
      <c r="AO65" s="137" t="str">
        <f>IF(AO63="","",VLOOKUP(AO63,'[2]シフト記号表（勤務時間帯）'!$D$6:$Z$47,23,FALSE))</f>
        <v/>
      </c>
      <c r="AP65" s="135" t="str">
        <f>IF(AP63="","",VLOOKUP(AP63,'[2]シフト記号表（勤務時間帯）'!$D$6:$Z$47,23,FALSE))</f>
        <v/>
      </c>
      <c r="AQ65" s="136" t="str">
        <f>IF(AQ63="","",VLOOKUP(AQ63,'[2]シフト記号表（勤務時間帯）'!$D$6:$Z$47,23,FALSE))</f>
        <v/>
      </c>
      <c r="AR65" s="136" t="str">
        <f>IF(AR63="","",VLOOKUP(AR63,'[2]シフト記号表（勤務時間帯）'!$D$6:$Z$47,23,FALSE))</f>
        <v/>
      </c>
      <c r="AS65" s="136" t="str">
        <f>IF(AS63="","",VLOOKUP(AS63,'[2]シフト記号表（勤務時間帯）'!$D$6:$Z$47,23,FALSE))</f>
        <v/>
      </c>
      <c r="AT65" s="136" t="str">
        <f>IF(AT63="","",VLOOKUP(AT63,'[2]シフト記号表（勤務時間帯）'!$D$6:$Z$47,23,FALSE))</f>
        <v/>
      </c>
      <c r="AU65" s="136" t="str">
        <f>IF(AU63="","",VLOOKUP(AU63,'[2]シフト記号表（勤務時間帯）'!$D$6:$Z$47,23,FALSE))</f>
        <v/>
      </c>
      <c r="AV65" s="137" t="str">
        <f>IF(AV63="","",VLOOKUP(AV63,'[2]シフト記号表（勤務時間帯）'!$D$6:$Z$47,23,FALSE))</f>
        <v/>
      </c>
      <c r="AW65" s="135" t="str">
        <f>IF(AW63="","",VLOOKUP(AW63,'[2]シフト記号表（勤務時間帯）'!$D$6:$Z$47,23,FALSE))</f>
        <v/>
      </c>
      <c r="AX65" s="136" t="str">
        <f>IF(AX63="","",VLOOKUP(AX63,'[2]シフト記号表（勤務時間帯）'!$D$6:$Z$47,23,FALSE))</f>
        <v/>
      </c>
      <c r="AY65" s="136" t="str">
        <f>IF(AY63="","",VLOOKUP(AY63,'[2]シフト記号表（勤務時間帯）'!$D$6:$Z$47,23,FALSE))</f>
        <v/>
      </c>
      <c r="AZ65" s="905">
        <f>IF($BC$3="４週",SUM(U65:AV65),IF($BC$3="暦月",SUM(U65:AY65),""))</f>
        <v>0</v>
      </c>
      <c r="BA65" s="906"/>
      <c r="BB65" s="907">
        <f>IF($BC$3="４週",AZ65/4,IF($BC$3="暦月",(AZ65/($BC$8/7)),""))</f>
        <v>0</v>
      </c>
      <c r="BC65" s="906"/>
      <c r="BD65" s="899"/>
      <c r="BE65" s="900"/>
      <c r="BF65" s="900"/>
      <c r="BG65" s="900"/>
      <c r="BH65" s="901"/>
    </row>
    <row r="66" spans="2:60" ht="20.25" customHeight="1">
      <c r="B66" s="138"/>
      <c r="C66" s="910"/>
      <c r="D66" s="911"/>
      <c r="E66" s="912"/>
      <c r="F66" s="139"/>
      <c r="G66" s="140"/>
      <c r="H66" s="951"/>
      <c r="I66" s="922"/>
      <c r="J66" s="923"/>
      <c r="K66" s="923"/>
      <c r="L66" s="924"/>
      <c r="M66" s="931"/>
      <c r="N66" s="932"/>
      <c r="O66" s="933"/>
      <c r="P66" s="159" t="s">
        <v>616</v>
      </c>
      <c r="Q66" s="160"/>
      <c r="R66" s="160"/>
      <c r="S66" s="161"/>
      <c r="T66" s="162"/>
      <c r="U66" s="145"/>
      <c r="V66" s="146"/>
      <c r="W66" s="146"/>
      <c r="X66" s="146"/>
      <c r="Y66" s="146"/>
      <c r="Z66" s="146"/>
      <c r="AA66" s="147"/>
      <c r="AB66" s="145"/>
      <c r="AC66" s="146"/>
      <c r="AD66" s="146"/>
      <c r="AE66" s="146"/>
      <c r="AF66" s="146"/>
      <c r="AG66" s="146"/>
      <c r="AH66" s="147"/>
      <c r="AI66" s="145"/>
      <c r="AJ66" s="146"/>
      <c r="AK66" s="146"/>
      <c r="AL66" s="146"/>
      <c r="AM66" s="146"/>
      <c r="AN66" s="146"/>
      <c r="AO66" s="147"/>
      <c r="AP66" s="145"/>
      <c r="AQ66" s="146"/>
      <c r="AR66" s="146"/>
      <c r="AS66" s="146"/>
      <c r="AT66" s="146"/>
      <c r="AU66" s="146"/>
      <c r="AV66" s="147"/>
      <c r="AW66" s="145"/>
      <c r="AX66" s="146"/>
      <c r="AY66" s="146"/>
      <c r="AZ66" s="940"/>
      <c r="BA66" s="909"/>
      <c r="BB66" s="908"/>
      <c r="BC66" s="909"/>
      <c r="BD66" s="893"/>
      <c r="BE66" s="894"/>
      <c r="BF66" s="894"/>
      <c r="BG66" s="894"/>
      <c r="BH66" s="895"/>
    </row>
    <row r="67" spans="2:60" ht="20.25" customHeight="1">
      <c r="B67" s="118">
        <f>B64+1</f>
        <v>16</v>
      </c>
      <c r="C67" s="913"/>
      <c r="D67" s="1016"/>
      <c r="E67" s="915"/>
      <c r="F67" s="119">
        <f>C66</f>
        <v>0</v>
      </c>
      <c r="G67" s="120"/>
      <c r="H67" s="920"/>
      <c r="I67" s="925"/>
      <c r="J67" s="1017"/>
      <c r="K67" s="1017"/>
      <c r="L67" s="927"/>
      <c r="M67" s="934"/>
      <c r="N67" s="1018"/>
      <c r="O67" s="936"/>
      <c r="P67" s="121" t="s">
        <v>617</v>
      </c>
      <c r="Q67" s="122"/>
      <c r="R67" s="122"/>
      <c r="S67" s="123"/>
      <c r="T67" s="124"/>
      <c r="U67" s="125" t="str">
        <f>IF(U66="","",VLOOKUP(U66,'[2]シフト記号表（勤務時間帯）'!$D$6:$X$47,21,FALSE))</f>
        <v/>
      </c>
      <c r="V67" s="126" t="str">
        <f>IF(V66="","",VLOOKUP(V66,'[2]シフト記号表（勤務時間帯）'!$D$6:$X$47,21,FALSE))</f>
        <v/>
      </c>
      <c r="W67" s="126" t="str">
        <f>IF(W66="","",VLOOKUP(W66,'[2]シフト記号表（勤務時間帯）'!$D$6:$X$47,21,FALSE))</f>
        <v/>
      </c>
      <c r="X67" s="126" t="str">
        <f>IF(X66="","",VLOOKUP(X66,'[2]シフト記号表（勤務時間帯）'!$D$6:$X$47,21,FALSE))</f>
        <v/>
      </c>
      <c r="Y67" s="126" t="str">
        <f>IF(Y66="","",VLOOKUP(Y66,'[2]シフト記号表（勤務時間帯）'!$D$6:$X$47,21,FALSE))</f>
        <v/>
      </c>
      <c r="Z67" s="126" t="str">
        <f>IF(Z66="","",VLOOKUP(Z66,'[2]シフト記号表（勤務時間帯）'!$D$6:$X$47,21,FALSE))</f>
        <v/>
      </c>
      <c r="AA67" s="127" t="str">
        <f>IF(AA66="","",VLOOKUP(AA66,'[2]シフト記号表（勤務時間帯）'!$D$6:$X$47,21,FALSE))</f>
        <v/>
      </c>
      <c r="AB67" s="125" t="str">
        <f>IF(AB66="","",VLOOKUP(AB66,'[2]シフト記号表（勤務時間帯）'!$D$6:$X$47,21,FALSE))</f>
        <v/>
      </c>
      <c r="AC67" s="126" t="str">
        <f>IF(AC66="","",VLOOKUP(AC66,'[2]シフト記号表（勤務時間帯）'!$D$6:$X$47,21,FALSE))</f>
        <v/>
      </c>
      <c r="AD67" s="126" t="str">
        <f>IF(AD66="","",VLOOKUP(AD66,'[2]シフト記号表（勤務時間帯）'!$D$6:$X$47,21,FALSE))</f>
        <v/>
      </c>
      <c r="AE67" s="126" t="str">
        <f>IF(AE66="","",VLOOKUP(AE66,'[2]シフト記号表（勤務時間帯）'!$D$6:$X$47,21,FALSE))</f>
        <v/>
      </c>
      <c r="AF67" s="126" t="str">
        <f>IF(AF66="","",VLOOKUP(AF66,'[2]シフト記号表（勤務時間帯）'!$D$6:$X$47,21,FALSE))</f>
        <v/>
      </c>
      <c r="AG67" s="126" t="str">
        <f>IF(AG66="","",VLOOKUP(AG66,'[2]シフト記号表（勤務時間帯）'!$D$6:$X$47,21,FALSE))</f>
        <v/>
      </c>
      <c r="AH67" s="127" t="str">
        <f>IF(AH66="","",VLOOKUP(AH66,'[2]シフト記号表（勤務時間帯）'!$D$6:$X$47,21,FALSE))</f>
        <v/>
      </c>
      <c r="AI67" s="125" t="str">
        <f>IF(AI66="","",VLOOKUP(AI66,'[2]シフト記号表（勤務時間帯）'!$D$6:$X$47,21,FALSE))</f>
        <v/>
      </c>
      <c r="AJ67" s="126" t="str">
        <f>IF(AJ66="","",VLOOKUP(AJ66,'[2]シフト記号表（勤務時間帯）'!$D$6:$X$47,21,FALSE))</f>
        <v/>
      </c>
      <c r="AK67" s="126" t="str">
        <f>IF(AK66="","",VLOOKUP(AK66,'[2]シフト記号表（勤務時間帯）'!$D$6:$X$47,21,FALSE))</f>
        <v/>
      </c>
      <c r="AL67" s="126" t="str">
        <f>IF(AL66="","",VLOOKUP(AL66,'[2]シフト記号表（勤務時間帯）'!$D$6:$X$47,21,FALSE))</f>
        <v/>
      </c>
      <c r="AM67" s="126" t="str">
        <f>IF(AM66="","",VLOOKUP(AM66,'[2]シフト記号表（勤務時間帯）'!$D$6:$X$47,21,FALSE))</f>
        <v/>
      </c>
      <c r="AN67" s="126" t="str">
        <f>IF(AN66="","",VLOOKUP(AN66,'[2]シフト記号表（勤務時間帯）'!$D$6:$X$47,21,FALSE))</f>
        <v/>
      </c>
      <c r="AO67" s="127" t="str">
        <f>IF(AO66="","",VLOOKUP(AO66,'[2]シフト記号表（勤務時間帯）'!$D$6:$X$47,21,FALSE))</f>
        <v/>
      </c>
      <c r="AP67" s="125" t="str">
        <f>IF(AP66="","",VLOOKUP(AP66,'[2]シフト記号表（勤務時間帯）'!$D$6:$X$47,21,FALSE))</f>
        <v/>
      </c>
      <c r="AQ67" s="126" t="str">
        <f>IF(AQ66="","",VLOOKUP(AQ66,'[2]シフト記号表（勤務時間帯）'!$D$6:$X$47,21,FALSE))</f>
        <v/>
      </c>
      <c r="AR67" s="126" t="str">
        <f>IF(AR66="","",VLOOKUP(AR66,'[2]シフト記号表（勤務時間帯）'!$D$6:$X$47,21,FALSE))</f>
        <v/>
      </c>
      <c r="AS67" s="126" t="str">
        <f>IF(AS66="","",VLOOKUP(AS66,'[2]シフト記号表（勤務時間帯）'!$D$6:$X$47,21,FALSE))</f>
        <v/>
      </c>
      <c r="AT67" s="126" t="str">
        <f>IF(AT66="","",VLOOKUP(AT66,'[2]シフト記号表（勤務時間帯）'!$D$6:$X$47,21,FALSE))</f>
        <v/>
      </c>
      <c r="AU67" s="126" t="str">
        <f>IF(AU66="","",VLOOKUP(AU66,'[2]シフト記号表（勤務時間帯）'!$D$6:$X$47,21,FALSE))</f>
        <v/>
      </c>
      <c r="AV67" s="127" t="str">
        <f>IF(AV66="","",VLOOKUP(AV66,'[2]シフト記号表（勤務時間帯）'!$D$6:$X$47,21,FALSE))</f>
        <v/>
      </c>
      <c r="AW67" s="125" t="str">
        <f>IF(AW66="","",VLOOKUP(AW66,'[2]シフト記号表（勤務時間帯）'!$D$6:$X$47,21,FALSE))</f>
        <v/>
      </c>
      <c r="AX67" s="126" t="str">
        <f>IF(AX66="","",VLOOKUP(AX66,'[2]シフト記号表（勤務時間帯）'!$D$6:$X$47,21,FALSE))</f>
        <v/>
      </c>
      <c r="AY67" s="126" t="str">
        <f>IF(AY66="","",VLOOKUP(AY66,'[2]シフト記号表（勤務時間帯）'!$D$6:$X$47,21,FALSE))</f>
        <v/>
      </c>
      <c r="AZ67" s="902">
        <f>IF($BC$3="４週",SUM(U67:AV67),IF($BC$3="暦月",SUM(U67:AY67),""))</f>
        <v>0</v>
      </c>
      <c r="BA67" s="903"/>
      <c r="BB67" s="904">
        <f>IF($BC$3="４週",AZ67/4,IF($BC$3="暦月",(AZ67/($BC$8/7)),""))</f>
        <v>0</v>
      </c>
      <c r="BC67" s="903"/>
      <c r="BD67" s="896"/>
      <c r="BE67" s="1019"/>
      <c r="BF67" s="1019"/>
      <c r="BG67" s="1019"/>
      <c r="BH67" s="898"/>
    </row>
    <row r="68" spans="2:60" ht="20.25" customHeight="1">
      <c r="B68" s="128"/>
      <c r="C68" s="941"/>
      <c r="D68" s="942"/>
      <c r="E68" s="943"/>
      <c r="F68" s="129"/>
      <c r="G68" s="130">
        <f>C66</f>
        <v>0</v>
      </c>
      <c r="H68" s="944"/>
      <c r="I68" s="945"/>
      <c r="J68" s="946"/>
      <c r="K68" s="946"/>
      <c r="L68" s="947"/>
      <c r="M68" s="948"/>
      <c r="N68" s="949"/>
      <c r="O68" s="950"/>
      <c r="P68" s="185" t="s">
        <v>618</v>
      </c>
      <c r="Q68" s="132"/>
      <c r="R68" s="132"/>
      <c r="S68" s="152"/>
      <c r="T68" s="153"/>
      <c r="U68" s="135" t="str">
        <f>IF(U66="","",VLOOKUP(U66,'[2]シフト記号表（勤務時間帯）'!$D$6:$Z$47,23,FALSE))</f>
        <v/>
      </c>
      <c r="V68" s="136" t="str">
        <f>IF(V66="","",VLOOKUP(V66,'[2]シフト記号表（勤務時間帯）'!$D$6:$Z$47,23,FALSE))</f>
        <v/>
      </c>
      <c r="W68" s="136" t="str">
        <f>IF(W66="","",VLOOKUP(W66,'[2]シフト記号表（勤務時間帯）'!$D$6:$Z$47,23,FALSE))</f>
        <v/>
      </c>
      <c r="X68" s="136" t="str">
        <f>IF(X66="","",VLOOKUP(X66,'[2]シフト記号表（勤務時間帯）'!$D$6:$Z$47,23,FALSE))</f>
        <v/>
      </c>
      <c r="Y68" s="136" t="str">
        <f>IF(Y66="","",VLOOKUP(Y66,'[2]シフト記号表（勤務時間帯）'!$D$6:$Z$47,23,FALSE))</f>
        <v/>
      </c>
      <c r="Z68" s="136" t="str">
        <f>IF(Z66="","",VLOOKUP(Z66,'[2]シフト記号表（勤務時間帯）'!$D$6:$Z$47,23,FALSE))</f>
        <v/>
      </c>
      <c r="AA68" s="137" t="str">
        <f>IF(AA66="","",VLOOKUP(AA66,'[2]シフト記号表（勤務時間帯）'!$D$6:$Z$47,23,FALSE))</f>
        <v/>
      </c>
      <c r="AB68" s="135" t="str">
        <f>IF(AB66="","",VLOOKUP(AB66,'[2]シフト記号表（勤務時間帯）'!$D$6:$Z$47,23,FALSE))</f>
        <v/>
      </c>
      <c r="AC68" s="136" t="str">
        <f>IF(AC66="","",VLOOKUP(AC66,'[2]シフト記号表（勤務時間帯）'!$D$6:$Z$47,23,FALSE))</f>
        <v/>
      </c>
      <c r="AD68" s="136" t="str">
        <f>IF(AD66="","",VLOOKUP(AD66,'[2]シフト記号表（勤務時間帯）'!$D$6:$Z$47,23,FALSE))</f>
        <v/>
      </c>
      <c r="AE68" s="136" t="str">
        <f>IF(AE66="","",VLOOKUP(AE66,'[2]シフト記号表（勤務時間帯）'!$D$6:$Z$47,23,FALSE))</f>
        <v/>
      </c>
      <c r="AF68" s="136" t="str">
        <f>IF(AF66="","",VLOOKUP(AF66,'[2]シフト記号表（勤務時間帯）'!$D$6:$Z$47,23,FALSE))</f>
        <v/>
      </c>
      <c r="AG68" s="136" t="str">
        <f>IF(AG66="","",VLOOKUP(AG66,'[2]シフト記号表（勤務時間帯）'!$D$6:$Z$47,23,FALSE))</f>
        <v/>
      </c>
      <c r="AH68" s="137" t="str">
        <f>IF(AH66="","",VLOOKUP(AH66,'[2]シフト記号表（勤務時間帯）'!$D$6:$Z$47,23,FALSE))</f>
        <v/>
      </c>
      <c r="AI68" s="135" t="str">
        <f>IF(AI66="","",VLOOKUP(AI66,'[2]シフト記号表（勤務時間帯）'!$D$6:$Z$47,23,FALSE))</f>
        <v/>
      </c>
      <c r="AJ68" s="136" t="str">
        <f>IF(AJ66="","",VLOOKUP(AJ66,'[2]シフト記号表（勤務時間帯）'!$D$6:$Z$47,23,FALSE))</f>
        <v/>
      </c>
      <c r="AK68" s="136" t="str">
        <f>IF(AK66="","",VLOOKUP(AK66,'[2]シフト記号表（勤務時間帯）'!$D$6:$Z$47,23,FALSE))</f>
        <v/>
      </c>
      <c r="AL68" s="136" t="str">
        <f>IF(AL66="","",VLOOKUP(AL66,'[2]シフト記号表（勤務時間帯）'!$D$6:$Z$47,23,FALSE))</f>
        <v/>
      </c>
      <c r="AM68" s="136" t="str">
        <f>IF(AM66="","",VLOOKUP(AM66,'[2]シフト記号表（勤務時間帯）'!$D$6:$Z$47,23,FALSE))</f>
        <v/>
      </c>
      <c r="AN68" s="136" t="str">
        <f>IF(AN66="","",VLOOKUP(AN66,'[2]シフト記号表（勤務時間帯）'!$D$6:$Z$47,23,FALSE))</f>
        <v/>
      </c>
      <c r="AO68" s="137" t="str">
        <f>IF(AO66="","",VLOOKUP(AO66,'[2]シフト記号表（勤務時間帯）'!$D$6:$Z$47,23,FALSE))</f>
        <v/>
      </c>
      <c r="AP68" s="135" t="str">
        <f>IF(AP66="","",VLOOKUP(AP66,'[2]シフト記号表（勤務時間帯）'!$D$6:$Z$47,23,FALSE))</f>
        <v/>
      </c>
      <c r="AQ68" s="136" t="str">
        <f>IF(AQ66="","",VLOOKUP(AQ66,'[2]シフト記号表（勤務時間帯）'!$D$6:$Z$47,23,FALSE))</f>
        <v/>
      </c>
      <c r="AR68" s="136" t="str">
        <f>IF(AR66="","",VLOOKUP(AR66,'[2]シフト記号表（勤務時間帯）'!$D$6:$Z$47,23,FALSE))</f>
        <v/>
      </c>
      <c r="AS68" s="136" t="str">
        <f>IF(AS66="","",VLOOKUP(AS66,'[2]シフト記号表（勤務時間帯）'!$D$6:$Z$47,23,FALSE))</f>
        <v/>
      </c>
      <c r="AT68" s="136" t="str">
        <f>IF(AT66="","",VLOOKUP(AT66,'[2]シフト記号表（勤務時間帯）'!$D$6:$Z$47,23,FALSE))</f>
        <v/>
      </c>
      <c r="AU68" s="136" t="str">
        <f>IF(AU66="","",VLOOKUP(AU66,'[2]シフト記号表（勤務時間帯）'!$D$6:$Z$47,23,FALSE))</f>
        <v/>
      </c>
      <c r="AV68" s="137" t="str">
        <f>IF(AV66="","",VLOOKUP(AV66,'[2]シフト記号表（勤務時間帯）'!$D$6:$Z$47,23,FALSE))</f>
        <v/>
      </c>
      <c r="AW68" s="135" t="str">
        <f>IF(AW66="","",VLOOKUP(AW66,'[2]シフト記号表（勤務時間帯）'!$D$6:$Z$47,23,FALSE))</f>
        <v/>
      </c>
      <c r="AX68" s="136" t="str">
        <f>IF(AX66="","",VLOOKUP(AX66,'[2]シフト記号表（勤務時間帯）'!$D$6:$Z$47,23,FALSE))</f>
        <v/>
      </c>
      <c r="AY68" s="136" t="str">
        <f>IF(AY66="","",VLOOKUP(AY66,'[2]シフト記号表（勤務時間帯）'!$D$6:$Z$47,23,FALSE))</f>
        <v/>
      </c>
      <c r="AZ68" s="905">
        <f>IF($BC$3="４週",SUM(U68:AV68),IF($BC$3="暦月",SUM(U68:AY68),""))</f>
        <v>0</v>
      </c>
      <c r="BA68" s="906"/>
      <c r="BB68" s="907">
        <f>IF($BC$3="４週",AZ68/4,IF($BC$3="暦月",(AZ68/($BC$8/7)),""))</f>
        <v>0</v>
      </c>
      <c r="BC68" s="906"/>
      <c r="BD68" s="899"/>
      <c r="BE68" s="900"/>
      <c r="BF68" s="900"/>
      <c r="BG68" s="900"/>
      <c r="BH68" s="901"/>
    </row>
    <row r="69" spans="2:60" ht="20.25" customHeight="1">
      <c r="B69" s="138"/>
      <c r="C69" s="910"/>
      <c r="D69" s="911"/>
      <c r="E69" s="912"/>
      <c r="F69" s="139"/>
      <c r="G69" s="140"/>
      <c r="H69" s="951"/>
      <c r="I69" s="922"/>
      <c r="J69" s="923"/>
      <c r="K69" s="923"/>
      <c r="L69" s="924"/>
      <c r="M69" s="931"/>
      <c r="N69" s="932"/>
      <c r="O69" s="933"/>
      <c r="P69" s="159" t="s">
        <v>616</v>
      </c>
      <c r="Q69" s="160"/>
      <c r="R69" s="160"/>
      <c r="S69" s="161"/>
      <c r="T69" s="162"/>
      <c r="U69" s="145"/>
      <c r="V69" s="146"/>
      <c r="W69" s="146"/>
      <c r="X69" s="146"/>
      <c r="Y69" s="146"/>
      <c r="Z69" s="146"/>
      <c r="AA69" s="147"/>
      <c r="AB69" s="145"/>
      <c r="AC69" s="146"/>
      <c r="AD69" s="146"/>
      <c r="AE69" s="146"/>
      <c r="AF69" s="146"/>
      <c r="AG69" s="146"/>
      <c r="AH69" s="147"/>
      <c r="AI69" s="145"/>
      <c r="AJ69" s="146"/>
      <c r="AK69" s="146"/>
      <c r="AL69" s="146"/>
      <c r="AM69" s="146"/>
      <c r="AN69" s="146"/>
      <c r="AO69" s="147"/>
      <c r="AP69" s="145"/>
      <c r="AQ69" s="146"/>
      <c r="AR69" s="146"/>
      <c r="AS69" s="146"/>
      <c r="AT69" s="146"/>
      <c r="AU69" s="146"/>
      <c r="AV69" s="147"/>
      <c r="AW69" s="145"/>
      <c r="AX69" s="146"/>
      <c r="AY69" s="146"/>
      <c r="AZ69" s="940"/>
      <c r="BA69" s="909"/>
      <c r="BB69" s="908"/>
      <c r="BC69" s="909"/>
      <c r="BD69" s="893"/>
      <c r="BE69" s="894"/>
      <c r="BF69" s="894"/>
      <c r="BG69" s="894"/>
      <c r="BH69" s="895"/>
    </row>
    <row r="70" spans="2:60" ht="20.25" customHeight="1">
      <c r="B70" s="118">
        <f>B67+1</f>
        <v>17</v>
      </c>
      <c r="C70" s="913"/>
      <c r="D70" s="1016"/>
      <c r="E70" s="915"/>
      <c r="F70" s="119">
        <f>C69</f>
        <v>0</v>
      </c>
      <c r="G70" s="120"/>
      <c r="H70" s="920"/>
      <c r="I70" s="925"/>
      <c r="J70" s="1017"/>
      <c r="K70" s="1017"/>
      <c r="L70" s="927"/>
      <c r="M70" s="934"/>
      <c r="N70" s="1018"/>
      <c r="O70" s="936"/>
      <c r="P70" s="121" t="s">
        <v>617</v>
      </c>
      <c r="Q70" s="122"/>
      <c r="R70" s="122"/>
      <c r="S70" s="123"/>
      <c r="T70" s="124"/>
      <c r="U70" s="125" t="str">
        <f>IF(U69="","",VLOOKUP(U69,'[2]シフト記号表（勤務時間帯）'!$D$6:$X$47,21,FALSE))</f>
        <v/>
      </c>
      <c r="V70" s="126" t="str">
        <f>IF(V69="","",VLOOKUP(V69,'[2]シフト記号表（勤務時間帯）'!$D$6:$X$47,21,FALSE))</f>
        <v/>
      </c>
      <c r="W70" s="126" t="str">
        <f>IF(W69="","",VLOOKUP(W69,'[2]シフト記号表（勤務時間帯）'!$D$6:$X$47,21,FALSE))</f>
        <v/>
      </c>
      <c r="X70" s="126" t="str">
        <f>IF(X69="","",VLOOKUP(X69,'[2]シフト記号表（勤務時間帯）'!$D$6:$X$47,21,FALSE))</f>
        <v/>
      </c>
      <c r="Y70" s="126" t="str">
        <f>IF(Y69="","",VLOOKUP(Y69,'[2]シフト記号表（勤務時間帯）'!$D$6:$X$47,21,FALSE))</f>
        <v/>
      </c>
      <c r="Z70" s="126" t="str">
        <f>IF(Z69="","",VLOOKUP(Z69,'[2]シフト記号表（勤務時間帯）'!$D$6:$X$47,21,FALSE))</f>
        <v/>
      </c>
      <c r="AA70" s="127" t="str">
        <f>IF(AA69="","",VLOOKUP(AA69,'[2]シフト記号表（勤務時間帯）'!$D$6:$X$47,21,FALSE))</f>
        <v/>
      </c>
      <c r="AB70" s="125" t="str">
        <f>IF(AB69="","",VLOOKUP(AB69,'[2]シフト記号表（勤務時間帯）'!$D$6:$X$47,21,FALSE))</f>
        <v/>
      </c>
      <c r="AC70" s="126" t="str">
        <f>IF(AC69="","",VLOOKUP(AC69,'[2]シフト記号表（勤務時間帯）'!$D$6:$X$47,21,FALSE))</f>
        <v/>
      </c>
      <c r="AD70" s="126" t="str">
        <f>IF(AD69="","",VLOOKUP(AD69,'[2]シフト記号表（勤務時間帯）'!$D$6:$X$47,21,FALSE))</f>
        <v/>
      </c>
      <c r="AE70" s="126" t="str">
        <f>IF(AE69="","",VLOOKUP(AE69,'[2]シフト記号表（勤務時間帯）'!$D$6:$X$47,21,FALSE))</f>
        <v/>
      </c>
      <c r="AF70" s="126" t="str">
        <f>IF(AF69="","",VLOOKUP(AF69,'[2]シフト記号表（勤務時間帯）'!$D$6:$X$47,21,FALSE))</f>
        <v/>
      </c>
      <c r="AG70" s="126" t="str">
        <f>IF(AG69="","",VLOOKUP(AG69,'[2]シフト記号表（勤務時間帯）'!$D$6:$X$47,21,FALSE))</f>
        <v/>
      </c>
      <c r="AH70" s="127" t="str">
        <f>IF(AH69="","",VLOOKUP(AH69,'[2]シフト記号表（勤務時間帯）'!$D$6:$X$47,21,FALSE))</f>
        <v/>
      </c>
      <c r="AI70" s="125" t="str">
        <f>IF(AI69="","",VLOOKUP(AI69,'[2]シフト記号表（勤務時間帯）'!$D$6:$X$47,21,FALSE))</f>
        <v/>
      </c>
      <c r="AJ70" s="126" t="str">
        <f>IF(AJ69="","",VLOOKUP(AJ69,'[2]シフト記号表（勤務時間帯）'!$D$6:$X$47,21,FALSE))</f>
        <v/>
      </c>
      <c r="AK70" s="126" t="str">
        <f>IF(AK69="","",VLOOKUP(AK69,'[2]シフト記号表（勤務時間帯）'!$D$6:$X$47,21,FALSE))</f>
        <v/>
      </c>
      <c r="AL70" s="126" t="str">
        <f>IF(AL69="","",VLOOKUP(AL69,'[2]シフト記号表（勤務時間帯）'!$D$6:$X$47,21,FALSE))</f>
        <v/>
      </c>
      <c r="AM70" s="126" t="str">
        <f>IF(AM69="","",VLOOKUP(AM69,'[2]シフト記号表（勤務時間帯）'!$D$6:$X$47,21,FALSE))</f>
        <v/>
      </c>
      <c r="AN70" s="126" t="str">
        <f>IF(AN69="","",VLOOKUP(AN69,'[2]シフト記号表（勤務時間帯）'!$D$6:$X$47,21,FALSE))</f>
        <v/>
      </c>
      <c r="AO70" s="127" t="str">
        <f>IF(AO69="","",VLOOKUP(AO69,'[2]シフト記号表（勤務時間帯）'!$D$6:$X$47,21,FALSE))</f>
        <v/>
      </c>
      <c r="AP70" s="125" t="str">
        <f>IF(AP69="","",VLOOKUP(AP69,'[2]シフト記号表（勤務時間帯）'!$D$6:$X$47,21,FALSE))</f>
        <v/>
      </c>
      <c r="AQ70" s="126" t="str">
        <f>IF(AQ69="","",VLOOKUP(AQ69,'[2]シフト記号表（勤務時間帯）'!$D$6:$X$47,21,FALSE))</f>
        <v/>
      </c>
      <c r="AR70" s="126" t="str">
        <f>IF(AR69="","",VLOOKUP(AR69,'[2]シフト記号表（勤務時間帯）'!$D$6:$X$47,21,FALSE))</f>
        <v/>
      </c>
      <c r="AS70" s="126" t="str">
        <f>IF(AS69="","",VLOOKUP(AS69,'[2]シフト記号表（勤務時間帯）'!$D$6:$X$47,21,FALSE))</f>
        <v/>
      </c>
      <c r="AT70" s="126" t="str">
        <f>IF(AT69="","",VLOOKUP(AT69,'[2]シフト記号表（勤務時間帯）'!$D$6:$X$47,21,FALSE))</f>
        <v/>
      </c>
      <c r="AU70" s="126" t="str">
        <f>IF(AU69="","",VLOOKUP(AU69,'[2]シフト記号表（勤務時間帯）'!$D$6:$X$47,21,FALSE))</f>
        <v/>
      </c>
      <c r="AV70" s="127" t="str">
        <f>IF(AV69="","",VLOOKUP(AV69,'[2]シフト記号表（勤務時間帯）'!$D$6:$X$47,21,FALSE))</f>
        <v/>
      </c>
      <c r="AW70" s="125" t="str">
        <f>IF(AW69="","",VLOOKUP(AW69,'[2]シフト記号表（勤務時間帯）'!$D$6:$X$47,21,FALSE))</f>
        <v/>
      </c>
      <c r="AX70" s="126" t="str">
        <f>IF(AX69="","",VLOOKUP(AX69,'[2]シフト記号表（勤務時間帯）'!$D$6:$X$47,21,FALSE))</f>
        <v/>
      </c>
      <c r="AY70" s="126" t="str">
        <f>IF(AY69="","",VLOOKUP(AY69,'[2]シフト記号表（勤務時間帯）'!$D$6:$X$47,21,FALSE))</f>
        <v/>
      </c>
      <c r="AZ70" s="902">
        <f>IF($BC$3="４週",SUM(U70:AV70),IF($BC$3="暦月",SUM(U70:AY70),""))</f>
        <v>0</v>
      </c>
      <c r="BA70" s="903"/>
      <c r="BB70" s="904">
        <f>IF($BC$3="４週",AZ70/4,IF($BC$3="暦月",(AZ70/($BC$8/7)),""))</f>
        <v>0</v>
      </c>
      <c r="BC70" s="903"/>
      <c r="BD70" s="896"/>
      <c r="BE70" s="1019"/>
      <c r="BF70" s="1019"/>
      <c r="BG70" s="1019"/>
      <c r="BH70" s="898"/>
    </row>
    <row r="71" spans="2:60" ht="20.25" customHeight="1">
      <c r="B71" s="128"/>
      <c r="C71" s="941"/>
      <c r="D71" s="942"/>
      <c r="E71" s="943"/>
      <c r="F71" s="129"/>
      <c r="G71" s="130">
        <f>C69</f>
        <v>0</v>
      </c>
      <c r="H71" s="944"/>
      <c r="I71" s="945"/>
      <c r="J71" s="946"/>
      <c r="K71" s="946"/>
      <c r="L71" s="947"/>
      <c r="M71" s="948"/>
      <c r="N71" s="949"/>
      <c r="O71" s="950"/>
      <c r="P71" s="185" t="s">
        <v>618</v>
      </c>
      <c r="Q71" s="132"/>
      <c r="R71" s="132"/>
      <c r="S71" s="152"/>
      <c r="T71" s="153"/>
      <c r="U71" s="135" t="str">
        <f>IF(U69="","",VLOOKUP(U69,'[2]シフト記号表（勤務時間帯）'!$D$6:$Z$47,23,FALSE))</f>
        <v/>
      </c>
      <c r="V71" s="136" t="str">
        <f>IF(V69="","",VLOOKUP(V69,'[2]シフト記号表（勤務時間帯）'!$D$6:$Z$47,23,FALSE))</f>
        <v/>
      </c>
      <c r="W71" s="136" t="str">
        <f>IF(W69="","",VLOOKUP(W69,'[2]シフト記号表（勤務時間帯）'!$D$6:$Z$47,23,FALSE))</f>
        <v/>
      </c>
      <c r="X71" s="136" t="str">
        <f>IF(X69="","",VLOOKUP(X69,'[2]シフト記号表（勤務時間帯）'!$D$6:$Z$47,23,FALSE))</f>
        <v/>
      </c>
      <c r="Y71" s="136" t="str">
        <f>IF(Y69="","",VLOOKUP(Y69,'[2]シフト記号表（勤務時間帯）'!$D$6:$Z$47,23,FALSE))</f>
        <v/>
      </c>
      <c r="Z71" s="136" t="str">
        <f>IF(Z69="","",VLOOKUP(Z69,'[2]シフト記号表（勤務時間帯）'!$D$6:$Z$47,23,FALSE))</f>
        <v/>
      </c>
      <c r="AA71" s="137" t="str">
        <f>IF(AA69="","",VLOOKUP(AA69,'[2]シフト記号表（勤務時間帯）'!$D$6:$Z$47,23,FALSE))</f>
        <v/>
      </c>
      <c r="AB71" s="135" t="str">
        <f>IF(AB69="","",VLOOKUP(AB69,'[2]シフト記号表（勤務時間帯）'!$D$6:$Z$47,23,FALSE))</f>
        <v/>
      </c>
      <c r="AC71" s="136" t="str">
        <f>IF(AC69="","",VLOOKUP(AC69,'[2]シフト記号表（勤務時間帯）'!$D$6:$Z$47,23,FALSE))</f>
        <v/>
      </c>
      <c r="AD71" s="136" t="str">
        <f>IF(AD69="","",VLOOKUP(AD69,'[2]シフト記号表（勤務時間帯）'!$D$6:$Z$47,23,FALSE))</f>
        <v/>
      </c>
      <c r="AE71" s="136" t="str">
        <f>IF(AE69="","",VLOOKUP(AE69,'[2]シフト記号表（勤務時間帯）'!$D$6:$Z$47,23,FALSE))</f>
        <v/>
      </c>
      <c r="AF71" s="136" t="str">
        <f>IF(AF69="","",VLOOKUP(AF69,'[2]シフト記号表（勤務時間帯）'!$D$6:$Z$47,23,FALSE))</f>
        <v/>
      </c>
      <c r="AG71" s="136" t="str">
        <f>IF(AG69="","",VLOOKUP(AG69,'[2]シフト記号表（勤務時間帯）'!$D$6:$Z$47,23,FALSE))</f>
        <v/>
      </c>
      <c r="AH71" s="137" t="str">
        <f>IF(AH69="","",VLOOKUP(AH69,'[2]シフト記号表（勤務時間帯）'!$D$6:$Z$47,23,FALSE))</f>
        <v/>
      </c>
      <c r="AI71" s="135" t="str">
        <f>IF(AI69="","",VLOOKUP(AI69,'[2]シフト記号表（勤務時間帯）'!$D$6:$Z$47,23,FALSE))</f>
        <v/>
      </c>
      <c r="AJ71" s="136" t="str">
        <f>IF(AJ69="","",VLOOKUP(AJ69,'[2]シフト記号表（勤務時間帯）'!$D$6:$Z$47,23,FALSE))</f>
        <v/>
      </c>
      <c r="AK71" s="136" t="str">
        <f>IF(AK69="","",VLOOKUP(AK69,'[2]シフト記号表（勤務時間帯）'!$D$6:$Z$47,23,FALSE))</f>
        <v/>
      </c>
      <c r="AL71" s="136" t="str">
        <f>IF(AL69="","",VLOOKUP(AL69,'[2]シフト記号表（勤務時間帯）'!$D$6:$Z$47,23,FALSE))</f>
        <v/>
      </c>
      <c r="AM71" s="136" t="str">
        <f>IF(AM69="","",VLOOKUP(AM69,'[2]シフト記号表（勤務時間帯）'!$D$6:$Z$47,23,FALSE))</f>
        <v/>
      </c>
      <c r="AN71" s="136" t="str">
        <f>IF(AN69="","",VLOOKUP(AN69,'[2]シフト記号表（勤務時間帯）'!$D$6:$Z$47,23,FALSE))</f>
        <v/>
      </c>
      <c r="AO71" s="137" t="str">
        <f>IF(AO69="","",VLOOKUP(AO69,'[2]シフト記号表（勤務時間帯）'!$D$6:$Z$47,23,FALSE))</f>
        <v/>
      </c>
      <c r="AP71" s="135" t="str">
        <f>IF(AP69="","",VLOOKUP(AP69,'[2]シフト記号表（勤務時間帯）'!$D$6:$Z$47,23,FALSE))</f>
        <v/>
      </c>
      <c r="AQ71" s="136" t="str">
        <f>IF(AQ69="","",VLOOKUP(AQ69,'[2]シフト記号表（勤務時間帯）'!$D$6:$Z$47,23,FALSE))</f>
        <v/>
      </c>
      <c r="AR71" s="136" t="str">
        <f>IF(AR69="","",VLOOKUP(AR69,'[2]シフト記号表（勤務時間帯）'!$D$6:$Z$47,23,FALSE))</f>
        <v/>
      </c>
      <c r="AS71" s="136" t="str">
        <f>IF(AS69="","",VLOOKUP(AS69,'[2]シフト記号表（勤務時間帯）'!$D$6:$Z$47,23,FALSE))</f>
        <v/>
      </c>
      <c r="AT71" s="136" t="str">
        <f>IF(AT69="","",VLOOKUP(AT69,'[2]シフト記号表（勤務時間帯）'!$D$6:$Z$47,23,FALSE))</f>
        <v/>
      </c>
      <c r="AU71" s="136" t="str">
        <f>IF(AU69="","",VLOOKUP(AU69,'[2]シフト記号表（勤務時間帯）'!$D$6:$Z$47,23,FALSE))</f>
        <v/>
      </c>
      <c r="AV71" s="137" t="str">
        <f>IF(AV69="","",VLOOKUP(AV69,'[2]シフト記号表（勤務時間帯）'!$D$6:$Z$47,23,FALSE))</f>
        <v/>
      </c>
      <c r="AW71" s="135" t="str">
        <f>IF(AW69="","",VLOOKUP(AW69,'[2]シフト記号表（勤務時間帯）'!$D$6:$Z$47,23,FALSE))</f>
        <v/>
      </c>
      <c r="AX71" s="136" t="str">
        <f>IF(AX69="","",VLOOKUP(AX69,'[2]シフト記号表（勤務時間帯）'!$D$6:$Z$47,23,FALSE))</f>
        <v/>
      </c>
      <c r="AY71" s="136" t="str">
        <f>IF(AY69="","",VLOOKUP(AY69,'[2]シフト記号表（勤務時間帯）'!$D$6:$Z$47,23,FALSE))</f>
        <v/>
      </c>
      <c r="AZ71" s="905">
        <f>IF($BC$3="４週",SUM(U71:AV71),IF($BC$3="暦月",SUM(U71:AY71),""))</f>
        <v>0</v>
      </c>
      <c r="BA71" s="906"/>
      <c r="BB71" s="907">
        <f>IF($BC$3="４週",AZ71/4,IF($BC$3="暦月",(AZ71/($BC$8/7)),""))</f>
        <v>0</v>
      </c>
      <c r="BC71" s="906"/>
      <c r="BD71" s="899"/>
      <c r="BE71" s="900"/>
      <c r="BF71" s="900"/>
      <c r="BG71" s="900"/>
      <c r="BH71" s="901"/>
    </row>
    <row r="72" spans="2:60" ht="20.25" customHeight="1">
      <c r="B72" s="138"/>
      <c r="C72" s="910"/>
      <c r="D72" s="911"/>
      <c r="E72" s="912"/>
      <c r="F72" s="139"/>
      <c r="G72" s="140"/>
      <c r="H72" s="951"/>
      <c r="I72" s="922"/>
      <c r="J72" s="923"/>
      <c r="K72" s="923"/>
      <c r="L72" s="924"/>
      <c r="M72" s="931"/>
      <c r="N72" s="932"/>
      <c r="O72" s="933"/>
      <c r="P72" s="159" t="s">
        <v>616</v>
      </c>
      <c r="Q72" s="160"/>
      <c r="R72" s="160"/>
      <c r="S72" s="161"/>
      <c r="T72" s="162"/>
      <c r="U72" s="145"/>
      <c r="V72" s="146"/>
      <c r="W72" s="146"/>
      <c r="X72" s="146"/>
      <c r="Y72" s="146"/>
      <c r="Z72" s="146"/>
      <c r="AA72" s="147"/>
      <c r="AB72" s="145"/>
      <c r="AC72" s="146"/>
      <c r="AD72" s="146"/>
      <c r="AE72" s="146"/>
      <c r="AF72" s="146"/>
      <c r="AG72" s="146"/>
      <c r="AH72" s="147"/>
      <c r="AI72" s="145"/>
      <c r="AJ72" s="146"/>
      <c r="AK72" s="146"/>
      <c r="AL72" s="146"/>
      <c r="AM72" s="146"/>
      <c r="AN72" s="146"/>
      <c r="AO72" s="147"/>
      <c r="AP72" s="145"/>
      <c r="AQ72" s="146"/>
      <c r="AR72" s="146"/>
      <c r="AS72" s="146"/>
      <c r="AT72" s="146"/>
      <c r="AU72" s="146"/>
      <c r="AV72" s="147"/>
      <c r="AW72" s="145"/>
      <c r="AX72" s="146"/>
      <c r="AY72" s="146"/>
      <c r="AZ72" s="940"/>
      <c r="BA72" s="909"/>
      <c r="BB72" s="908"/>
      <c r="BC72" s="909"/>
      <c r="BD72" s="893"/>
      <c r="BE72" s="894"/>
      <c r="BF72" s="894"/>
      <c r="BG72" s="894"/>
      <c r="BH72" s="895"/>
    </row>
    <row r="73" spans="2:60" ht="20.25" customHeight="1">
      <c r="B73" s="118">
        <f>B70+1</f>
        <v>18</v>
      </c>
      <c r="C73" s="913"/>
      <c r="D73" s="1016"/>
      <c r="E73" s="915"/>
      <c r="F73" s="119">
        <f>C72</f>
        <v>0</v>
      </c>
      <c r="G73" s="120"/>
      <c r="H73" s="920"/>
      <c r="I73" s="925"/>
      <c r="J73" s="1017"/>
      <c r="K73" s="1017"/>
      <c r="L73" s="927"/>
      <c r="M73" s="934"/>
      <c r="N73" s="1018"/>
      <c r="O73" s="936"/>
      <c r="P73" s="121" t="s">
        <v>617</v>
      </c>
      <c r="Q73" s="122"/>
      <c r="R73" s="122"/>
      <c r="S73" s="123"/>
      <c r="T73" s="124"/>
      <c r="U73" s="125" t="str">
        <f>IF(U72="","",VLOOKUP(U72,'[2]シフト記号表（勤務時間帯）'!$D$6:$X$47,21,FALSE))</f>
        <v/>
      </c>
      <c r="V73" s="126" t="str">
        <f>IF(V72="","",VLOOKUP(V72,'[2]シフト記号表（勤務時間帯）'!$D$6:$X$47,21,FALSE))</f>
        <v/>
      </c>
      <c r="W73" s="126" t="str">
        <f>IF(W72="","",VLOOKUP(W72,'[2]シフト記号表（勤務時間帯）'!$D$6:$X$47,21,FALSE))</f>
        <v/>
      </c>
      <c r="X73" s="126" t="str">
        <f>IF(X72="","",VLOOKUP(X72,'[2]シフト記号表（勤務時間帯）'!$D$6:$X$47,21,FALSE))</f>
        <v/>
      </c>
      <c r="Y73" s="126" t="str">
        <f>IF(Y72="","",VLOOKUP(Y72,'[2]シフト記号表（勤務時間帯）'!$D$6:$X$47,21,FALSE))</f>
        <v/>
      </c>
      <c r="Z73" s="126" t="str">
        <f>IF(Z72="","",VLOOKUP(Z72,'[2]シフト記号表（勤務時間帯）'!$D$6:$X$47,21,FALSE))</f>
        <v/>
      </c>
      <c r="AA73" s="127" t="str">
        <f>IF(AA72="","",VLOOKUP(AA72,'[2]シフト記号表（勤務時間帯）'!$D$6:$X$47,21,FALSE))</f>
        <v/>
      </c>
      <c r="AB73" s="125" t="str">
        <f>IF(AB72="","",VLOOKUP(AB72,'[2]シフト記号表（勤務時間帯）'!$D$6:$X$47,21,FALSE))</f>
        <v/>
      </c>
      <c r="AC73" s="126" t="str">
        <f>IF(AC72="","",VLOOKUP(AC72,'[2]シフト記号表（勤務時間帯）'!$D$6:$X$47,21,FALSE))</f>
        <v/>
      </c>
      <c r="AD73" s="126" t="str">
        <f>IF(AD72="","",VLOOKUP(AD72,'[2]シフト記号表（勤務時間帯）'!$D$6:$X$47,21,FALSE))</f>
        <v/>
      </c>
      <c r="AE73" s="126" t="str">
        <f>IF(AE72="","",VLOOKUP(AE72,'[2]シフト記号表（勤務時間帯）'!$D$6:$X$47,21,FALSE))</f>
        <v/>
      </c>
      <c r="AF73" s="126" t="str">
        <f>IF(AF72="","",VLOOKUP(AF72,'[2]シフト記号表（勤務時間帯）'!$D$6:$X$47,21,FALSE))</f>
        <v/>
      </c>
      <c r="AG73" s="126" t="str">
        <f>IF(AG72="","",VLOOKUP(AG72,'[2]シフト記号表（勤務時間帯）'!$D$6:$X$47,21,FALSE))</f>
        <v/>
      </c>
      <c r="AH73" s="127" t="str">
        <f>IF(AH72="","",VLOOKUP(AH72,'[2]シフト記号表（勤務時間帯）'!$D$6:$X$47,21,FALSE))</f>
        <v/>
      </c>
      <c r="AI73" s="125" t="str">
        <f>IF(AI72="","",VLOOKUP(AI72,'[2]シフト記号表（勤務時間帯）'!$D$6:$X$47,21,FALSE))</f>
        <v/>
      </c>
      <c r="AJ73" s="126" t="str">
        <f>IF(AJ72="","",VLOOKUP(AJ72,'[2]シフト記号表（勤務時間帯）'!$D$6:$X$47,21,FALSE))</f>
        <v/>
      </c>
      <c r="AK73" s="126" t="str">
        <f>IF(AK72="","",VLOOKUP(AK72,'[2]シフト記号表（勤務時間帯）'!$D$6:$X$47,21,FALSE))</f>
        <v/>
      </c>
      <c r="AL73" s="126" t="str">
        <f>IF(AL72="","",VLOOKUP(AL72,'[2]シフト記号表（勤務時間帯）'!$D$6:$X$47,21,FALSE))</f>
        <v/>
      </c>
      <c r="AM73" s="126" t="str">
        <f>IF(AM72="","",VLOOKUP(AM72,'[2]シフト記号表（勤務時間帯）'!$D$6:$X$47,21,FALSE))</f>
        <v/>
      </c>
      <c r="AN73" s="126" t="str">
        <f>IF(AN72="","",VLOOKUP(AN72,'[2]シフト記号表（勤務時間帯）'!$D$6:$X$47,21,FALSE))</f>
        <v/>
      </c>
      <c r="AO73" s="127" t="str">
        <f>IF(AO72="","",VLOOKUP(AO72,'[2]シフト記号表（勤務時間帯）'!$D$6:$X$47,21,FALSE))</f>
        <v/>
      </c>
      <c r="AP73" s="125" t="str">
        <f>IF(AP72="","",VLOOKUP(AP72,'[2]シフト記号表（勤務時間帯）'!$D$6:$X$47,21,FALSE))</f>
        <v/>
      </c>
      <c r="AQ73" s="126" t="str">
        <f>IF(AQ72="","",VLOOKUP(AQ72,'[2]シフト記号表（勤務時間帯）'!$D$6:$X$47,21,FALSE))</f>
        <v/>
      </c>
      <c r="AR73" s="126" t="str">
        <f>IF(AR72="","",VLOOKUP(AR72,'[2]シフト記号表（勤務時間帯）'!$D$6:$X$47,21,FALSE))</f>
        <v/>
      </c>
      <c r="AS73" s="126" t="str">
        <f>IF(AS72="","",VLOOKUP(AS72,'[2]シフト記号表（勤務時間帯）'!$D$6:$X$47,21,FALSE))</f>
        <v/>
      </c>
      <c r="AT73" s="126" t="str">
        <f>IF(AT72="","",VLOOKUP(AT72,'[2]シフト記号表（勤務時間帯）'!$D$6:$X$47,21,FALSE))</f>
        <v/>
      </c>
      <c r="AU73" s="126" t="str">
        <f>IF(AU72="","",VLOOKUP(AU72,'[2]シフト記号表（勤務時間帯）'!$D$6:$X$47,21,FALSE))</f>
        <v/>
      </c>
      <c r="AV73" s="127" t="str">
        <f>IF(AV72="","",VLOOKUP(AV72,'[2]シフト記号表（勤務時間帯）'!$D$6:$X$47,21,FALSE))</f>
        <v/>
      </c>
      <c r="AW73" s="125" t="str">
        <f>IF(AW72="","",VLOOKUP(AW72,'[2]シフト記号表（勤務時間帯）'!$D$6:$X$47,21,FALSE))</f>
        <v/>
      </c>
      <c r="AX73" s="126" t="str">
        <f>IF(AX72="","",VLOOKUP(AX72,'[2]シフト記号表（勤務時間帯）'!$D$6:$X$47,21,FALSE))</f>
        <v/>
      </c>
      <c r="AY73" s="126" t="str">
        <f>IF(AY72="","",VLOOKUP(AY72,'[2]シフト記号表（勤務時間帯）'!$D$6:$X$47,21,FALSE))</f>
        <v/>
      </c>
      <c r="AZ73" s="902">
        <f>IF($BC$3="４週",SUM(U73:AV73),IF($BC$3="暦月",SUM(U73:AY73),""))</f>
        <v>0</v>
      </c>
      <c r="BA73" s="903"/>
      <c r="BB73" s="904">
        <f>IF($BC$3="４週",AZ73/4,IF($BC$3="暦月",(AZ73/($BC$8/7)),""))</f>
        <v>0</v>
      </c>
      <c r="BC73" s="903"/>
      <c r="BD73" s="896"/>
      <c r="BE73" s="1019"/>
      <c r="BF73" s="1019"/>
      <c r="BG73" s="1019"/>
      <c r="BH73" s="898"/>
    </row>
    <row r="74" spans="2:60" ht="20.25" customHeight="1">
      <c r="B74" s="128"/>
      <c r="C74" s="941"/>
      <c r="D74" s="942"/>
      <c r="E74" s="943"/>
      <c r="F74" s="129"/>
      <c r="G74" s="130">
        <f>C72</f>
        <v>0</v>
      </c>
      <c r="H74" s="944"/>
      <c r="I74" s="945"/>
      <c r="J74" s="946"/>
      <c r="K74" s="946"/>
      <c r="L74" s="947"/>
      <c r="M74" s="948"/>
      <c r="N74" s="949"/>
      <c r="O74" s="950"/>
      <c r="P74" s="185" t="s">
        <v>618</v>
      </c>
      <c r="Q74" s="132"/>
      <c r="R74" s="132"/>
      <c r="S74" s="152"/>
      <c r="T74" s="153"/>
      <c r="U74" s="135" t="str">
        <f>IF(U72="","",VLOOKUP(U72,'[2]シフト記号表（勤務時間帯）'!$D$6:$Z$47,23,FALSE))</f>
        <v/>
      </c>
      <c r="V74" s="136" t="str">
        <f>IF(V72="","",VLOOKUP(V72,'[2]シフト記号表（勤務時間帯）'!$D$6:$Z$47,23,FALSE))</f>
        <v/>
      </c>
      <c r="W74" s="136" t="str">
        <f>IF(W72="","",VLOOKUP(W72,'[2]シフト記号表（勤務時間帯）'!$D$6:$Z$47,23,FALSE))</f>
        <v/>
      </c>
      <c r="X74" s="136" t="str">
        <f>IF(X72="","",VLOOKUP(X72,'[2]シフト記号表（勤務時間帯）'!$D$6:$Z$47,23,FALSE))</f>
        <v/>
      </c>
      <c r="Y74" s="136" t="str">
        <f>IF(Y72="","",VLOOKUP(Y72,'[2]シフト記号表（勤務時間帯）'!$D$6:$Z$47,23,FALSE))</f>
        <v/>
      </c>
      <c r="Z74" s="136" t="str">
        <f>IF(Z72="","",VLOOKUP(Z72,'[2]シフト記号表（勤務時間帯）'!$D$6:$Z$47,23,FALSE))</f>
        <v/>
      </c>
      <c r="AA74" s="137" t="str">
        <f>IF(AA72="","",VLOOKUP(AA72,'[2]シフト記号表（勤務時間帯）'!$D$6:$Z$47,23,FALSE))</f>
        <v/>
      </c>
      <c r="AB74" s="135" t="str">
        <f>IF(AB72="","",VLOOKUP(AB72,'[2]シフト記号表（勤務時間帯）'!$D$6:$Z$47,23,FALSE))</f>
        <v/>
      </c>
      <c r="AC74" s="136" t="str">
        <f>IF(AC72="","",VLOOKUP(AC72,'[2]シフト記号表（勤務時間帯）'!$D$6:$Z$47,23,FALSE))</f>
        <v/>
      </c>
      <c r="AD74" s="136" t="str">
        <f>IF(AD72="","",VLOOKUP(AD72,'[2]シフト記号表（勤務時間帯）'!$D$6:$Z$47,23,FALSE))</f>
        <v/>
      </c>
      <c r="AE74" s="136" t="str">
        <f>IF(AE72="","",VLOOKUP(AE72,'[2]シフト記号表（勤務時間帯）'!$D$6:$Z$47,23,FALSE))</f>
        <v/>
      </c>
      <c r="AF74" s="136" t="str">
        <f>IF(AF72="","",VLOOKUP(AF72,'[2]シフト記号表（勤務時間帯）'!$D$6:$Z$47,23,FALSE))</f>
        <v/>
      </c>
      <c r="AG74" s="136" t="str">
        <f>IF(AG72="","",VLOOKUP(AG72,'[2]シフト記号表（勤務時間帯）'!$D$6:$Z$47,23,FALSE))</f>
        <v/>
      </c>
      <c r="AH74" s="137" t="str">
        <f>IF(AH72="","",VLOOKUP(AH72,'[2]シフト記号表（勤務時間帯）'!$D$6:$Z$47,23,FALSE))</f>
        <v/>
      </c>
      <c r="AI74" s="135" t="str">
        <f>IF(AI72="","",VLOOKUP(AI72,'[2]シフト記号表（勤務時間帯）'!$D$6:$Z$47,23,FALSE))</f>
        <v/>
      </c>
      <c r="AJ74" s="136" t="str">
        <f>IF(AJ72="","",VLOOKUP(AJ72,'[2]シフト記号表（勤務時間帯）'!$D$6:$Z$47,23,FALSE))</f>
        <v/>
      </c>
      <c r="AK74" s="136" t="str">
        <f>IF(AK72="","",VLOOKUP(AK72,'[2]シフト記号表（勤務時間帯）'!$D$6:$Z$47,23,FALSE))</f>
        <v/>
      </c>
      <c r="AL74" s="136" t="str">
        <f>IF(AL72="","",VLOOKUP(AL72,'[2]シフト記号表（勤務時間帯）'!$D$6:$Z$47,23,FALSE))</f>
        <v/>
      </c>
      <c r="AM74" s="136" t="str">
        <f>IF(AM72="","",VLOOKUP(AM72,'[2]シフト記号表（勤務時間帯）'!$D$6:$Z$47,23,FALSE))</f>
        <v/>
      </c>
      <c r="AN74" s="136" t="str">
        <f>IF(AN72="","",VLOOKUP(AN72,'[2]シフト記号表（勤務時間帯）'!$D$6:$Z$47,23,FALSE))</f>
        <v/>
      </c>
      <c r="AO74" s="137" t="str">
        <f>IF(AO72="","",VLOOKUP(AO72,'[2]シフト記号表（勤務時間帯）'!$D$6:$Z$47,23,FALSE))</f>
        <v/>
      </c>
      <c r="AP74" s="135" t="str">
        <f>IF(AP72="","",VLOOKUP(AP72,'[2]シフト記号表（勤務時間帯）'!$D$6:$Z$47,23,FALSE))</f>
        <v/>
      </c>
      <c r="AQ74" s="136" t="str">
        <f>IF(AQ72="","",VLOOKUP(AQ72,'[2]シフト記号表（勤務時間帯）'!$D$6:$Z$47,23,FALSE))</f>
        <v/>
      </c>
      <c r="AR74" s="136" t="str">
        <f>IF(AR72="","",VLOOKUP(AR72,'[2]シフト記号表（勤務時間帯）'!$D$6:$Z$47,23,FALSE))</f>
        <v/>
      </c>
      <c r="AS74" s="136" t="str">
        <f>IF(AS72="","",VLOOKUP(AS72,'[2]シフト記号表（勤務時間帯）'!$D$6:$Z$47,23,FALSE))</f>
        <v/>
      </c>
      <c r="AT74" s="136" t="str">
        <f>IF(AT72="","",VLOOKUP(AT72,'[2]シフト記号表（勤務時間帯）'!$D$6:$Z$47,23,FALSE))</f>
        <v/>
      </c>
      <c r="AU74" s="136" t="str">
        <f>IF(AU72="","",VLOOKUP(AU72,'[2]シフト記号表（勤務時間帯）'!$D$6:$Z$47,23,FALSE))</f>
        <v/>
      </c>
      <c r="AV74" s="137" t="str">
        <f>IF(AV72="","",VLOOKUP(AV72,'[2]シフト記号表（勤務時間帯）'!$D$6:$Z$47,23,FALSE))</f>
        <v/>
      </c>
      <c r="AW74" s="135" t="str">
        <f>IF(AW72="","",VLOOKUP(AW72,'[2]シフト記号表（勤務時間帯）'!$D$6:$Z$47,23,FALSE))</f>
        <v/>
      </c>
      <c r="AX74" s="136" t="str">
        <f>IF(AX72="","",VLOOKUP(AX72,'[2]シフト記号表（勤務時間帯）'!$D$6:$Z$47,23,FALSE))</f>
        <v/>
      </c>
      <c r="AY74" s="136" t="str">
        <f>IF(AY72="","",VLOOKUP(AY72,'[2]シフト記号表（勤務時間帯）'!$D$6:$Z$47,23,FALSE))</f>
        <v/>
      </c>
      <c r="AZ74" s="905">
        <f>IF($BC$3="４週",SUM(U74:AV74),IF($BC$3="暦月",SUM(U74:AY74),""))</f>
        <v>0</v>
      </c>
      <c r="BA74" s="906"/>
      <c r="BB74" s="907">
        <f>IF($BC$3="４週",AZ74/4,IF($BC$3="暦月",(AZ74/($BC$8/7)),""))</f>
        <v>0</v>
      </c>
      <c r="BC74" s="906"/>
      <c r="BD74" s="899"/>
      <c r="BE74" s="900"/>
      <c r="BF74" s="900"/>
      <c r="BG74" s="900"/>
      <c r="BH74" s="901"/>
    </row>
    <row r="75" spans="2:60" ht="20.25" customHeight="1">
      <c r="B75" s="138"/>
      <c r="C75" s="910"/>
      <c r="D75" s="911"/>
      <c r="E75" s="912"/>
      <c r="F75" s="139"/>
      <c r="G75" s="140"/>
      <c r="H75" s="951"/>
      <c r="I75" s="922"/>
      <c r="J75" s="923"/>
      <c r="K75" s="923"/>
      <c r="L75" s="924"/>
      <c r="M75" s="931"/>
      <c r="N75" s="932"/>
      <c r="O75" s="933"/>
      <c r="P75" s="159" t="s">
        <v>616</v>
      </c>
      <c r="Q75" s="160"/>
      <c r="R75" s="160"/>
      <c r="S75" s="161"/>
      <c r="T75" s="162"/>
      <c r="U75" s="145"/>
      <c r="V75" s="146"/>
      <c r="W75" s="146"/>
      <c r="X75" s="146"/>
      <c r="Y75" s="146"/>
      <c r="Z75" s="146"/>
      <c r="AA75" s="147"/>
      <c r="AB75" s="145"/>
      <c r="AC75" s="146"/>
      <c r="AD75" s="146"/>
      <c r="AE75" s="146"/>
      <c r="AF75" s="146"/>
      <c r="AG75" s="146"/>
      <c r="AH75" s="147"/>
      <c r="AI75" s="145"/>
      <c r="AJ75" s="146"/>
      <c r="AK75" s="146"/>
      <c r="AL75" s="146"/>
      <c r="AM75" s="146"/>
      <c r="AN75" s="146"/>
      <c r="AO75" s="147"/>
      <c r="AP75" s="145"/>
      <c r="AQ75" s="146"/>
      <c r="AR75" s="146"/>
      <c r="AS75" s="146"/>
      <c r="AT75" s="146"/>
      <c r="AU75" s="146"/>
      <c r="AV75" s="147"/>
      <c r="AW75" s="145"/>
      <c r="AX75" s="146"/>
      <c r="AY75" s="146"/>
      <c r="AZ75" s="940"/>
      <c r="BA75" s="909"/>
      <c r="BB75" s="908"/>
      <c r="BC75" s="909"/>
      <c r="BD75" s="893"/>
      <c r="BE75" s="894"/>
      <c r="BF75" s="894"/>
      <c r="BG75" s="894"/>
      <c r="BH75" s="895"/>
    </row>
    <row r="76" spans="2:60" ht="20.25" customHeight="1">
      <c r="B76" s="118">
        <f>B73+1</f>
        <v>19</v>
      </c>
      <c r="C76" s="913"/>
      <c r="D76" s="1016"/>
      <c r="E76" s="915"/>
      <c r="F76" s="119">
        <f>C75</f>
        <v>0</v>
      </c>
      <c r="G76" s="120"/>
      <c r="H76" s="920"/>
      <c r="I76" s="925"/>
      <c r="J76" s="1017"/>
      <c r="K76" s="1017"/>
      <c r="L76" s="927"/>
      <c r="M76" s="934"/>
      <c r="N76" s="1018"/>
      <c r="O76" s="936"/>
      <c r="P76" s="121" t="s">
        <v>617</v>
      </c>
      <c r="Q76" s="122"/>
      <c r="R76" s="122"/>
      <c r="S76" s="123"/>
      <c r="T76" s="124"/>
      <c r="U76" s="125" t="str">
        <f>IF(U75="","",VLOOKUP(U75,'[2]シフト記号表（勤務時間帯）'!$D$6:$X$47,21,FALSE))</f>
        <v/>
      </c>
      <c r="V76" s="126" t="str">
        <f>IF(V75="","",VLOOKUP(V75,'[2]シフト記号表（勤務時間帯）'!$D$6:$X$47,21,FALSE))</f>
        <v/>
      </c>
      <c r="W76" s="126" t="str">
        <f>IF(W75="","",VLOOKUP(W75,'[2]シフト記号表（勤務時間帯）'!$D$6:$X$47,21,FALSE))</f>
        <v/>
      </c>
      <c r="X76" s="126" t="str">
        <f>IF(X75="","",VLOOKUP(X75,'[2]シフト記号表（勤務時間帯）'!$D$6:$X$47,21,FALSE))</f>
        <v/>
      </c>
      <c r="Y76" s="126" t="str">
        <f>IF(Y75="","",VLOOKUP(Y75,'[2]シフト記号表（勤務時間帯）'!$D$6:$X$47,21,FALSE))</f>
        <v/>
      </c>
      <c r="Z76" s="126" t="str">
        <f>IF(Z75="","",VLOOKUP(Z75,'[2]シフト記号表（勤務時間帯）'!$D$6:$X$47,21,FALSE))</f>
        <v/>
      </c>
      <c r="AA76" s="127" t="str">
        <f>IF(AA75="","",VLOOKUP(AA75,'[2]シフト記号表（勤務時間帯）'!$D$6:$X$47,21,FALSE))</f>
        <v/>
      </c>
      <c r="AB76" s="125" t="str">
        <f>IF(AB75="","",VLOOKUP(AB75,'[2]シフト記号表（勤務時間帯）'!$D$6:$X$47,21,FALSE))</f>
        <v/>
      </c>
      <c r="AC76" s="126" t="str">
        <f>IF(AC75="","",VLOOKUP(AC75,'[2]シフト記号表（勤務時間帯）'!$D$6:$X$47,21,FALSE))</f>
        <v/>
      </c>
      <c r="AD76" s="126" t="str">
        <f>IF(AD75="","",VLOOKUP(AD75,'[2]シフト記号表（勤務時間帯）'!$D$6:$X$47,21,FALSE))</f>
        <v/>
      </c>
      <c r="AE76" s="126" t="str">
        <f>IF(AE75="","",VLOOKUP(AE75,'[2]シフト記号表（勤務時間帯）'!$D$6:$X$47,21,FALSE))</f>
        <v/>
      </c>
      <c r="AF76" s="126" t="str">
        <f>IF(AF75="","",VLOOKUP(AF75,'[2]シフト記号表（勤務時間帯）'!$D$6:$X$47,21,FALSE))</f>
        <v/>
      </c>
      <c r="AG76" s="126" t="str">
        <f>IF(AG75="","",VLOOKUP(AG75,'[2]シフト記号表（勤務時間帯）'!$D$6:$X$47,21,FALSE))</f>
        <v/>
      </c>
      <c r="AH76" s="127" t="str">
        <f>IF(AH75="","",VLOOKUP(AH75,'[2]シフト記号表（勤務時間帯）'!$D$6:$X$47,21,FALSE))</f>
        <v/>
      </c>
      <c r="AI76" s="125" t="str">
        <f>IF(AI75="","",VLOOKUP(AI75,'[2]シフト記号表（勤務時間帯）'!$D$6:$X$47,21,FALSE))</f>
        <v/>
      </c>
      <c r="AJ76" s="126" t="str">
        <f>IF(AJ75="","",VLOOKUP(AJ75,'[2]シフト記号表（勤務時間帯）'!$D$6:$X$47,21,FALSE))</f>
        <v/>
      </c>
      <c r="AK76" s="126" t="str">
        <f>IF(AK75="","",VLOOKUP(AK75,'[2]シフト記号表（勤務時間帯）'!$D$6:$X$47,21,FALSE))</f>
        <v/>
      </c>
      <c r="AL76" s="126" t="str">
        <f>IF(AL75="","",VLOOKUP(AL75,'[2]シフト記号表（勤務時間帯）'!$D$6:$X$47,21,FALSE))</f>
        <v/>
      </c>
      <c r="AM76" s="126" t="str">
        <f>IF(AM75="","",VLOOKUP(AM75,'[2]シフト記号表（勤務時間帯）'!$D$6:$X$47,21,FALSE))</f>
        <v/>
      </c>
      <c r="AN76" s="126" t="str">
        <f>IF(AN75="","",VLOOKUP(AN75,'[2]シフト記号表（勤務時間帯）'!$D$6:$X$47,21,FALSE))</f>
        <v/>
      </c>
      <c r="AO76" s="127" t="str">
        <f>IF(AO75="","",VLOOKUP(AO75,'[2]シフト記号表（勤務時間帯）'!$D$6:$X$47,21,FALSE))</f>
        <v/>
      </c>
      <c r="AP76" s="125" t="str">
        <f>IF(AP75="","",VLOOKUP(AP75,'[2]シフト記号表（勤務時間帯）'!$D$6:$X$47,21,FALSE))</f>
        <v/>
      </c>
      <c r="AQ76" s="126" t="str">
        <f>IF(AQ75="","",VLOOKUP(AQ75,'[2]シフト記号表（勤務時間帯）'!$D$6:$X$47,21,FALSE))</f>
        <v/>
      </c>
      <c r="AR76" s="126" t="str">
        <f>IF(AR75="","",VLOOKUP(AR75,'[2]シフト記号表（勤務時間帯）'!$D$6:$X$47,21,FALSE))</f>
        <v/>
      </c>
      <c r="AS76" s="126" t="str">
        <f>IF(AS75="","",VLOOKUP(AS75,'[2]シフト記号表（勤務時間帯）'!$D$6:$X$47,21,FALSE))</f>
        <v/>
      </c>
      <c r="AT76" s="126" t="str">
        <f>IF(AT75="","",VLOOKUP(AT75,'[2]シフト記号表（勤務時間帯）'!$D$6:$X$47,21,FALSE))</f>
        <v/>
      </c>
      <c r="AU76" s="126" t="str">
        <f>IF(AU75="","",VLOOKUP(AU75,'[2]シフト記号表（勤務時間帯）'!$D$6:$X$47,21,FALSE))</f>
        <v/>
      </c>
      <c r="AV76" s="127" t="str">
        <f>IF(AV75="","",VLOOKUP(AV75,'[2]シフト記号表（勤務時間帯）'!$D$6:$X$47,21,FALSE))</f>
        <v/>
      </c>
      <c r="AW76" s="125" t="str">
        <f>IF(AW75="","",VLOOKUP(AW75,'[2]シフト記号表（勤務時間帯）'!$D$6:$X$47,21,FALSE))</f>
        <v/>
      </c>
      <c r="AX76" s="126" t="str">
        <f>IF(AX75="","",VLOOKUP(AX75,'[2]シフト記号表（勤務時間帯）'!$D$6:$X$47,21,FALSE))</f>
        <v/>
      </c>
      <c r="AY76" s="126" t="str">
        <f>IF(AY75="","",VLOOKUP(AY75,'[2]シフト記号表（勤務時間帯）'!$D$6:$X$47,21,FALSE))</f>
        <v/>
      </c>
      <c r="AZ76" s="902">
        <f>IF($BC$3="４週",SUM(U76:AV76),IF($BC$3="暦月",SUM(U76:AY76),""))</f>
        <v>0</v>
      </c>
      <c r="BA76" s="903"/>
      <c r="BB76" s="904">
        <f>IF($BC$3="４週",AZ76/4,IF($BC$3="暦月",(AZ76/($BC$8/7)),""))</f>
        <v>0</v>
      </c>
      <c r="BC76" s="903"/>
      <c r="BD76" s="896"/>
      <c r="BE76" s="1019"/>
      <c r="BF76" s="1019"/>
      <c r="BG76" s="1019"/>
      <c r="BH76" s="898"/>
    </row>
    <row r="77" spans="2:60" ht="20.25" customHeight="1">
      <c r="B77" s="128"/>
      <c r="C77" s="941"/>
      <c r="D77" s="942"/>
      <c r="E77" s="943"/>
      <c r="F77" s="129"/>
      <c r="G77" s="130">
        <f>C75</f>
        <v>0</v>
      </c>
      <c r="H77" s="944"/>
      <c r="I77" s="945"/>
      <c r="J77" s="946"/>
      <c r="K77" s="946"/>
      <c r="L77" s="947"/>
      <c r="M77" s="948"/>
      <c r="N77" s="949"/>
      <c r="O77" s="950"/>
      <c r="P77" s="185" t="s">
        <v>618</v>
      </c>
      <c r="Q77" s="132"/>
      <c r="R77" s="132"/>
      <c r="S77" s="152"/>
      <c r="T77" s="153"/>
      <c r="U77" s="135" t="str">
        <f>IF(U75="","",VLOOKUP(U75,'[2]シフト記号表（勤務時間帯）'!$D$6:$Z$47,23,FALSE))</f>
        <v/>
      </c>
      <c r="V77" s="136" t="str">
        <f>IF(V75="","",VLOOKUP(V75,'[2]シフト記号表（勤務時間帯）'!$D$6:$Z$47,23,FALSE))</f>
        <v/>
      </c>
      <c r="W77" s="136" t="str">
        <f>IF(W75="","",VLOOKUP(W75,'[2]シフト記号表（勤務時間帯）'!$D$6:$Z$47,23,FALSE))</f>
        <v/>
      </c>
      <c r="X77" s="136" t="str">
        <f>IF(X75="","",VLOOKUP(X75,'[2]シフト記号表（勤務時間帯）'!$D$6:$Z$47,23,FALSE))</f>
        <v/>
      </c>
      <c r="Y77" s="136" t="str">
        <f>IF(Y75="","",VLOOKUP(Y75,'[2]シフト記号表（勤務時間帯）'!$D$6:$Z$47,23,FALSE))</f>
        <v/>
      </c>
      <c r="Z77" s="136" t="str">
        <f>IF(Z75="","",VLOOKUP(Z75,'[2]シフト記号表（勤務時間帯）'!$D$6:$Z$47,23,FALSE))</f>
        <v/>
      </c>
      <c r="AA77" s="137" t="str">
        <f>IF(AA75="","",VLOOKUP(AA75,'[2]シフト記号表（勤務時間帯）'!$D$6:$Z$47,23,FALSE))</f>
        <v/>
      </c>
      <c r="AB77" s="135" t="str">
        <f>IF(AB75="","",VLOOKUP(AB75,'[2]シフト記号表（勤務時間帯）'!$D$6:$Z$47,23,FALSE))</f>
        <v/>
      </c>
      <c r="AC77" s="136" t="str">
        <f>IF(AC75="","",VLOOKUP(AC75,'[2]シフト記号表（勤務時間帯）'!$D$6:$Z$47,23,FALSE))</f>
        <v/>
      </c>
      <c r="AD77" s="136" t="str">
        <f>IF(AD75="","",VLOOKUP(AD75,'[2]シフト記号表（勤務時間帯）'!$D$6:$Z$47,23,FALSE))</f>
        <v/>
      </c>
      <c r="AE77" s="136" t="str">
        <f>IF(AE75="","",VLOOKUP(AE75,'[2]シフト記号表（勤務時間帯）'!$D$6:$Z$47,23,FALSE))</f>
        <v/>
      </c>
      <c r="AF77" s="136" t="str">
        <f>IF(AF75="","",VLOOKUP(AF75,'[2]シフト記号表（勤務時間帯）'!$D$6:$Z$47,23,FALSE))</f>
        <v/>
      </c>
      <c r="AG77" s="136" t="str">
        <f>IF(AG75="","",VLOOKUP(AG75,'[2]シフト記号表（勤務時間帯）'!$D$6:$Z$47,23,FALSE))</f>
        <v/>
      </c>
      <c r="AH77" s="137" t="str">
        <f>IF(AH75="","",VLOOKUP(AH75,'[2]シフト記号表（勤務時間帯）'!$D$6:$Z$47,23,FALSE))</f>
        <v/>
      </c>
      <c r="AI77" s="135" t="str">
        <f>IF(AI75="","",VLOOKUP(AI75,'[2]シフト記号表（勤務時間帯）'!$D$6:$Z$47,23,FALSE))</f>
        <v/>
      </c>
      <c r="AJ77" s="136" t="str">
        <f>IF(AJ75="","",VLOOKUP(AJ75,'[2]シフト記号表（勤務時間帯）'!$D$6:$Z$47,23,FALSE))</f>
        <v/>
      </c>
      <c r="AK77" s="136" t="str">
        <f>IF(AK75="","",VLOOKUP(AK75,'[2]シフト記号表（勤務時間帯）'!$D$6:$Z$47,23,FALSE))</f>
        <v/>
      </c>
      <c r="AL77" s="136" t="str">
        <f>IF(AL75="","",VLOOKUP(AL75,'[2]シフト記号表（勤務時間帯）'!$D$6:$Z$47,23,FALSE))</f>
        <v/>
      </c>
      <c r="AM77" s="136" t="str">
        <f>IF(AM75="","",VLOOKUP(AM75,'[2]シフト記号表（勤務時間帯）'!$D$6:$Z$47,23,FALSE))</f>
        <v/>
      </c>
      <c r="AN77" s="136" t="str">
        <f>IF(AN75="","",VLOOKUP(AN75,'[2]シフト記号表（勤務時間帯）'!$D$6:$Z$47,23,FALSE))</f>
        <v/>
      </c>
      <c r="AO77" s="137" t="str">
        <f>IF(AO75="","",VLOOKUP(AO75,'[2]シフト記号表（勤務時間帯）'!$D$6:$Z$47,23,FALSE))</f>
        <v/>
      </c>
      <c r="AP77" s="135" t="str">
        <f>IF(AP75="","",VLOOKUP(AP75,'[2]シフト記号表（勤務時間帯）'!$D$6:$Z$47,23,FALSE))</f>
        <v/>
      </c>
      <c r="AQ77" s="136" t="str">
        <f>IF(AQ75="","",VLOOKUP(AQ75,'[2]シフト記号表（勤務時間帯）'!$D$6:$Z$47,23,FALSE))</f>
        <v/>
      </c>
      <c r="AR77" s="136" t="str">
        <f>IF(AR75="","",VLOOKUP(AR75,'[2]シフト記号表（勤務時間帯）'!$D$6:$Z$47,23,FALSE))</f>
        <v/>
      </c>
      <c r="AS77" s="136" t="str">
        <f>IF(AS75="","",VLOOKUP(AS75,'[2]シフト記号表（勤務時間帯）'!$D$6:$Z$47,23,FALSE))</f>
        <v/>
      </c>
      <c r="AT77" s="136" t="str">
        <f>IF(AT75="","",VLOOKUP(AT75,'[2]シフト記号表（勤務時間帯）'!$D$6:$Z$47,23,FALSE))</f>
        <v/>
      </c>
      <c r="AU77" s="136" t="str">
        <f>IF(AU75="","",VLOOKUP(AU75,'[2]シフト記号表（勤務時間帯）'!$D$6:$Z$47,23,FALSE))</f>
        <v/>
      </c>
      <c r="AV77" s="137" t="str">
        <f>IF(AV75="","",VLOOKUP(AV75,'[2]シフト記号表（勤務時間帯）'!$D$6:$Z$47,23,FALSE))</f>
        <v/>
      </c>
      <c r="AW77" s="135" t="str">
        <f>IF(AW75="","",VLOOKUP(AW75,'[2]シフト記号表（勤務時間帯）'!$D$6:$Z$47,23,FALSE))</f>
        <v/>
      </c>
      <c r="AX77" s="136" t="str">
        <f>IF(AX75="","",VLOOKUP(AX75,'[2]シフト記号表（勤務時間帯）'!$D$6:$Z$47,23,FALSE))</f>
        <v/>
      </c>
      <c r="AY77" s="136" t="str">
        <f>IF(AY75="","",VLOOKUP(AY75,'[2]シフト記号表（勤務時間帯）'!$D$6:$Z$47,23,FALSE))</f>
        <v/>
      </c>
      <c r="AZ77" s="905">
        <f>IF($BC$3="４週",SUM(U77:AV77),IF($BC$3="暦月",SUM(U77:AY77),""))</f>
        <v>0</v>
      </c>
      <c r="BA77" s="906"/>
      <c r="BB77" s="907">
        <f>IF($BC$3="４週",AZ77/4,IF($BC$3="暦月",(AZ77/($BC$8/7)),""))</f>
        <v>0</v>
      </c>
      <c r="BC77" s="906"/>
      <c r="BD77" s="899"/>
      <c r="BE77" s="900"/>
      <c r="BF77" s="900"/>
      <c r="BG77" s="900"/>
      <c r="BH77" s="901"/>
    </row>
    <row r="78" spans="2:60" ht="20.25" customHeight="1">
      <c r="B78" s="138"/>
      <c r="C78" s="910"/>
      <c r="D78" s="911"/>
      <c r="E78" s="912"/>
      <c r="F78" s="139"/>
      <c r="G78" s="140"/>
      <c r="H78" s="951"/>
      <c r="I78" s="922"/>
      <c r="J78" s="923"/>
      <c r="K78" s="923"/>
      <c r="L78" s="924"/>
      <c r="M78" s="931"/>
      <c r="N78" s="932"/>
      <c r="O78" s="933"/>
      <c r="P78" s="159" t="s">
        <v>616</v>
      </c>
      <c r="Q78" s="160"/>
      <c r="R78" s="160"/>
      <c r="S78" s="161"/>
      <c r="T78" s="162"/>
      <c r="U78" s="145"/>
      <c r="V78" s="146"/>
      <c r="W78" s="146"/>
      <c r="X78" s="146"/>
      <c r="Y78" s="146"/>
      <c r="Z78" s="146"/>
      <c r="AA78" s="147"/>
      <c r="AB78" s="145"/>
      <c r="AC78" s="146"/>
      <c r="AD78" s="146"/>
      <c r="AE78" s="146"/>
      <c r="AF78" s="146"/>
      <c r="AG78" s="146"/>
      <c r="AH78" s="147"/>
      <c r="AI78" s="145"/>
      <c r="AJ78" s="146"/>
      <c r="AK78" s="146"/>
      <c r="AL78" s="146"/>
      <c r="AM78" s="146"/>
      <c r="AN78" s="146"/>
      <c r="AO78" s="147"/>
      <c r="AP78" s="145"/>
      <c r="AQ78" s="146"/>
      <c r="AR78" s="146"/>
      <c r="AS78" s="146"/>
      <c r="AT78" s="146"/>
      <c r="AU78" s="146"/>
      <c r="AV78" s="147"/>
      <c r="AW78" s="145"/>
      <c r="AX78" s="146"/>
      <c r="AY78" s="146"/>
      <c r="AZ78" s="940"/>
      <c r="BA78" s="909"/>
      <c r="BB78" s="908"/>
      <c r="BC78" s="909"/>
      <c r="BD78" s="893"/>
      <c r="BE78" s="894"/>
      <c r="BF78" s="894"/>
      <c r="BG78" s="894"/>
      <c r="BH78" s="895"/>
    </row>
    <row r="79" spans="2:60" ht="20.25" customHeight="1">
      <c r="B79" s="118">
        <f>B76+1</f>
        <v>20</v>
      </c>
      <c r="C79" s="913"/>
      <c r="D79" s="1016"/>
      <c r="E79" s="915"/>
      <c r="F79" s="119">
        <f>C78</f>
        <v>0</v>
      </c>
      <c r="G79" s="120"/>
      <c r="H79" s="920"/>
      <c r="I79" s="925"/>
      <c r="J79" s="1017"/>
      <c r="K79" s="1017"/>
      <c r="L79" s="927"/>
      <c r="M79" s="934"/>
      <c r="N79" s="1018"/>
      <c r="O79" s="936"/>
      <c r="P79" s="121" t="s">
        <v>617</v>
      </c>
      <c r="Q79" s="122"/>
      <c r="R79" s="122"/>
      <c r="S79" s="123"/>
      <c r="T79" s="124"/>
      <c r="U79" s="125" t="str">
        <f>IF(U78="","",VLOOKUP(U78,'[2]シフト記号表（勤務時間帯）'!$D$6:$X$47,21,FALSE))</f>
        <v/>
      </c>
      <c r="V79" s="126" t="str">
        <f>IF(V78="","",VLOOKUP(V78,'[2]シフト記号表（勤務時間帯）'!$D$6:$X$47,21,FALSE))</f>
        <v/>
      </c>
      <c r="W79" s="126" t="str">
        <f>IF(W78="","",VLOOKUP(W78,'[2]シフト記号表（勤務時間帯）'!$D$6:$X$47,21,FALSE))</f>
        <v/>
      </c>
      <c r="X79" s="126" t="str">
        <f>IF(X78="","",VLOOKUP(X78,'[2]シフト記号表（勤務時間帯）'!$D$6:$X$47,21,FALSE))</f>
        <v/>
      </c>
      <c r="Y79" s="126" t="str">
        <f>IF(Y78="","",VLOOKUP(Y78,'[2]シフト記号表（勤務時間帯）'!$D$6:$X$47,21,FALSE))</f>
        <v/>
      </c>
      <c r="Z79" s="126" t="str">
        <f>IF(Z78="","",VLOOKUP(Z78,'[2]シフト記号表（勤務時間帯）'!$D$6:$X$47,21,FALSE))</f>
        <v/>
      </c>
      <c r="AA79" s="127" t="str">
        <f>IF(AA78="","",VLOOKUP(AA78,'[2]シフト記号表（勤務時間帯）'!$D$6:$X$47,21,FALSE))</f>
        <v/>
      </c>
      <c r="AB79" s="125" t="str">
        <f>IF(AB78="","",VLOOKUP(AB78,'[2]シフト記号表（勤務時間帯）'!$D$6:$X$47,21,FALSE))</f>
        <v/>
      </c>
      <c r="AC79" s="126" t="str">
        <f>IF(AC78="","",VLOOKUP(AC78,'[2]シフト記号表（勤務時間帯）'!$D$6:$X$47,21,FALSE))</f>
        <v/>
      </c>
      <c r="AD79" s="126" t="str">
        <f>IF(AD78="","",VLOOKUP(AD78,'[2]シフト記号表（勤務時間帯）'!$D$6:$X$47,21,FALSE))</f>
        <v/>
      </c>
      <c r="AE79" s="126" t="str">
        <f>IF(AE78="","",VLOOKUP(AE78,'[2]シフト記号表（勤務時間帯）'!$D$6:$X$47,21,FALSE))</f>
        <v/>
      </c>
      <c r="AF79" s="126" t="str">
        <f>IF(AF78="","",VLOOKUP(AF78,'[2]シフト記号表（勤務時間帯）'!$D$6:$X$47,21,FALSE))</f>
        <v/>
      </c>
      <c r="AG79" s="126" t="str">
        <f>IF(AG78="","",VLOOKUP(AG78,'[2]シフト記号表（勤務時間帯）'!$D$6:$X$47,21,FALSE))</f>
        <v/>
      </c>
      <c r="AH79" s="127" t="str">
        <f>IF(AH78="","",VLOOKUP(AH78,'[2]シフト記号表（勤務時間帯）'!$D$6:$X$47,21,FALSE))</f>
        <v/>
      </c>
      <c r="AI79" s="125" t="str">
        <f>IF(AI78="","",VLOOKUP(AI78,'[2]シフト記号表（勤務時間帯）'!$D$6:$X$47,21,FALSE))</f>
        <v/>
      </c>
      <c r="AJ79" s="126" t="str">
        <f>IF(AJ78="","",VLOOKUP(AJ78,'[2]シフト記号表（勤務時間帯）'!$D$6:$X$47,21,FALSE))</f>
        <v/>
      </c>
      <c r="AK79" s="126" t="str">
        <f>IF(AK78="","",VLOOKUP(AK78,'[2]シフト記号表（勤務時間帯）'!$D$6:$X$47,21,FALSE))</f>
        <v/>
      </c>
      <c r="AL79" s="126" t="str">
        <f>IF(AL78="","",VLOOKUP(AL78,'[2]シフト記号表（勤務時間帯）'!$D$6:$X$47,21,FALSE))</f>
        <v/>
      </c>
      <c r="AM79" s="126" t="str">
        <f>IF(AM78="","",VLOOKUP(AM78,'[2]シフト記号表（勤務時間帯）'!$D$6:$X$47,21,FALSE))</f>
        <v/>
      </c>
      <c r="AN79" s="126" t="str">
        <f>IF(AN78="","",VLOOKUP(AN78,'[2]シフト記号表（勤務時間帯）'!$D$6:$X$47,21,FALSE))</f>
        <v/>
      </c>
      <c r="AO79" s="127" t="str">
        <f>IF(AO78="","",VLOOKUP(AO78,'[2]シフト記号表（勤務時間帯）'!$D$6:$X$47,21,FALSE))</f>
        <v/>
      </c>
      <c r="AP79" s="125" t="str">
        <f>IF(AP78="","",VLOOKUP(AP78,'[2]シフト記号表（勤務時間帯）'!$D$6:$X$47,21,FALSE))</f>
        <v/>
      </c>
      <c r="AQ79" s="126" t="str">
        <f>IF(AQ78="","",VLOOKUP(AQ78,'[2]シフト記号表（勤務時間帯）'!$D$6:$X$47,21,FALSE))</f>
        <v/>
      </c>
      <c r="AR79" s="126" t="str">
        <f>IF(AR78="","",VLOOKUP(AR78,'[2]シフト記号表（勤務時間帯）'!$D$6:$X$47,21,FALSE))</f>
        <v/>
      </c>
      <c r="AS79" s="126" t="str">
        <f>IF(AS78="","",VLOOKUP(AS78,'[2]シフト記号表（勤務時間帯）'!$D$6:$X$47,21,FALSE))</f>
        <v/>
      </c>
      <c r="AT79" s="126" t="str">
        <f>IF(AT78="","",VLOOKUP(AT78,'[2]シフト記号表（勤務時間帯）'!$D$6:$X$47,21,FALSE))</f>
        <v/>
      </c>
      <c r="AU79" s="126" t="str">
        <f>IF(AU78="","",VLOOKUP(AU78,'[2]シフト記号表（勤務時間帯）'!$D$6:$X$47,21,FALSE))</f>
        <v/>
      </c>
      <c r="AV79" s="127" t="str">
        <f>IF(AV78="","",VLOOKUP(AV78,'[2]シフト記号表（勤務時間帯）'!$D$6:$X$47,21,FALSE))</f>
        <v/>
      </c>
      <c r="AW79" s="125" t="str">
        <f>IF(AW78="","",VLOOKUP(AW78,'[2]シフト記号表（勤務時間帯）'!$D$6:$X$47,21,FALSE))</f>
        <v/>
      </c>
      <c r="AX79" s="126" t="str">
        <f>IF(AX78="","",VLOOKUP(AX78,'[2]シフト記号表（勤務時間帯）'!$D$6:$X$47,21,FALSE))</f>
        <v/>
      </c>
      <c r="AY79" s="126" t="str">
        <f>IF(AY78="","",VLOOKUP(AY78,'[2]シフト記号表（勤務時間帯）'!$D$6:$X$47,21,FALSE))</f>
        <v/>
      </c>
      <c r="AZ79" s="902">
        <f>IF($BC$3="４週",SUM(U79:AV79),IF($BC$3="暦月",SUM(U79:AY79),""))</f>
        <v>0</v>
      </c>
      <c r="BA79" s="903"/>
      <c r="BB79" s="904">
        <f>IF($BC$3="４週",AZ79/4,IF($BC$3="暦月",(AZ79/($BC$8/7)),""))</f>
        <v>0</v>
      </c>
      <c r="BC79" s="903"/>
      <c r="BD79" s="896"/>
      <c r="BE79" s="1019"/>
      <c r="BF79" s="1019"/>
      <c r="BG79" s="1019"/>
      <c r="BH79" s="898"/>
    </row>
    <row r="80" spans="2:60" ht="20.25" customHeight="1">
      <c r="B80" s="128"/>
      <c r="C80" s="941"/>
      <c r="D80" s="942"/>
      <c r="E80" s="943"/>
      <c r="F80" s="129"/>
      <c r="G80" s="130">
        <f>C78</f>
        <v>0</v>
      </c>
      <c r="H80" s="944"/>
      <c r="I80" s="945"/>
      <c r="J80" s="946"/>
      <c r="K80" s="946"/>
      <c r="L80" s="947"/>
      <c r="M80" s="948"/>
      <c r="N80" s="949"/>
      <c r="O80" s="950"/>
      <c r="P80" s="185" t="s">
        <v>618</v>
      </c>
      <c r="Q80" s="132"/>
      <c r="R80" s="132"/>
      <c r="S80" s="152"/>
      <c r="T80" s="153"/>
      <c r="U80" s="135" t="str">
        <f>IF(U78="","",VLOOKUP(U78,'[2]シフト記号表（勤務時間帯）'!$D$6:$Z$47,23,FALSE))</f>
        <v/>
      </c>
      <c r="V80" s="136" t="str">
        <f>IF(V78="","",VLOOKUP(V78,'[2]シフト記号表（勤務時間帯）'!$D$6:$Z$47,23,FALSE))</f>
        <v/>
      </c>
      <c r="W80" s="136" t="str">
        <f>IF(W78="","",VLOOKUP(W78,'[2]シフト記号表（勤務時間帯）'!$D$6:$Z$47,23,FALSE))</f>
        <v/>
      </c>
      <c r="X80" s="136" t="str">
        <f>IF(X78="","",VLOOKUP(X78,'[2]シフト記号表（勤務時間帯）'!$D$6:$Z$47,23,FALSE))</f>
        <v/>
      </c>
      <c r="Y80" s="136" t="str">
        <f>IF(Y78="","",VLOOKUP(Y78,'[2]シフト記号表（勤務時間帯）'!$D$6:$Z$47,23,FALSE))</f>
        <v/>
      </c>
      <c r="Z80" s="136" t="str">
        <f>IF(Z78="","",VLOOKUP(Z78,'[2]シフト記号表（勤務時間帯）'!$D$6:$Z$47,23,FALSE))</f>
        <v/>
      </c>
      <c r="AA80" s="137" t="str">
        <f>IF(AA78="","",VLOOKUP(AA78,'[2]シフト記号表（勤務時間帯）'!$D$6:$Z$47,23,FALSE))</f>
        <v/>
      </c>
      <c r="AB80" s="135" t="str">
        <f>IF(AB78="","",VLOOKUP(AB78,'[2]シフト記号表（勤務時間帯）'!$D$6:$Z$47,23,FALSE))</f>
        <v/>
      </c>
      <c r="AC80" s="136" t="str">
        <f>IF(AC78="","",VLOOKUP(AC78,'[2]シフト記号表（勤務時間帯）'!$D$6:$Z$47,23,FALSE))</f>
        <v/>
      </c>
      <c r="AD80" s="136" t="str">
        <f>IF(AD78="","",VLOOKUP(AD78,'[2]シフト記号表（勤務時間帯）'!$D$6:$Z$47,23,FALSE))</f>
        <v/>
      </c>
      <c r="AE80" s="136" t="str">
        <f>IF(AE78="","",VLOOKUP(AE78,'[2]シフト記号表（勤務時間帯）'!$D$6:$Z$47,23,FALSE))</f>
        <v/>
      </c>
      <c r="AF80" s="136" t="str">
        <f>IF(AF78="","",VLOOKUP(AF78,'[2]シフト記号表（勤務時間帯）'!$D$6:$Z$47,23,FALSE))</f>
        <v/>
      </c>
      <c r="AG80" s="136" t="str">
        <f>IF(AG78="","",VLOOKUP(AG78,'[2]シフト記号表（勤務時間帯）'!$D$6:$Z$47,23,FALSE))</f>
        <v/>
      </c>
      <c r="AH80" s="137" t="str">
        <f>IF(AH78="","",VLOOKUP(AH78,'[2]シフト記号表（勤務時間帯）'!$D$6:$Z$47,23,FALSE))</f>
        <v/>
      </c>
      <c r="AI80" s="135" t="str">
        <f>IF(AI78="","",VLOOKUP(AI78,'[2]シフト記号表（勤務時間帯）'!$D$6:$Z$47,23,FALSE))</f>
        <v/>
      </c>
      <c r="AJ80" s="136" t="str">
        <f>IF(AJ78="","",VLOOKUP(AJ78,'[2]シフト記号表（勤務時間帯）'!$D$6:$Z$47,23,FALSE))</f>
        <v/>
      </c>
      <c r="AK80" s="136" t="str">
        <f>IF(AK78="","",VLOOKUP(AK78,'[2]シフト記号表（勤務時間帯）'!$D$6:$Z$47,23,FALSE))</f>
        <v/>
      </c>
      <c r="AL80" s="136" t="str">
        <f>IF(AL78="","",VLOOKUP(AL78,'[2]シフト記号表（勤務時間帯）'!$D$6:$Z$47,23,FALSE))</f>
        <v/>
      </c>
      <c r="AM80" s="136" t="str">
        <f>IF(AM78="","",VLOOKUP(AM78,'[2]シフト記号表（勤務時間帯）'!$D$6:$Z$47,23,FALSE))</f>
        <v/>
      </c>
      <c r="AN80" s="136" t="str">
        <f>IF(AN78="","",VLOOKUP(AN78,'[2]シフト記号表（勤務時間帯）'!$D$6:$Z$47,23,FALSE))</f>
        <v/>
      </c>
      <c r="AO80" s="137" t="str">
        <f>IF(AO78="","",VLOOKUP(AO78,'[2]シフト記号表（勤務時間帯）'!$D$6:$Z$47,23,FALSE))</f>
        <v/>
      </c>
      <c r="AP80" s="135" t="str">
        <f>IF(AP78="","",VLOOKUP(AP78,'[2]シフト記号表（勤務時間帯）'!$D$6:$Z$47,23,FALSE))</f>
        <v/>
      </c>
      <c r="AQ80" s="136" t="str">
        <f>IF(AQ78="","",VLOOKUP(AQ78,'[2]シフト記号表（勤務時間帯）'!$D$6:$Z$47,23,FALSE))</f>
        <v/>
      </c>
      <c r="AR80" s="136" t="str">
        <f>IF(AR78="","",VLOOKUP(AR78,'[2]シフト記号表（勤務時間帯）'!$D$6:$Z$47,23,FALSE))</f>
        <v/>
      </c>
      <c r="AS80" s="136" t="str">
        <f>IF(AS78="","",VLOOKUP(AS78,'[2]シフト記号表（勤務時間帯）'!$D$6:$Z$47,23,FALSE))</f>
        <v/>
      </c>
      <c r="AT80" s="136" t="str">
        <f>IF(AT78="","",VLOOKUP(AT78,'[2]シフト記号表（勤務時間帯）'!$D$6:$Z$47,23,FALSE))</f>
        <v/>
      </c>
      <c r="AU80" s="136" t="str">
        <f>IF(AU78="","",VLOOKUP(AU78,'[2]シフト記号表（勤務時間帯）'!$D$6:$Z$47,23,FALSE))</f>
        <v/>
      </c>
      <c r="AV80" s="137" t="str">
        <f>IF(AV78="","",VLOOKUP(AV78,'[2]シフト記号表（勤務時間帯）'!$D$6:$Z$47,23,FALSE))</f>
        <v/>
      </c>
      <c r="AW80" s="135" t="str">
        <f>IF(AW78="","",VLOOKUP(AW78,'[2]シフト記号表（勤務時間帯）'!$D$6:$Z$47,23,FALSE))</f>
        <v/>
      </c>
      <c r="AX80" s="136" t="str">
        <f>IF(AX78="","",VLOOKUP(AX78,'[2]シフト記号表（勤務時間帯）'!$D$6:$Z$47,23,FALSE))</f>
        <v/>
      </c>
      <c r="AY80" s="136" t="str">
        <f>IF(AY78="","",VLOOKUP(AY78,'[2]シフト記号表（勤務時間帯）'!$D$6:$Z$47,23,FALSE))</f>
        <v/>
      </c>
      <c r="AZ80" s="905">
        <f>IF($BC$3="４週",SUM(U80:AV80),IF($BC$3="暦月",SUM(U80:AY80),""))</f>
        <v>0</v>
      </c>
      <c r="BA80" s="906"/>
      <c r="BB80" s="907">
        <f>IF($BC$3="４週",AZ80/4,IF($BC$3="暦月",(AZ80/($BC$8/7)),""))</f>
        <v>0</v>
      </c>
      <c r="BC80" s="906"/>
      <c r="BD80" s="899"/>
      <c r="BE80" s="900"/>
      <c r="BF80" s="900"/>
      <c r="BG80" s="900"/>
      <c r="BH80" s="901"/>
    </row>
    <row r="81" spans="2:60" ht="20.25" customHeight="1">
      <c r="B81" s="138"/>
      <c r="C81" s="910"/>
      <c r="D81" s="911"/>
      <c r="E81" s="912"/>
      <c r="F81" s="139"/>
      <c r="G81" s="140"/>
      <c r="H81" s="951"/>
      <c r="I81" s="922"/>
      <c r="J81" s="923"/>
      <c r="K81" s="923"/>
      <c r="L81" s="924"/>
      <c r="M81" s="931"/>
      <c r="N81" s="932"/>
      <c r="O81" s="933"/>
      <c r="P81" s="159" t="s">
        <v>616</v>
      </c>
      <c r="Q81" s="160"/>
      <c r="R81" s="160"/>
      <c r="S81" s="161"/>
      <c r="T81" s="162"/>
      <c r="U81" s="145"/>
      <c r="V81" s="146"/>
      <c r="W81" s="146"/>
      <c r="X81" s="146"/>
      <c r="Y81" s="146"/>
      <c r="Z81" s="146"/>
      <c r="AA81" s="147"/>
      <c r="AB81" s="145"/>
      <c r="AC81" s="146"/>
      <c r="AD81" s="146"/>
      <c r="AE81" s="146"/>
      <c r="AF81" s="146"/>
      <c r="AG81" s="146"/>
      <c r="AH81" s="147"/>
      <c r="AI81" s="145"/>
      <c r="AJ81" s="146"/>
      <c r="AK81" s="146"/>
      <c r="AL81" s="146"/>
      <c r="AM81" s="146"/>
      <c r="AN81" s="146"/>
      <c r="AO81" s="147"/>
      <c r="AP81" s="145"/>
      <c r="AQ81" s="146"/>
      <c r="AR81" s="146"/>
      <c r="AS81" s="146"/>
      <c r="AT81" s="146"/>
      <c r="AU81" s="146"/>
      <c r="AV81" s="147"/>
      <c r="AW81" s="145"/>
      <c r="AX81" s="146"/>
      <c r="AY81" s="146"/>
      <c r="AZ81" s="940"/>
      <c r="BA81" s="909"/>
      <c r="BB81" s="908"/>
      <c r="BC81" s="909"/>
      <c r="BD81" s="893"/>
      <c r="BE81" s="894"/>
      <c r="BF81" s="894"/>
      <c r="BG81" s="894"/>
      <c r="BH81" s="895"/>
    </row>
    <row r="82" spans="2:60" ht="20.25" customHeight="1">
      <c r="B82" s="118">
        <f>B79+1</f>
        <v>21</v>
      </c>
      <c r="C82" s="913"/>
      <c r="D82" s="1016"/>
      <c r="E82" s="915"/>
      <c r="F82" s="119">
        <f>C81</f>
        <v>0</v>
      </c>
      <c r="G82" s="120"/>
      <c r="H82" s="920"/>
      <c r="I82" s="925"/>
      <c r="J82" s="1017"/>
      <c r="K82" s="1017"/>
      <c r="L82" s="927"/>
      <c r="M82" s="934"/>
      <c r="N82" s="1018"/>
      <c r="O82" s="936"/>
      <c r="P82" s="121" t="s">
        <v>617</v>
      </c>
      <c r="Q82" s="122"/>
      <c r="R82" s="122"/>
      <c r="S82" s="123"/>
      <c r="T82" s="124"/>
      <c r="U82" s="125" t="str">
        <f>IF(U81="","",VLOOKUP(U81,'[2]シフト記号表（勤務時間帯）'!$D$6:$X$47,21,FALSE))</f>
        <v/>
      </c>
      <c r="V82" s="126" t="str">
        <f>IF(V81="","",VLOOKUP(V81,'[2]シフト記号表（勤務時間帯）'!$D$6:$X$47,21,FALSE))</f>
        <v/>
      </c>
      <c r="W82" s="126" t="str">
        <f>IF(W81="","",VLOOKUP(W81,'[2]シフト記号表（勤務時間帯）'!$D$6:$X$47,21,FALSE))</f>
        <v/>
      </c>
      <c r="X82" s="126" t="str">
        <f>IF(X81="","",VLOOKUP(X81,'[2]シフト記号表（勤務時間帯）'!$D$6:$X$47,21,FALSE))</f>
        <v/>
      </c>
      <c r="Y82" s="126" t="str">
        <f>IF(Y81="","",VLOOKUP(Y81,'[2]シフト記号表（勤務時間帯）'!$D$6:$X$47,21,FALSE))</f>
        <v/>
      </c>
      <c r="Z82" s="126" t="str">
        <f>IF(Z81="","",VLOOKUP(Z81,'[2]シフト記号表（勤務時間帯）'!$D$6:$X$47,21,FALSE))</f>
        <v/>
      </c>
      <c r="AA82" s="127" t="str">
        <f>IF(AA81="","",VLOOKUP(AA81,'[2]シフト記号表（勤務時間帯）'!$D$6:$X$47,21,FALSE))</f>
        <v/>
      </c>
      <c r="AB82" s="125" t="str">
        <f>IF(AB81="","",VLOOKUP(AB81,'[2]シフト記号表（勤務時間帯）'!$D$6:$X$47,21,FALSE))</f>
        <v/>
      </c>
      <c r="AC82" s="126" t="str">
        <f>IF(AC81="","",VLOOKUP(AC81,'[2]シフト記号表（勤務時間帯）'!$D$6:$X$47,21,FALSE))</f>
        <v/>
      </c>
      <c r="AD82" s="126" t="str">
        <f>IF(AD81="","",VLOOKUP(AD81,'[2]シフト記号表（勤務時間帯）'!$D$6:$X$47,21,FALSE))</f>
        <v/>
      </c>
      <c r="AE82" s="126" t="str">
        <f>IF(AE81="","",VLOOKUP(AE81,'[2]シフト記号表（勤務時間帯）'!$D$6:$X$47,21,FALSE))</f>
        <v/>
      </c>
      <c r="AF82" s="126" t="str">
        <f>IF(AF81="","",VLOOKUP(AF81,'[2]シフト記号表（勤務時間帯）'!$D$6:$X$47,21,FALSE))</f>
        <v/>
      </c>
      <c r="AG82" s="126" t="str">
        <f>IF(AG81="","",VLOOKUP(AG81,'[2]シフト記号表（勤務時間帯）'!$D$6:$X$47,21,FALSE))</f>
        <v/>
      </c>
      <c r="AH82" s="127" t="str">
        <f>IF(AH81="","",VLOOKUP(AH81,'[2]シフト記号表（勤務時間帯）'!$D$6:$X$47,21,FALSE))</f>
        <v/>
      </c>
      <c r="AI82" s="125" t="str">
        <f>IF(AI81="","",VLOOKUP(AI81,'[2]シフト記号表（勤務時間帯）'!$D$6:$X$47,21,FALSE))</f>
        <v/>
      </c>
      <c r="AJ82" s="126" t="str">
        <f>IF(AJ81="","",VLOOKUP(AJ81,'[2]シフト記号表（勤務時間帯）'!$D$6:$X$47,21,FALSE))</f>
        <v/>
      </c>
      <c r="AK82" s="126" t="str">
        <f>IF(AK81="","",VLOOKUP(AK81,'[2]シフト記号表（勤務時間帯）'!$D$6:$X$47,21,FALSE))</f>
        <v/>
      </c>
      <c r="AL82" s="126" t="str">
        <f>IF(AL81="","",VLOOKUP(AL81,'[2]シフト記号表（勤務時間帯）'!$D$6:$X$47,21,FALSE))</f>
        <v/>
      </c>
      <c r="AM82" s="126" t="str">
        <f>IF(AM81="","",VLOOKUP(AM81,'[2]シフト記号表（勤務時間帯）'!$D$6:$X$47,21,FALSE))</f>
        <v/>
      </c>
      <c r="AN82" s="126" t="str">
        <f>IF(AN81="","",VLOOKUP(AN81,'[2]シフト記号表（勤務時間帯）'!$D$6:$X$47,21,FALSE))</f>
        <v/>
      </c>
      <c r="AO82" s="127" t="str">
        <f>IF(AO81="","",VLOOKUP(AO81,'[2]シフト記号表（勤務時間帯）'!$D$6:$X$47,21,FALSE))</f>
        <v/>
      </c>
      <c r="AP82" s="125" t="str">
        <f>IF(AP81="","",VLOOKUP(AP81,'[2]シフト記号表（勤務時間帯）'!$D$6:$X$47,21,FALSE))</f>
        <v/>
      </c>
      <c r="AQ82" s="126" t="str">
        <f>IF(AQ81="","",VLOOKUP(AQ81,'[2]シフト記号表（勤務時間帯）'!$D$6:$X$47,21,FALSE))</f>
        <v/>
      </c>
      <c r="AR82" s="126" t="str">
        <f>IF(AR81="","",VLOOKUP(AR81,'[2]シフト記号表（勤務時間帯）'!$D$6:$X$47,21,FALSE))</f>
        <v/>
      </c>
      <c r="AS82" s="126" t="str">
        <f>IF(AS81="","",VLOOKUP(AS81,'[2]シフト記号表（勤務時間帯）'!$D$6:$X$47,21,FALSE))</f>
        <v/>
      </c>
      <c r="AT82" s="126" t="str">
        <f>IF(AT81="","",VLOOKUP(AT81,'[2]シフト記号表（勤務時間帯）'!$D$6:$X$47,21,FALSE))</f>
        <v/>
      </c>
      <c r="AU82" s="126" t="str">
        <f>IF(AU81="","",VLOOKUP(AU81,'[2]シフト記号表（勤務時間帯）'!$D$6:$X$47,21,FALSE))</f>
        <v/>
      </c>
      <c r="AV82" s="127" t="str">
        <f>IF(AV81="","",VLOOKUP(AV81,'[2]シフト記号表（勤務時間帯）'!$D$6:$X$47,21,FALSE))</f>
        <v/>
      </c>
      <c r="AW82" s="125" t="str">
        <f>IF(AW81="","",VLOOKUP(AW81,'[2]シフト記号表（勤務時間帯）'!$D$6:$X$47,21,FALSE))</f>
        <v/>
      </c>
      <c r="AX82" s="126" t="str">
        <f>IF(AX81="","",VLOOKUP(AX81,'[2]シフト記号表（勤務時間帯）'!$D$6:$X$47,21,FALSE))</f>
        <v/>
      </c>
      <c r="AY82" s="126" t="str">
        <f>IF(AY81="","",VLOOKUP(AY81,'[2]シフト記号表（勤務時間帯）'!$D$6:$X$47,21,FALSE))</f>
        <v/>
      </c>
      <c r="AZ82" s="902">
        <f>IF($BC$3="４週",SUM(U82:AV82),IF($BC$3="暦月",SUM(U82:AY82),""))</f>
        <v>0</v>
      </c>
      <c r="BA82" s="903"/>
      <c r="BB82" s="904">
        <f>IF($BC$3="４週",AZ82/4,IF($BC$3="暦月",(AZ82/($BC$8/7)),""))</f>
        <v>0</v>
      </c>
      <c r="BC82" s="903"/>
      <c r="BD82" s="896"/>
      <c r="BE82" s="1019"/>
      <c r="BF82" s="1019"/>
      <c r="BG82" s="1019"/>
      <c r="BH82" s="898"/>
    </row>
    <row r="83" spans="2:60" ht="20.25" customHeight="1">
      <c r="B83" s="128"/>
      <c r="C83" s="941"/>
      <c r="D83" s="942"/>
      <c r="E83" s="943"/>
      <c r="F83" s="129"/>
      <c r="G83" s="130">
        <f>C81</f>
        <v>0</v>
      </c>
      <c r="H83" s="944"/>
      <c r="I83" s="945"/>
      <c r="J83" s="946"/>
      <c r="K83" s="946"/>
      <c r="L83" s="947"/>
      <c r="M83" s="948"/>
      <c r="N83" s="949"/>
      <c r="O83" s="950"/>
      <c r="P83" s="185" t="s">
        <v>618</v>
      </c>
      <c r="Q83" s="132"/>
      <c r="R83" s="132"/>
      <c r="S83" s="152"/>
      <c r="T83" s="153"/>
      <c r="U83" s="135" t="str">
        <f>IF(U81="","",VLOOKUP(U81,'[2]シフト記号表（勤務時間帯）'!$D$6:$Z$47,23,FALSE))</f>
        <v/>
      </c>
      <c r="V83" s="136" t="str">
        <f>IF(V81="","",VLOOKUP(V81,'[2]シフト記号表（勤務時間帯）'!$D$6:$Z$47,23,FALSE))</f>
        <v/>
      </c>
      <c r="W83" s="136" t="str">
        <f>IF(W81="","",VLOOKUP(W81,'[2]シフト記号表（勤務時間帯）'!$D$6:$Z$47,23,FALSE))</f>
        <v/>
      </c>
      <c r="X83" s="136" t="str">
        <f>IF(X81="","",VLOOKUP(X81,'[2]シフト記号表（勤務時間帯）'!$D$6:$Z$47,23,FALSE))</f>
        <v/>
      </c>
      <c r="Y83" s="136" t="str">
        <f>IF(Y81="","",VLOOKUP(Y81,'[2]シフト記号表（勤務時間帯）'!$D$6:$Z$47,23,FALSE))</f>
        <v/>
      </c>
      <c r="Z83" s="136" t="str">
        <f>IF(Z81="","",VLOOKUP(Z81,'[2]シフト記号表（勤務時間帯）'!$D$6:$Z$47,23,FALSE))</f>
        <v/>
      </c>
      <c r="AA83" s="137" t="str">
        <f>IF(AA81="","",VLOOKUP(AA81,'[2]シフト記号表（勤務時間帯）'!$D$6:$Z$47,23,FALSE))</f>
        <v/>
      </c>
      <c r="AB83" s="135" t="str">
        <f>IF(AB81="","",VLOOKUP(AB81,'[2]シフト記号表（勤務時間帯）'!$D$6:$Z$47,23,FALSE))</f>
        <v/>
      </c>
      <c r="AC83" s="136" t="str">
        <f>IF(AC81="","",VLOOKUP(AC81,'[2]シフト記号表（勤務時間帯）'!$D$6:$Z$47,23,FALSE))</f>
        <v/>
      </c>
      <c r="AD83" s="136" t="str">
        <f>IF(AD81="","",VLOOKUP(AD81,'[2]シフト記号表（勤務時間帯）'!$D$6:$Z$47,23,FALSE))</f>
        <v/>
      </c>
      <c r="AE83" s="136" t="str">
        <f>IF(AE81="","",VLOOKUP(AE81,'[2]シフト記号表（勤務時間帯）'!$D$6:$Z$47,23,FALSE))</f>
        <v/>
      </c>
      <c r="AF83" s="136" t="str">
        <f>IF(AF81="","",VLOOKUP(AF81,'[2]シフト記号表（勤務時間帯）'!$D$6:$Z$47,23,FALSE))</f>
        <v/>
      </c>
      <c r="AG83" s="136" t="str">
        <f>IF(AG81="","",VLOOKUP(AG81,'[2]シフト記号表（勤務時間帯）'!$D$6:$Z$47,23,FALSE))</f>
        <v/>
      </c>
      <c r="AH83" s="137" t="str">
        <f>IF(AH81="","",VLOOKUP(AH81,'[2]シフト記号表（勤務時間帯）'!$D$6:$Z$47,23,FALSE))</f>
        <v/>
      </c>
      <c r="AI83" s="135" t="str">
        <f>IF(AI81="","",VLOOKUP(AI81,'[2]シフト記号表（勤務時間帯）'!$D$6:$Z$47,23,FALSE))</f>
        <v/>
      </c>
      <c r="AJ83" s="136" t="str">
        <f>IF(AJ81="","",VLOOKUP(AJ81,'[2]シフト記号表（勤務時間帯）'!$D$6:$Z$47,23,FALSE))</f>
        <v/>
      </c>
      <c r="AK83" s="136" t="str">
        <f>IF(AK81="","",VLOOKUP(AK81,'[2]シフト記号表（勤務時間帯）'!$D$6:$Z$47,23,FALSE))</f>
        <v/>
      </c>
      <c r="AL83" s="136" t="str">
        <f>IF(AL81="","",VLOOKUP(AL81,'[2]シフト記号表（勤務時間帯）'!$D$6:$Z$47,23,FALSE))</f>
        <v/>
      </c>
      <c r="AM83" s="136" t="str">
        <f>IF(AM81="","",VLOOKUP(AM81,'[2]シフト記号表（勤務時間帯）'!$D$6:$Z$47,23,FALSE))</f>
        <v/>
      </c>
      <c r="AN83" s="136" t="str">
        <f>IF(AN81="","",VLOOKUP(AN81,'[2]シフト記号表（勤務時間帯）'!$D$6:$Z$47,23,FALSE))</f>
        <v/>
      </c>
      <c r="AO83" s="137" t="str">
        <f>IF(AO81="","",VLOOKUP(AO81,'[2]シフト記号表（勤務時間帯）'!$D$6:$Z$47,23,FALSE))</f>
        <v/>
      </c>
      <c r="AP83" s="135" t="str">
        <f>IF(AP81="","",VLOOKUP(AP81,'[2]シフト記号表（勤務時間帯）'!$D$6:$Z$47,23,FALSE))</f>
        <v/>
      </c>
      <c r="AQ83" s="136" t="str">
        <f>IF(AQ81="","",VLOOKUP(AQ81,'[2]シフト記号表（勤務時間帯）'!$D$6:$Z$47,23,FALSE))</f>
        <v/>
      </c>
      <c r="AR83" s="136" t="str">
        <f>IF(AR81="","",VLOOKUP(AR81,'[2]シフト記号表（勤務時間帯）'!$D$6:$Z$47,23,FALSE))</f>
        <v/>
      </c>
      <c r="AS83" s="136" t="str">
        <f>IF(AS81="","",VLOOKUP(AS81,'[2]シフト記号表（勤務時間帯）'!$D$6:$Z$47,23,FALSE))</f>
        <v/>
      </c>
      <c r="AT83" s="136" t="str">
        <f>IF(AT81="","",VLOOKUP(AT81,'[2]シフト記号表（勤務時間帯）'!$D$6:$Z$47,23,FALSE))</f>
        <v/>
      </c>
      <c r="AU83" s="136" t="str">
        <f>IF(AU81="","",VLOOKUP(AU81,'[2]シフト記号表（勤務時間帯）'!$D$6:$Z$47,23,FALSE))</f>
        <v/>
      </c>
      <c r="AV83" s="137" t="str">
        <f>IF(AV81="","",VLOOKUP(AV81,'[2]シフト記号表（勤務時間帯）'!$D$6:$Z$47,23,FALSE))</f>
        <v/>
      </c>
      <c r="AW83" s="135" t="str">
        <f>IF(AW81="","",VLOOKUP(AW81,'[2]シフト記号表（勤務時間帯）'!$D$6:$Z$47,23,FALSE))</f>
        <v/>
      </c>
      <c r="AX83" s="136" t="str">
        <f>IF(AX81="","",VLOOKUP(AX81,'[2]シフト記号表（勤務時間帯）'!$D$6:$Z$47,23,FALSE))</f>
        <v/>
      </c>
      <c r="AY83" s="136" t="str">
        <f>IF(AY81="","",VLOOKUP(AY81,'[2]シフト記号表（勤務時間帯）'!$D$6:$Z$47,23,FALSE))</f>
        <v/>
      </c>
      <c r="AZ83" s="905">
        <f>IF($BC$3="４週",SUM(U83:AV83),IF($BC$3="暦月",SUM(U83:AY83),""))</f>
        <v>0</v>
      </c>
      <c r="BA83" s="906"/>
      <c r="BB83" s="907">
        <f>IF($BC$3="４週",AZ83/4,IF($BC$3="暦月",(AZ83/($BC$8/7)),""))</f>
        <v>0</v>
      </c>
      <c r="BC83" s="906"/>
      <c r="BD83" s="899"/>
      <c r="BE83" s="900"/>
      <c r="BF83" s="900"/>
      <c r="BG83" s="900"/>
      <c r="BH83" s="901"/>
    </row>
    <row r="84" spans="2:60" ht="20.25" customHeight="1">
      <c r="B84" s="138"/>
      <c r="C84" s="910"/>
      <c r="D84" s="911"/>
      <c r="E84" s="912"/>
      <c r="F84" s="139"/>
      <c r="G84" s="140"/>
      <c r="H84" s="951"/>
      <c r="I84" s="922"/>
      <c r="J84" s="923"/>
      <c r="K84" s="923"/>
      <c r="L84" s="924"/>
      <c r="M84" s="931"/>
      <c r="N84" s="932"/>
      <c r="O84" s="933"/>
      <c r="P84" s="159" t="s">
        <v>616</v>
      </c>
      <c r="Q84" s="160"/>
      <c r="R84" s="160"/>
      <c r="S84" s="161"/>
      <c r="T84" s="162"/>
      <c r="U84" s="145"/>
      <c r="V84" s="146"/>
      <c r="W84" s="146"/>
      <c r="X84" s="146"/>
      <c r="Y84" s="146"/>
      <c r="Z84" s="146"/>
      <c r="AA84" s="147"/>
      <c r="AB84" s="145"/>
      <c r="AC84" s="146"/>
      <c r="AD84" s="146"/>
      <c r="AE84" s="146"/>
      <c r="AF84" s="146"/>
      <c r="AG84" s="146"/>
      <c r="AH84" s="147"/>
      <c r="AI84" s="145"/>
      <c r="AJ84" s="146"/>
      <c r="AK84" s="146"/>
      <c r="AL84" s="146"/>
      <c r="AM84" s="146"/>
      <c r="AN84" s="146"/>
      <c r="AO84" s="147"/>
      <c r="AP84" s="145"/>
      <c r="AQ84" s="146"/>
      <c r="AR84" s="146"/>
      <c r="AS84" s="146"/>
      <c r="AT84" s="146"/>
      <c r="AU84" s="146"/>
      <c r="AV84" s="147"/>
      <c r="AW84" s="145"/>
      <c r="AX84" s="146"/>
      <c r="AY84" s="146"/>
      <c r="AZ84" s="940"/>
      <c r="BA84" s="909"/>
      <c r="BB84" s="908"/>
      <c r="BC84" s="909"/>
      <c r="BD84" s="893"/>
      <c r="BE84" s="894"/>
      <c r="BF84" s="894"/>
      <c r="BG84" s="894"/>
      <c r="BH84" s="895"/>
    </row>
    <row r="85" spans="2:60" ht="20.25" customHeight="1">
      <c r="B85" s="118">
        <f>B82+1</f>
        <v>22</v>
      </c>
      <c r="C85" s="913"/>
      <c r="D85" s="1016"/>
      <c r="E85" s="915"/>
      <c r="F85" s="119">
        <f>C84</f>
        <v>0</v>
      </c>
      <c r="G85" s="120"/>
      <c r="H85" s="920"/>
      <c r="I85" s="925"/>
      <c r="J85" s="1017"/>
      <c r="K85" s="1017"/>
      <c r="L85" s="927"/>
      <c r="M85" s="934"/>
      <c r="N85" s="1018"/>
      <c r="O85" s="936"/>
      <c r="P85" s="121" t="s">
        <v>617</v>
      </c>
      <c r="Q85" s="122"/>
      <c r="R85" s="122"/>
      <c r="S85" s="123"/>
      <c r="T85" s="124"/>
      <c r="U85" s="125" t="str">
        <f>IF(U84="","",VLOOKUP(U84,'[2]シフト記号表（勤務時間帯）'!$D$6:$X$47,21,FALSE))</f>
        <v/>
      </c>
      <c r="V85" s="126" t="str">
        <f>IF(V84="","",VLOOKUP(V84,'[2]シフト記号表（勤務時間帯）'!$D$6:$X$47,21,FALSE))</f>
        <v/>
      </c>
      <c r="W85" s="126" t="str">
        <f>IF(W84="","",VLOOKUP(W84,'[2]シフト記号表（勤務時間帯）'!$D$6:$X$47,21,FALSE))</f>
        <v/>
      </c>
      <c r="X85" s="126" t="str">
        <f>IF(X84="","",VLOOKUP(X84,'[2]シフト記号表（勤務時間帯）'!$D$6:$X$47,21,FALSE))</f>
        <v/>
      </c>
      <c r="Y85" s="126" t="str">
        <f>IF(Y84="","",VLOOKUP(Y84,'[2]シフト記号表（勤務時間帯）'!$D$6:$X$47,21,FALSE))</f>
        <v/>
      </c>
      <c r="Z85" s="126" t="str">
        <f>IF(Z84="","",VLOOKUP(Z84,'[2]シフト記号表（勤務時間帯）'!$D$6:$X$47,21,FALSE))</f>
        <v/>
      </c>
      <c r="AA85" s="127" t="str">
        <f>IF(AA84="","",VLOOKUP(AA84,'[2]シフト記号表（勤務時間帯）'!$D$6:$X$47,21,FALSE))</f>
        <v/>
      </c>
      <c r="AB85" s="125" t="str">
        <f>IF(AB84="","",VLOOKUP(AB84,'[2]シフト記号表（勤務時間帯）'!$D$6:$X$47,21,FALSE))</f>
        <v/>
      </c>
      <c r="AC85" s="126" t="str">
        <f>IF(AC84="","",VLOOKUP(AC84,'[2]シフト記号表（勤務時間帯）'!$D$6:$X$47,21,FALSE))</f>
        <v/>
      </c>
      <c r="AD85" s="126" t="str">
        <f>IF(AD84="","",VLOOKUP(AD84,'[2]シフト記号表（勤務時間帯）'!$D$6:$X$47,21,FALSE))</f>
        <v/>
      </c>
      <c r="AE85" s="126" t="str">
        <f>IF(AE84="","",VLOOKUP(AE84,'[2]シフト記号表（勤務時間帯）'!$D$6:$X$47,21,FALSE))</f>
        <v/>
      </c>
      <c r="AF85" s="126" t="str">
        <f>IF(AF84="","",VLOOKUP(AF84,'[2]シフト記号表（勤務時間帯）'!$D$6:$X$47,21,FALSE))</f>
        <v/>
      </c>
      <c r="AG85" s="126" t="str">
        <f>IF(AG84="","",VLOOKUP(AG84,'[2]シフト記号表（勤務時間帯）'!$D$6:$X$47,21,FALSE))</f>
        <v/>
      </c>
      <c r="AH85" s="127" t="str">
        <f>IF(AH84="","",VLOOKUP(AH84,'[2]シフト記号表（勤務時間帯）'!$D$6:$X$47,21,FALSE))</f>
        <v/>
      </c>
      <c r="AI85" s="125" t="str">
        <f>IF(AI84="","",VLOOKUP(AI84,'[2]シフト記号表（勤務時間帯）'!$D$6:$X$47,21,FALSE))</f>
        <v/>
      </c>
      <c r="AJ85" s="126" t="str">
        <f>IF(AJ84="","",VLOOKUP(AJ84,'[2]シフト記号表（勤務時間帯）'!$D$6:$X$47,21,FALSE))</f>
        <v/>
      </c>
      <c r="AK85" s="126" t="str">
        <f>IF(AK84="","",VLOOKUP(AK84,'[2]シフト記号表（勤務時間帯）'!$D$6:$X$47,21,FALSE))</f>
        <v/>
      </c>
      <c r="AL85" s="126" t="str">
        <f>IF(AL84="","",VLOOKUP(AL84,'[2]シフト記号表（勤務時間帯）'!$D$6:$X$47,21,FALSE))</f>
        <v/>
      </c>
      <c r="AM85" s="126" t="str">
        <f>IF(AM84="","",VLOOKUP(AM84,'[2]シフト記号表（勤務時間帯）'!$D$6:$X$47,21,FALSE))</f>
        <v/>
      </c>
      <c r="AN85" s="126" t="str">
        <f>IF(AN84="","",VLOOKUP(AN84,'[2]シフト記号表（勤務時間帯）'!$D$6:$X$47,21,FALSE))</f>
        <v/>
      </c>
      <c r="AO85" s="127" t="str">
        <f>IF(AO84="","",VLOOKUP(AO84,'[2]シフト記号表（勤務時間帯）'!$D$6:$X$47,21,FALSE))</f>
        <v/>
      </c>
      <c r="AP85" s="125" t="str">
        <f>IF(AP84="","",VLOOKUP(AP84,'[2]シフト記号表（勤務時間帯）'!$D$6:$X$47,21,FALSE))</f>
        <v/>
      </c>
      <c r="AQ85" s="126" t="str">
        <f>IF(AQ84="","",VLOOKUP(AQ84,'[2]シフト記号表（勤務時間帯）'!$D$6:$X$47,21,FALSE))</f>
        <v/>
      </c>
      <c r="AR85" s="126" t="str">
        <f>IF(AR84="","",VLOOKUP(AR84,'[2]シフト記号表（勤務時間帯）'!$D$6:$X$47,21,FALSE))</f>
        <v/>
      </c>
      <c r="AS85" s="126" t="str">
        <f>IF(AS84="","",VLOOKUP(AS84,'[2]シフト記号表（勤務時間帯）'!$D$6:$X$47,21,FALSE))</f>
        <v/>
      </c>
      <c r="AT85" s="126" t="str">
        <f>IF(AT84="","",VLOOKUP(AT84,'[2]シフト記号表（勤務時間帯）'!$D$6:$X$47,21,FALSE))</f>
        <v/>
      </c>
      <c r="AU85" s="126" t="str">
        <f>IF(AU84="","",VLOOKUP(AU84,'[2]シフト記号表（勤務時間帯）'!$D$6:$X$47,21,FALSE))</f>
        <v/>
      </c>
      <c r="AV85" s="127" t="str">
        <f>IF(AV84="","",VLOOKUP(AV84,'[2]シフト記号表（勤務時間帯）'!$D$6:$X$47,21,FALSE))</f>
        <v/>
      </c>
      <c r="AW85" s="125" t="str">
        <f>IF(AW84="","",VLOOKUP(AW84,'[2]シフト記号表（勤務時間帯）'!$D$6:$X$47,21,FALSE))</f>
        <v/>
      </c>
      <c r="AX85" s="126" t="str">
        <f>IF(AX84="","",VLOOKUP(AX84,'[2]シフト記号表（勤務時間帯）'!$D$6:$X$47,21,FALSE))</f>
        <v/>
      </c>
      <c r="AY85" s="126" t="str">
        <f>IF(AY84="","",VLOOKUP(AY84,'[2]シフト記号表（勤務時間帯）'!$D$6:$X$47,21,FALSE))</f>
        <v/>
      </c>
      <c r="AZ85" s="902">
        <f>IF($BC$3="４週",SUM(U85:AV85),IF($BC$3="暦月",SUM(U85:AY85),""))</f>
        <v>0</v>
      </c>
      <c r="BA85" s="903"/>
      <c r="BB85" s="904">
        <f>IF($BC$3="４週",AZ85/4,IF($BC$3="暦月",(AZ85/($BC$8/7)),""))</f>
        <v>0</v>
      </c>
      <c r="BC85" s="903"/>
      <c r="BD85" s="896"/>
      <c r="BE85" s="1019"/>
      <c r="BF85" s="1019"/>
      <c r="BG85" s="1019"/>
      <c r="BH85" s="898"/>
    </row>
    <row r="86" spans="2:60" ht="20.25" customHeight="1">
      <c r="B86" s="128"/>
      <c r="C86" s="941"/>
      <c r="D86" s="942"/>
      <c r="E86" s="943"/>
      <c r="F86" s="129"/>
      <c r="G86" s="130">
        <f>C84</f>
        <v>0</v>
      </c>
      <c r="H86" s="944"/>
      <c r="I86" s="945"/>
      <c r="J86" s="946"/>
      <c r="K86" s="946"/>
      <c r="L86" s="947"/>
      <c r="M86" s="948"/>
      <c r="N86" s="949"/>
      <c r="O86" s="950"/>
      <c r="P86" s="185" t="s">
        <v>618</v>
      </c>
      <c r="Q86" s="132"/>
      <c r="R86" s="132"/>
      <c r="S86" s="152"/>
      <c r="T86" s="153"/>
      <c r="U86" s="135" t="str">
        <f>IF(U84="","",VLOOKUP(U84,'[2]シフト記号表（勤務時間帯）'!$D$6:$Z$47,23,FALSE))</f>
        <v/>
      </c>
      <c r="V86" s="136" t="str">
        <f>IF(V84="","",VLOOKUP(V84,'[2]シフト記号表（勤務時間帯）'!$D$6:$Z$47,23,FALSE))</f>
        <v/>
      </c>
      <c r="W86" s="136" t="str">
        <f>IF(W84="","",VLOOKUP(W84,'[2]シフト記号表（勤務時間帯）'!$D$6:$Z$47,23,FALSE))</f>
        <v/>
      </c>
      <c r="X86" s="136" t="str">
        <f>IF(X84="","",VLOOKUP(X84,'[2]シフト記号表（勤務時間帯）'!$D$6:$Z$47,23,FALSE))</f>
        <v/>
      </c>
      <c r="Y86" s="136" t="str">
        <f>IF(Y84="","",VLOOKUP(Y84,'[2]シフト記号表（勤務時間帯）'!$D$6:$Z$47,23,FALSE))</f>
        <v/>
      </c>
      <c r="Z86" s="136" t="str">
        <f>IF(Z84="","",VLOOKUP(Z84,'[2]シフト記号表（勤務時間帯）'!$D$6:$Z$47,23,FALSE))</f>
        <v/>
      </c>
      <c r="AA86" s="137" t="str">
        <f>IF(AA84="","",VLOOKUP(AA84,'[2]シフト記号表（勤務時間帯）'!$D$6:$Z$47,23,FALSE))</f>
        <v/>
      </c>
      <c r="AB86" s="135" t="str">
        <f>IF(AB84="","",VLOOKUP(AB84,'[2]シフト記号表（勤務時間帯）'!$D$6:$Z$47,23,FALSE))</f>
        <v/>
      </c>
      <c r="AC86" s="136" t="str">
        <f>IF(AC84="","",VLOOKUP(AC84,'[2]シフト記号表（勤務時間帯）'!$D$6:$Z$47,23,FALSE))</f>
        <v/>
      </c>
      <c r="AD86" s="136" t="str">
        <f>IF(AD84="","",VLOOKUP(AD84,'[2]シフト記号表（勤務時間帯）'!$D$6:$Z$47,23,FALSE))</f>
        <v/>
      </c>
      <c r="AE86" s="136" t="str">
        <f>IF(AE84="","",VLOOKUP(AE84,'[2]シフト記号表（勤務時間帯）'!$D$6:$Z$47,23,FALSE))</f>
        <v/>
      </c>
      <c r="AF86" s="136" t="str">
        <f>IF(AF84="","",VLOOKUP(AF84,'[2]シフト記号表（勤務時間帯）'!$D$6:$Z$47,23,FALSE))</f>
        <v/>
      </c>
      <c r="AG86" s="136" t="str">
        <f>IF(AG84="","",VLOOKUP(AG84,'[2]シフト記号表（勤務時間帯）'!$D$6:$Z$47,23,FALSE))</f>
        <v/>
      </c>
      <c r="AH86" s="137" t="str">
        <f>IF(AH84="","",VLOOKUP(AH84,'[2]シフト記号表（勤務時間帯）'!$D$6:$Z$47,23,FALSE))</f>
        <v/>
      </c>
      <c r="AI86" s="135" t="str">
        <f>IF(AI84="","",VLOOKUP(AI84,'[2]シフト記号表（勤務時間帯）'!$D$6:$Z$47,23,FALSE))</f>
        <v/>
      </c>
      <c r="AJ86" s="136" t="str">
        <f>IF(AJ84="","",VLOOKUP(AJ84,'[2]シフト記号表（勤務時間帯）'!$D$6:$Z$47,23,FALSE))</f>
        <v/>
      </c>
      <c r="AK86" s="136" t="str">
        <f>IF(AK84="","",VLOOKUP(AK84,'[2]シフト記号表（勤務時間帯）'!$D$6:$Z$47,23,FALSE))</f>
        <v/>
      </c>
      <c r="AL86" s="136" t="str">
        <f>IF(AL84="","",VLOOKUP(AL84,'[2]シフト記号表（勤務時間帯）'!$D$6:$Z$47,23,FALSE))</f>
        <v/>
      </c>
      <c r="AM86" s="136" t="str">
        <f>IF(AM84="","",VLOOKUP(AM84,'[2]シフト記号表（勤務時間帯）'!$D$6:$Z$47,23,FALSE))</f>
        <v/>
      </c>
      <c r="AN86" s="136" t="str">
        <f>IF(AN84="","",VLOOKUP(AN84,'[2]シフト記号表（勤務時間帯）'!$D$6:$Z$47,23,FALSE))</f>
        <v/>
      </c>
      <c r="AO86" s="137" t="str">
        <f>IF(AO84="","",VLOOKUP(AO84,'[2]シフト記号表（勤務時間帯）'!$D$6:$Z$47,23,FALSE))</f>
        <v/>
      </c>
      <c r="AP86" s="135" t="str">
        <f>IF(AP84="","",VLOOKUP(AP84,'[2]シフト記号表（勤務時間帯）'!$D$6:$Z$47,23,FALSE))</f>
        <v/>
      </c>
      <c r="AQ86" s="136" t="str">
        <f>IF(AQ84="","",VLOOKUP(AQ84,'[2]シフト記号表（勤務時間帯）'!$D$6:$Z$47,23,FALSE))</f>
        <v/>
      </c>
      <c r="AR86" s="136" t="str">
        <f>IF(AR84="","",VLOOKUP(AR84,'[2]シフト記号表（勤務時間帯）'!$D$6:$Z$47,23,FALSE))</f>
        <v/>
      </c>
      <c r="AS86" s="136" t="str">
        <f>IF(AS84="","",VLOOKUP(AS84,'[2]シフト記号表（勤務時間帯）'!$D$6:$Z$47,23,FALSE))</f>
        <v/>
      </c>
      <c r="AT86" s="136" t="str">
        <f>IF(AT84="","",VLOOKUP(AT84,'[2]シフト記号表（勤務時間帯）'!$D$6:$Z$47,23,FALSE))</f>
        <v/>
      </c>
      <c r="AU86" s="136" t="str">
        <f>IF(AU84="","",VLOOKUP(AU84,'[2]シフト記号表（勤務時間帯）'!$D$6:$Z$47,23,FALSE))</f>
        <v/>
      </c>
      <c r="AV86" s="137" t="str">
        <f>IF(AV84="","",VLOOKUP(AV84,'[2]シフト記号表（勤務時間帯）'!$D$6:$Z$47,23,FALSE))</f>
        <v/>
      </c>
      <c r="AW86" s="135" t="str">
        <f>IF(AW84="","",VLOOKUP(AW84,'[2]シフト記号表（勤務時間帯）'!$D$6:$Z$47,23,FALSE))</f>
        <v/>
      </c>
      <c r="AX86" s="136" t="str">
        <f>IF(AX84="","",VLOOKUP(AX84,'[2]シフト記号表（勤務時間帯）'!$D$6:$Z$47,23,FALSE))</f>
        <v/>
      </c>
      <c r="AY86" s="136" t="str">
        <f>IF(AY84="","",VLOOKUP(AY84,'[2]シフト記号表（勤務時間帯）'!$D$6:$Z$47,23,FALSE))</f>
        <v/>
      </c>
      <c r="AZ86" s="905">
        <f>IF($BC$3="４週",SUM(U86:AV86),IF($BC$3="暦月",SUM(U86:AY86),""))</f>
        <v>0</v>
      </c>
      <c r="BA86" s="906"/>
      <c r="BB86" s="907">
        <f>IF($BC$3="４週",AZ86/4,IF($BC$3="暦月",(AZ86/($BC$8/7)),""))</f>
        <v>0</v>
      </c>
      <c r="BC86" s="906"/>
      <c r="BD86" s="899"/>
      <c r="BE86" s="900"/>
      <c r="BF86" s="900"/>
      <c r="BG86" s="900"/>
      <c r="BH86" s="901"/>
    </row>
    <row r="87" spans="2:60" ht="20.25" customHeight="1">
      <c r="B87" s="138"/>
      <c r="C87" s="910"/>
      <c r="D87" s="911"/>
      <c r="E87" s="912"/>
      <c r="F87" s="139"/>
      <c r="G87" s="140"/>
      <c r="H87" s="951"/>
      <c r="I87" s="922"/>
      <c r="J87" s="923"/>
      <c r="K87" s="923"/>
      <c r="L87" s="924"/>
      <c r="M87" s="931"/>
      <c r="N87" s="932"/>
      <c r="O87" s="933"/>
      <c r="P87" s="159" t="s">
        <v>616</v>
      </c>
      <c r="Q87" s="160"/>
      <c r="R87" s="160"/>
      <c r="S87" s="161"/>
      <c r="T87" s="162"/>
      <c r="U87" s="145"/>
      <c r="V87" s="146"/>
      <c r="W87" s="146"/>
      <c r="X87" s="146"/>
      <c r="Y87" s="146"/>
      <c r="Z87" s="146"/>
      <c r="AA87" s="147"/>
      <c r="AB87" s="145"/>
      <c r="AC87" s="146"/>
      <c r="AD87" s="146"/>
      <c r="AE87" s="146"/>
      <c r="AF87" s="146"/>
      <c r="AG87" s="146"/>
      <c r="AH87" s="147"/>
      <c r="AI87" s="145"/>
      <c r="AJ87" s="146"/>
      <c r="AK87" s="146"/>
      <c r="AL87" s="146"/>
      <c r="AM87" s="146"/>
      <c r="AN87" s="146"/>
      <c r="AO87" s="147"/>
      <c r="AP87" s="145"/>
      <c r="AQ87" s="146"/>
      <c r="AR87" s="146"/>
      <c r="AS87" s="146"/>
      <c r="AT87" s="146"/>
      <c r="AU87" s="146"/>
      <c r="AV87" s="147"/>
      <c r="AW87" s="145"/>
      <c r="AX87" s="146"/>
      <c r="AY87" s="146"/>
      <c r="AZ87" s="940"/>
      <c r="BA87" s="909"/>
      <c r="BB87" s="908"/>
      <c r="BC87" s="909"/>
      <c r="BD87" s="893"/>
      <c r="BE87" s="894"/>
      <c r="BF87" s="894"/>
      <c r="BG87" s="894"/>
      <c r="BH87" s="895"/>
    </row>
    <row r="88" spans="2:60" ht="20.25" customHeight="1">
      <c r="B88" s="118">
        <f>B85+1</f>
        <v>23</v>
      </c>
      <c r="C88" s="913"/>
      <c r="D88" s="1016"/>
      <c r="E88" s="915"/>
      <c r="F88" s="119">
        <f>C87</f>
        <v>0</v>
      </c>
      <c r="G88" s="120"/>
      <c r="H88" s="920"/>
      <c r="I88" s="925"/>
      <c r="J88" s="1017"/>
      <c r="K88" s="1017"/>
      <c r="L88" s="927"/>
      <c r="M88" s="934"/>
      <c r="N88" s="1018"/>
      <c r="O88" s="936"/>
      <c r="P88" s="121" t="s">
        <v>617</v>
      </c>
      <c r="Q88" s="122"/>
      <c r="R88" s="122"/>
      <c r="S88" s="123"/>
      <c r="T88" s="124"/>
      <c r="U88" s="125" t="str">
        <f>IF(U87="","",VLOOKUP(U87,'[2]シフト記号表（勤務時間帯）'!$D$6:$X$47,21,FALSE))</f>
        <v/>
      </c>
      <c r="V88" s="126" t="str">
        <f>IF(V87="","",VLOOKUP(V87,'[2]シフト記号表（勤務時間帯）'!$D$6:$X$47,21,FALSE))</f>
        <v/>
      </c>
      <c r="W88" s="126" t="str">
        <f>IF(W87="","",VLOOKUP(W87,'[2]シフト記号表（勤務時間帯）'!$D$6:$X$47,21,FALSE))</f>
        <v/>
      </c>
      <c r="X88" s="126" t="str">
        <f>IF(X87="","",VLOOKUP(X87,'[2]シフト記号表（勤務時間帯）'!$D$6:$X$47,21,FALSE))</f>
        <v/>
      </c>
      <c r="Y88" s="126" t="str">
        <f>IF(Y87="","",VLOOKUP(Y87,'[2]シフト記号表（勤務時間帯）'!$D$6:$X$47,21,FALSE))</f>
        <v/>
      </c>
      <c r="Z88" s="126" t="str">
        <f>IF(Z87="","",VLOOKUP(Z87,'[2]シフト記号表（勤務時間帯）'!$D$6:$X$47,21,FALSE))</f>
        <v/>
      </c>
      <c r="AA88" s="127" t="str">
        <f>IF(AA87="","",VLOOKUP(AA87,'[2]シフト記号表（勤務時間帯）'!$D$6:$X$47,21,FALSE))</f>
        <v/>
      </c>
      <c r="AB88" s="125" t="str">
        <f>IF(AB87="","",VLOOKUP(AB87,'[2]シフト記号表（勤務時間帯）'!$D$6:$X$47,21,FALSE))</f>
        <v/>
      </c>
      <c r="AC88" s="126" t="str">
        <f>IF(AC87="","",VLOOKUP(AC87,'[2]シフト記号表（勤務時間帯）'!$D$6:$X$47,21,FALSE))</f>
        <v/>
      </c>
      <c r="AD88" s="126" t="str">
        <f>IF(AD87="","",VLOOKUP(AD87,'[2]シフト記号表（勤務時間帯）'!$D$6:$X$47,21,FALSE))</f>
        <v/>
      </c>
      <c r="AE88" s="126" t="str">
        <f>IF(AE87="","",VLOOKUP(AE87,'[2]シフト記号表（勤務時間帯）'!$D$6:$X$47,21,FALSE))</f>
        <v/>
      </c>
      <c r="AF88" s="126" t="str">
        <f>IF(AF87="","",VLOOKUP(AF87,'[2]シフト記号表（勤務時間帯）'!$D$6:$X$47,21,FALSE))</f>
        <v/>
      </c>
      <c r="AG88" s="126" t="str">
        <f>IF(AG87="","",VLOOKUP(AG87,'[2]シフト記号表（勤務時間帯）'!$D$6:$X$47,21,FALSE))</f>
        <v/>
      </c>
      <c r="AH88" s="127" t="str">
        <f>IF(AH87="","",VLOOKUP(AH87,'[2]シフト記号表（勤務時間帯）'!$D$6:$X$47,21,FALSE))</f>
        <v/>
      </c>
      <c r="AI88" s="125" t="str">
        <f>IF(AI87="","",VLOOKUP(AI87,'[2]シフト記号表（勤務時間帯）'!$D$6:$X$47,21,FALSE))</f>
        <v/>
      </c>
      <c r="AJ88" s="126" t="str">
        <f>IF(AJ87="","",VLOOKUP(AJ87,'[2]シフト記号表（勤務時間帯）'!$D$6:$X$47,21,FALSE))</f>
        <v/>
      </c>
      <c r="AK88" s="126" t="str">
        <f>IF(AK87="","",VLOOKUP(AK87,'[2]シフト記号表（勤務時間帯）'!$D$6:$X$47,21,FALSE))</f>
        <v/>
      </c>
      <c r="AL88" s="126" t="str">
        <f>IF(AL87="","",VLOOKUP(AL87,'[2]シフト記号表（勤務時間帯）'!$D$6:$X$47,21,FALSE))</f>
        <v/>
      </c>
      <c r="AM88" s="126" t="str">
        <f>IF(AM87="","",VLOOKUP(AM87,'[2]シフト記号表（勤務時間帯）'!$D$6:$X$47,21,FALSE))</f>
        <v/>
      </c>
      <c r="AN88" s="126" t="str">
        <f>IF(AN87="","",VLOOKUP(AN87,'[2]シフト記号表（勤務時間帯）'!$D$6:$X$47,21,FALSE))</f>
        <v/>
      </c>
      <c r="AO88" s="127" t="str">
        <f>IF(AO87="","",VLOOKUP(AO87,'[2]シフト記号表（勤務時間帯）'!$D$6:$X$47,21,FALSE))</f>
        <v/>
      </c>
      <c r="AP88" s="125" t="str">
        <f>IF(AP87="","",VLOOKUP(AP87,'[2]シフト記号表（勤務時間帯）'!$D$6:$X$47,21,FALSE))</f>
        <v/>
      </c>
      <c r="AQ88" s="126" t="str">
        <f>IF(AQ87="","",VLOOKUP(AQ87,'[2]シフト記号表（勤務時間帯）'!$D$6:$X$47,21,FALSE))</f>
        <v/>
      </c>
      <c r="AR88" s="126" t="str">
        <f>IF(AR87="","",VLOOKUP(AR87,'[2]シフト記号表（勤務時間帯）'!$D$6:$X$47,21,FALSE))</f>
        <v/>
      </c>
      <c r="AS88" s="126" t="str">
        <f>IF(AS87="","",VLOOKUP(AS87,'[2]シフト記号表（勤務時間帯）'!$D$6:$X$47,21,FALSE))</f>
        <v/>
      </c>
      <c r="AT88" s="126" t="str">
        <f>IF(AT87="","",VLOOKUP(AT87,'[2]シフト記号表（勤務時間帯）'!$D$6:$X$47,21,FALSE))</f>
        <v/>
      </c>
      <c r="AU88" s="126" t="str">
        <f>IF(AU87="","",VLOOKUP(AU87,'[2]シフト記号表（勤務時間帯）'!$D$6:$X$47,21,FALSE))</f>
        <v/>
      </c>
      <c r="AV88" s="127" t="str">
        <f>IF(AV87="","",VLOOKUP(AV87,'[2]シフト記号表（勤務時間帯）'!$D$6:$X$47,21,FALSE))</f>
        <v/>
      </c>
      <c r="AW88" s="125" t="str">
        <f>IF(AW87="","",VLOOKUP(AW87,'[2]シフト記号表（勤務時間帯）'!$D$6:$X$47,21,FALSE))</f>
        <v/>
      </c>
      <c r="AX88" s="126" t="str">
        <f>IF(AX87="","",VLOOKUP(AX87,'[2]シフト記号表（勤務時間帯）'!$D$6:$X$47,21,FALSE))</f>
        <v/>
      </c>
      <c r="AY88" s="126" t="str">
        <f>IF(AY87="","",VLOOKUP(AY87,'[2]シフト記号表（勤務時間帯）'!$D$6:$X$47,21,FALSE))</f>
        <v/>
      </c>
      <c r="AZ88" s="902">
        <f>IF($BC$3="４週",SUM(U88:AV88),IF($BC$3="暦月",SUM(U88:AY88),""))</f>
        <v>0</v>
      </c>
      <c r="BA88" s="903"/>
      <c r="BB88" s="904">
        <f>IF($BC$3="４週",AZ88/4,IF($BC$3="暦月",(AZ88/($BC$8/7)),""))</f>
        <v>0</v>
      </c>
      <c r="BC88" s="903"/>
      <c r="BD88" s="896"/>
      <c r="BE88" s="1019"/>
      <c r="BF88" s="1019"/>
      <c r="BG88" s="1019"/>
      <c r="BH88" s="898"/>
    </row>
    <row r="89" spans="2:60" ht="20.25" customHeight="1">
      <c r="B89" s="128"/>
      <c r="C89" s="941"/>
      <c r="D89" s="942"/>
      <c r="E89" s="943"/>
      <c r="F89" s="129"/>
      <c r="G89" s="130">
        <f>C87</f>
        <v>0</v>
      </c>
      <c r="H89" s="944"/>
      <c r="I89" s="945"/>
      <c r="J89" s="946"/>
      <c r="K89" s="946"/>
      <c r="L89" s="947"/>
      <c r="M89" s="948"/>
      <c r="N89" s="949"/>
      <c r="O89" s="950"/>
      <c r="P89" s="185" t="s">
        <v>618</v>
      </c>
      <c r="Q89" s="132"/>
      <c r="R89" s="132"/>
      <c r="S89" s="152"/>
      <c r="T89" s="153"/>
      <c r="U89" s="135" t="str">
        <f>IF(U87="","",VLOOKUP(U87,'[2]シフト記号表（勤務時間帯）'!$D$6:$Z$47,23,FALSE))</f>
        <v/>
      </c>
      <c r="V89" s="136" t="str">
        <f>IF(V87="","",VLOOKUP(V87,'[2]シフト記号表（勤務時間帯）'!$D$6:$Z$47,23,FALSE))</f>
        <v/>
      </c>
      <c r="W89" s="136" t="str">
        <f>IF(W87="","",VLOOKUP(W87,'[2]シフト記号表（勤務時間帯）'!$D$6:$Z$47,23,FALSE))</f>
        <v/>
      </c>
      <c r="X89" s="136" t="str">
        <f>IF(X87="","",VLOOKUP(X87,'[2]シフト記号表（勤務時間帯）'!$D$6:$Z$47,23,FALSE))</f>
        <v/>
      </c>
      <c r="Y89" s="136" t="str">
        <f>IF(Y87="","",VLOOKUP(Y87,'[2]シフト記号表（勤務時間帯）'!$D$6:$Z$47,23,FALSE))</f>
        <v/>
      </c>
      <c r="Z89" s="136" t="str">
        <f>IF(Z87="","",VLOOKUP(Z87,'[2]シフト記号表（勤務時間帯）'!$D$6:$Z$47,23,FALSE))</f>
        <v/>
      </c>
      <c r="AA89" s="137" t="str">
        <f>IF(AA87="","",VLOOKUP(AA87,'[2]シフト記号表（勤務時間帯）'!$D$6:$Z$47,23,FALSE))</f>
        <v/>
      </c>
      <c r="AB89" s="135" t="str">
        <f>IF(AB87="","",VLOOKUP(AB87,'[2]シフト記号表（勤務時間帯）'!$D$6:$Z$47,23,FALSE))</f>
        <v/>
      </c>
      <c r="AC89" s="136" t="str">
        <f>IF(AC87="","",VLOOKUP(AC87,'[2]シフト記号表（勤務時間帯）'!$D$6:$Z$47,23,FALSE))</f>
        <v/>
      </c>
      <c r="AD89" s="136" t="str">
        <f>IF(AD87="","",VLOOKUP(AD87,'[2]シフト記号表（勤務時間帯）'!$D$6:$Z$47,23,FALSE))</f>
        <v/>
      </c>
      <c r="AE89" s="136" t="str">
        <f>IF(AE87="","",VLOOKUP(AE87,'[2]シフト記号表（勤務時間帯）'!$D$6:$Z$47,23,FALSE))</f>
        <v/>
      </c>
      <c r="AF89" s="136" t="str">
        <f>IF(AF87="","",VLOOKUP(AF87,'[2]シフト記号表（勤務時間帯）'!$D$6:$Z$47,23,FALSE))</f>
        <v/>
      </c>
      <c r="AG89" s="136" t="str">
        <f>IF(AG87="","",VLOOKUP(AG87,'[2]シフト記号表（勤務時間帯）'!$D$6:$Z$47,23,FALSE))</f>
        <v/>
      </c>
      <c r="AH89" s="137" t="str">
        <f>IF(AH87="","",VLOOKUP(AH87,'[2]シフト記号表（勤務時間帯）'!$D$6:$Z$47,23,FALSE))</f>
        <v/>
      </c>
      <c r="AI89" s="135" t="str">
        <f>IF(AI87="","",VLOOKUP(AI87,'[2]シフト記号表（勤務時間帯）'!$D$6:$Z$47,23,FALSE))</f>
        <v/>
      </c>
      <c r="AJ89" s="136" t="str">
        <f>IF(AJ87="","",VLOOKUP(AJ87,'[2]シフト記号表（勤務時間帯）'!$D$6:$Z$47,23,FALSE))</f>
        <v/>
      </c>
      <c r="AK89" s="136" t="str">
        <f>IF(AK87="","",VLOOKUP(AK87,'[2]シフト記号表（勤務時間帯）'!$D$6:$Z$47,23,FALSE))</f>
        <v/>
      </c>
      <c r="AL89" s="136" t="str">
        <f>IF(AL87="","",VLOOKUP(AL87,'[2]シフト記号表（勤務時間帯）'!$D$6:$Z$47,23,FALSE))</f>
        <v/>
      </c>
      <c r="AM89" s="136" t="str">
        <f>IF(AM87="","",VLOOKUP(AM87,'[2]シフト記号表（勤務時間帯）'!$D$6:$Z$47,23,FALSE))</f>
        <v/>
      </c>
      <c r="AN89" s="136" t="str">
        <f>IF(AN87="","",VLOOKUP(AN87,'[2]シフト記号表（勤務時間帯）'!$D$6:$Z$47,23,FALSE))</f>
        <v/>
      </c>
      <c r="AO89" s="137" t="str">
        <f>IF(AO87="","",VLOOKUP(AO87,'[2]シフト記号表（勤務時間帯）'!$D$6:$Z$47,23,FALSE))</f>
        <v/>
      </c>
      <c r="AP89" s="135" t="str">
        <f>IF(AP87="","",VLOOKUP(AP87,'[2]シフト記号表（勤務時間帯）'!$D$6:$Z$47,23,FALSE))</f>
        <v/>
      </c>
      <c r="AQ89" s="136" t="str">
        <f>IF(AQ87="","",VLOOKUP(AQ87,'[2]シフト記号表（勤務時間帯）'!$D$6:$Z$47,23,FALSE))</f>
        <v/>
      </c>
      <c r="AR89" s="136" t="str">
        <f>IF(AR87="","",VLOOKUP(AR87,'[2]シフト記号表（勤務時間帯）'!$D$6:$Z$47,23,FALSE))</f>
        <v/>
      </c>
      <c r="AS89" s="136" t="str">
        <f>IF(AS87="","",VLOOKUP(AS87,'[2]シフト記号表（勤務時間帯）'!$D$6:$Z$47,23,FALSE))</f>
        <v/>
      </c>
      <c r="AT89" s="136" t="str">
        <f>IF(AT87="","",VLOOKUP(AT87,'[2]シフト記号表（勤務時間帯）'!$D$6:$Z$47,23,FALSE))</f>
        <v/>
      </c>
      <c r="AU89" s="136" t="str">
        <f>IF(AU87="","",VLOOKUP(AU87,'[2]シフト記号表（勤務時間帯）'!$D$6:$Z$47,23,FALSE))</f>
        <v/>
      </c>
      <c r="AV89" s="137" t="str">
        <f>IF(AV87="","",VLOOKUP(AV87,'[2]シフト記号表（勤務時間帯）'!$D$6:$Z$47,23,FALSE))</f>
        <v/>
      </c>
      <c r="AW89" s="135" t="str">
        <f>IF(AW87="","",VLOOKUP(AW87,'[2]シフト記号表（勤務時間帯）'!$D$6:$Z$47,23,FALSE))</f>
        <v/>
      </c>
      <c r="AX89" s="136" t="str">
        <f>IF(AX87="","",VLOOKUP(AX87,'[2]シフト記号表（勤務時間帯）'!$D$6:$Z$47,23,FALSE))</f>
        <v/>
      </c>
      <c r="AY89" s="136" t="str">
        <f>IF(AY87="","",VLOOKUP(AY87,'[2]シフト記号表（勤務時間帯）'!$D$6:$Z$47,23,FALSE))</f>
        <v/>
      </c>
      <c r="AZ89" s="905">
        <f>IF($BC$3="４週",SUM(U89:AV89),IF($BC$3="暦月",SUM(U89:AY89),""))</f>
        <v>0</v>
      </c>
      <c r="BA89" s="906"/>
      <c r="BB89" s="907">
        <f>IF($BC$3="４週",AZ89/4,IF($BC$3="暦月",(AZ89/($BC$8/7)),""))</f>
        <v>0</v>
      </c>
      <c r="BC89" s="906"/>
      <c r="BD89" s="899"/>
      <c r="BE89" s="900"/>
      <c r="BF89" s="900"/>
      <c r="BG89" s="900"/>
      <c r="BH89" s="901"/>
    </row>
    <row r="90" spans="2:60" ht="20.25" customHeight="1">
      <c r="B90" s="138"/>
      <c r="C90" s="910"/>
      <c r="D90" s="911"/>
      <c r="E90" s="912"/>
      <c r="F90" s="139"/>
      <c r="G90" s="140"/>
      <c r="H90" s="951"/>
      <c r="I90" s="922"/>
      <c r="J90" s="923"/>
      <c r="K90" s="923"/>
      <c r="L90" s="924"/>
      <c r="M90" s="931"/>
      <c r="N90" s="932"/>
      <c r="O90" s="933"/>
      <c r="P90" s="159" t="s">
        <v>616</v>
      </c>
      <c r="Q90" s="160"/>
      <c r="R90" s="160"/>
      <c r="S90" s="161"/>
      <c r="T90" s="162"/>
      <c r="U90" s="145"/>
      <c r="V90" s="146"/>
      <c r="W90" s="146"/>
      <c r="X90" s="146"/>
      <c r="Y90" s="146"/>
      <c r="Z90" s="146"/>
      <c r="AA90" s="147"/>
      <c r="AB90" s="145"/>
      <c r="AC90" s="146"/>
      <c r="AD90" s="146"/>
      <c r="AE90" s="146"/>
      <c r="AF90" s="146"/>
      <c r="AG90" s="146"/>
      <c r="AH90" s="147"/>
      <c r="AI90" s="145"/>
      <c r="AJ90" s="146"/>
      <c r="AK90" s="146"/>
      <c r="AL90" s="146"/>
      <c r="AM90" s="146"/>
      <c r="AN90" s="146"/>
      <c r="AO90" s="147"/>
      <c r="AP90" s="145"/>
      <c r="AQ90" s="146"/>
      <c r="AR90" s="146"/>
      <c r="AS90" s="146"/>
      <c r="AT90" s="146"/>
      <c r="AU90" s="146"/>
      <c r="AV90" s="147"/>
      <c r="AW90" s="145"/>
      <c r="AX90" s="146"/>
      <c r="AY90" s="146"/>
      <c r="AZ90" s="940"/>
      <c r="BA90" s="909"/>
      <c r="BB90" s="908"/>
      <c r="BC90" s="909"/>
      <c r="BD90" s="893"/>
      <c r="BE90" s="894"/>
      <c r="BF90" s="894"/>
      <c r="BG90" s="894"/>
      <c r="BH90" s="895"/>
    </row>
    <row r="91" spans="2:60" ht="20.25" customHeight="1">
      <c r="B91" s="118">
        <f>B88+1</f>
        <v>24</v>
      </c>
      <c r="C91" s="913"/>
      <c r="D91" s="1016"/>
      <c r="E91" s="915"/>
      <c r="F91" s="119">
        <f>C90</f>
        <v>0</v>
      </c>
      <c r="G91" s="120"/>
      <c r="H91" s="920"/>
      <c r="I91" s="925"/>
      <c r="J91" s="1017"/>
      <c r="K91" s="1017"/>
      <c r="L91" s="927"/>
      <c r="M91" s="934"/>
      <c r="N91" s="1018"/>
      <c r="O91" s="936"/>
      <c r="P91" s="121" t="s">
        <v>617</v>
      </c>
      <c r="Q91" s="122"/>
      <c r="R91" s="122"/>
      <c r="S91" s="123"/>
      <c r="T91" s="124"/>
      <c r="U91" s="125" t="str">
        <f>IF(U90="","",VLOOKUP(U90,'[2]シフト記号表（勤務時間帯）'!$D$6:$X$47,21,FALSE))</f>
        <v/>
      </c>
      <c r="V91" s="126" t="str">
        <f>IF(V90="","",VLOOKUP(V90,'[2]シフト記号表（勤務時間帯）'!$D$6:$X$47,21,FALSE))</f>
        <v/>
      </c>
      <c r="W91" s="126" t="str">
        <f>IF(W90="","",VLOOKUP(W90,'[2]シフト記号表（勤務時間帯）'!$D$6:$X$47,21,FALSE))</f>
        <v/>
      </c>
      <c r="X91" s="126" t="str">
        <f>IF(X90="","",VLOOKUP(X90,'[2]シフト記号表（勤務時間帯）'!$D$6:$X$47,21,FALSE))</f>
        <v/>
      </c>
      <c r="Y91" s="126" t="str">
        <f>IF(Y90="","",VLOOKUP(Y90,'[2]シフト記号表（勤務時間帯）'!$D$6:$X$47,21,FALSE))</f>
        <v/>
      </c>
      <c r="Z91" s="126" t="str">
        <f>IF(Z90="","",VLOOKUP(Z90,'[2]シフト記号表（勤務時間帯）'!$D$6:$X$47,21,FALSE))</f>
        <v/>
      </c>
      <c r="AA91" s="127" t="str">
        <f>IF(AA90="","",VLOOKUP(AA90,'[2]シフト記号表（勤務時間帯）'!$D$6:$X$47,21,FALSE))</f>
        <v/>
      </c>
      <c r="AB91" s="125" t="str">
        <f>IF(AB90="","",VLOOKUP(AB90,'[2]シフト記号表（勤務時間帯）'!$D$6:$X$47,21,FALSE))</f>
        <v/>
      </c>
      <c r="AC91" s="126" t="str">
        <f>IF(AC90="","",VLOOKUP(AC90,'[2]シフト記号表（勤務時間帯）'!$D$6:$X$47,21,FALSE))</f>
        <v/>
      </c>
      <c r="AD91" s="126" t="str">
        <f>IF(AD90="","",VLOOKUP(AD90,'[2]シフト記号表（勤務時間帯）'!$D$6:$X$47,21,FALSE))</f>
        <v/>
      </c>
      <c r="AE91" s="126" t="str">
        <f>IF(AE90="","",VLOOKUP(AE90,'[2]シフト記号表（勤務時間帯）'!$D$6:$X$47,21,FALSE))</f>
        <v/>
      </c>
      <c r="AF91" s="126" t="str">
        <f>IF(AF90="","",VLOOKUP(AF90,'[2]シフト記号表（勤務時間帯）'!$D$6:$X$47,21,FALSE))</f>
        <v/>
      </c>
      <c r="AG91" s="126" t="str">
        <f>IF(AG90="","",VLOOKUP(AG90,'[2]シフト記号表（勤務時間帯）'!$D$6:$X$47,21,FALSE))</f>
        <v/>
      </c>
      <c r="AH91" s="127" t="str">
        <f>IF(AH90="","",VLOOKUP(AH90,'[2]シフト記号表（勤務時間帯）'!$D$6:$X$47,21,FALSE))</f>
        <v/>
      </c>
      <c r="AI91" s="125" t="str">
        <f>IF(AI90="","",VLOOKUP(AI90,'[2]シフト記号表（勤務時間帯）'!$D$6:$X$47,21,FALSE))</f>
        <v/>
      </c>
      <c r="AJ91" s="126" t="str">
        <f>IF(AJ90="","",VLOOKUP(AJ90,'[2]シフト記号表（勤務時間帯）'!$D$6:$X$47,21,FALSE))</f>
        <v/>
      </c>
      <c r="AK91" s="126" t="str">
        <f>IF(AK90="","",VLOOKUP(AK90,'[2]シフト記号表（勤務時間帯）'!$D$6:$X$47,21,FALSE))</f>
        <v/>
      </c>
      <c r="AL91" s="126" t="str">
        <f>IF(AL90="","",VLOOKUP(AL90,'[2]シフト記号表（勤務時間帯）'!$D$6:$X$47,21,FALSE))</f>
        <v/>
      </c>
      <c r="AM91" s="126" t="str">
        <f>IF(AM90="","",VLOOKUP(AM90,'[2]シフト記号表（勤務時間帯）'!$D$6:$X$47,21,FALSE))</f>
        <v/>
      </c>
      <c r="AN91" s="126" t="str">
        <f>IF(AN90="","",VLOOKUP(AN90,'[2]シフト記号表（勤務時間帯）'!$D$6:$X$47,21,FALSE))</f>
        <v/>
      </c>
      <c r="AO91" s="127" t="str">
        <f>IF(AO90="","",VLOOKUP(AO90,'[2]シフト記号表（勤務時間帯）'!$D$6:$X$47,21,FALSE))</f>
        <v/>
      </c>
      <c r="AP91" s="125" t="str">
        <f>IF(AP90="","",VLOOKUP(AP90,'[2]シフト記号表（勤務時間帯）'!$D$6:$X$47,21,FALSE))</f>
        <v/>
      </c>
      <c r="AQ91" s="126" t="str">
        <f>IF(AQ90="","",VLOOKUP(AQ90,'[2]シフト記号表（勤務時間帯）'!$D$6:$X$47,21,FALSE))</f>
        <v/>
      </c>
      <c r="AR91" s="126" t="str">
        <f>IF(AR90="","",VLOOKUP(AR90,'[2]シフト記号表（勤務時間帯）'!$D$6:$X$47,21,FALSE))</f>
        <v/>
      </c>
      <c r="AS91" s="126" t="str">
        <f>IF(AS90="","",VLOOKUP(AS90,'[2]シフト記号表（勤務時間帯）'!$D$6:$X$47,21,FALSE))</f>
        <v/>
      </c>
      <c r="AT91" s="126" t="str">
        <f>IF(AT90="","",VLOOKUP(AT90,'[2]シフト記号表（勤務時間帯）'!$D$6:$X$47,21,FALSE))</f>
        <v/>
      </c>
      <c r="AU91" s="126" t="str">
        <f>IF(AU90="","",VLOOKUP(AU90,'[2]シフト記号表（勤務時間帯）'!$D$6:$X$47,21,FALSE))</f>
        <v/>
      </c>
      <c r="AV91" s="127" t="str">
        <f>IF(AV90="","",VLOOKUP(AV90,'[2]シフト記号表（勤務時間帯）'!$D$6:$X$47,21,FALSE))</f>
        <v/>
      </c>
      <c r="AW91" s="125" t="str">
        <f>IF(AW90="","",VLOOKUP(AW90,'[2]シフト記号表（勤務時間帯）'!$D$6:$X$47,21,FALSE))</f>
        <v/>
      </c>
      <c r="AX91" s="126" t="str">
        <f>IF(AX90="","",VLOOKUP(AX90,'[2]シフト記号表（勤務時間帯）'!$D$6:$X$47,21,FALSE))</f>
        <v/>
      </c>
      <c r="AY91" s="126" t="str">
        <f>IF(AY90="","",VLOOKUP(AY90,'[2]シフト記号表（勤務時間帯）'!$D$6:$X$47,21,FALSE))</f>
        <v/>
      </c>
      <c r="AZ91" s="902">
        <f>IF($BC$3="４週",SUM(U91:AV91),IF($BC$3="暦月",SUM(U91:AY91),""))</f>
        <v>0</v>
      </c>
      <c r="BA91" s="903"/>
      <c r="BB91" s="904">
        <f>IF($BC$3="４週",AZ91/4,IF($BC$3="暦月",(AZ91/($BC$8/7)),""))</f>
        <v>0</v>
      </c>
      <c r="BC91" s="903"/>
      <c r="BD91" s="896"/>
      <c r="BE91" s="1019"/>
      <c r="BF91" s="1019"/>
      <c r="BG91" s="1019"/>
      <c r="BH91" s="898"/>
    </row>
    <row r="92" spans="2:60" ht="20.25" customHeight="1">
      <c r="B92" s="128"/>
      <c r="C92" s="941"/>
      <c r="D92" s="942"/>
      <c r="E92" s="943"/>
      <c r="F92" s="129"/>
      <c r="G92" s="130">
        <f>C90</f>
        <v>0</v>
      </c>
      <c r="H92" s="944"/>
      <c r="I92" s="945"/>
      <c r="J92" s="946"/>
      <c r="K92" s="946"/>
      <c r="L92" s="947"/>
      <c r="M92" s="948"/>
      <c r="N92" s="949"/>
      <c r="O92" s="950"/>
      <c r="P92" s="185" t="s">
        <v>618</v>
      </c>
      <c r="Q92" s="132"/>
      <c r="R92" s="132"/>
      <c r="S92" s="152"/>
      <c r="T92" s="153"/>
      <c r="U92" s="135" t="str">
        <f>IF(U90="","",VLOOKUP(U90,'[2]シフト記号表（勤務時間帯）'!$D$6:$Z$47,23,FALSE))</f>
        <v/>
      </c>
      <c r="V92" s="136" t="str">
        <f>IF(V90="","",VLOOKUP(V90,'[2]シフト記号表（勤務時間帯）'!$D$6:$Z$47,23,FALSE))</f>
        <v/>
      </c>
      <c r="W92" s="136" t="str">
        <f>IF(W90="","",VLOOKUP(W90,'[2]シフト記号表（勤務時間帯）'!$D$6:$Z$47,23,FALSE))</f>
        <v/>
      </c>
      <c r="X92" s="136" t="str">
        <f>IF(X90="","",VLOOKUP(X90,'[2]シフト記号表（勤務時間帯）'!$D$6:$Z$47,23,FALSE))</f>
        <v/>
      </c>
      <c r="Y92" s="136" t="str">
        <f>IF(Y90="","",VLOOKUP(Y90,'[2]シフト記号表（勤務時間帯）'!$D$6:$Z$47,23,FALSE))</f>
        <v/>
      </c>
      <c r="Z92" s="136" t="str">
        <f>IF(Z90="","",VLOOKUP(Z90,'[2]シフト記号表（勤務時間帯）'!$D$6:$Z$47,23,FALSE))</f>
        <v/>
      </c>
      <c r="AA92" s="137" t="str">
        <f>IF(AA90="","",VLOOKUP(AA90,'[2]シフト記号表（勤務時間帯）'!$D$6:$Z$47,23,FALSE))</f>
        <v/>
      </c>
      <c r="AB92" s="135" t="str">
        <f>IF(AB90="","",VLOOKUP(AB90,'[2]シフト記号表（勤務時間帯）'!$D$6:$Z$47,23,FALSE))</f>
        <v/>
      </c>
      <c r="AC92" s="136" t="str">
        <f>IF(AC90="","",VLOOKUP(AC90,'[2]シフト記号表（勤務時間帯）'!$D$6:$Z$47,23,FALSE))</f>
        <v/>
      </c>
      <c r="AD92" s="136" t="str">
        <f>IF(AD90="","",VLOOKUP(AD90,'[2]シフト記号表（勤務時間帯）'!$D$6:$Z$47,23,FALSE))</f>
        <v/>
      </c>
      <c r="AE92" s="136" t="str">
        <f>IF(AE90="","",VLOOKUP(AE90,'[2]シフト記号表（勤務時間帯）'!$D$6:$Z$47,23,FALSE))</f>
        <v/>
      </c>
      <c r="AF92" s="136" t="str">
        <f>IF(AF90="","",VLOOKUP(AF90,'[2]シフト記号表（勤務時間帯）'!$D$6:$Z$47,23,FALSE))</f>
        <v/>
      </c>
      <c r="AG92" s="136" t="str">
        <f>IF(AG90="","",VLOOKUP(AG90,'[2]シフト記号表（勤務時間帯）'!$D$6:$Z$47,23,FALSE))</f>
        <v/>
      </c>
      <c r="AH92" s="137" t="str">
        <f>IF(AH90="","",VLOOKUP(AH90,'[2]シフト記号表（勤務時間帯）'!$D$6:$Z$47,23,FALSE))</f>
        <v/>
      </c>
      <c r="AI92" s="135" t="str">
        <f>IF(AI90="","",VLOOKUP(AI90,'[2]シフト記号表（勤務時間帯）'!$D$6:$Z$47,23,FALSE))</f>
        <v/>
      </c>
      <c r="AJ92" s="136" t="str">
        <f>IF(AJ90="","",VLOOKUP(AJ90,'[2]シフト記号表（勤務時間帯）'!$D$6:$Z$47,23,FALSE))</f>
        <v/>
      </c>
      <c r="AK92" s="136" t="str">
        <f>IF(AK90="","",VLOOKUP(AK90,'[2]シフト記号表（勤務時間帯）'!$D$6:$Z$47,23,FALSE))</f>
        <v/>
      </c>
      <c r="AL92" s="136" t="str">
        <f>IF(AL90="","",VLOOKUP(AL90,'[2]シフト記号表（勤務時間帯）'!$D$6:$Z$47,23,FALSE))</f>
        <v/>
      </c>
      <c r="AM92" s="136" t="str">
        <f>IF(AM90="","",VLOOKUP(AM90,'[2]シフト記号表（勤務時間帯）'!$D$6:$Z$47,23,FALSE))</f>
        <v/>
      </c>
      <c r="AN92" s="136" t="str">
        <f>IF(AN90="","",VLOOKUP(AN90,'[2]シフト記号表（勤務時間帯）'!$D$6:$Z$47,23,FALSE))</f>
        <v/>
      </c>
      <c r="AO92" s="137" t="str">
        <f>IF(AO90="","",VLOOKUP(AO90,'[2]シフト記号表（勤務時間帯）'!$D$6:$Z$47,23,FALSE))</f>
        <v/>
      </c>
      <c r="AP92" s="135" t="str">
        <f>IF(AP90="","",VLOOKUP(AP90,'[2]シフト記号表（勤務時間帯）'!$D$6:$Z$47,23,FALSE))</f>
        <v/>
      </c>
      <c r="AQ92" s="136" t="str">
        <f>IF(AQ90="","",VLOOKUP(AQ90,'[2]シフト記号表（勤務時間帯）'!$D$6:$Z$47,23,FALSE))</f>
        <v/>
      </c>
      <c r="AR92" s="136" t="str">
        <f>IF(AR90="","",VLOOKUP(AR90,'[2]シフト記号表（勤務時間帯）'!$D$6:$Z$47,23,FALSE))</f>
        <v/>
      </c>
      <c r="AS92" s="136" t="str">
        <f>IF(AS90="","",VLOOKUP(AS90,'[2]シフト記号表（勤務時間帯）'!$D$6:$Z$47,23,FALSE))</f>
        <v/>
      </c>
      <c r="AT92" s="136" t="str">
        <f>IF(AT90="","",VLOOKUP(AT90,'[2]シフト記号表（勤務時間帯）'!$D$6:$Z$47,23,FALSE))</f>
        <v/>
      </c>
      <c r="AU92" s="136" t="str">
        <f>IF(AU90="","",VLOOKUP(AU90,'[2]シフト記号表（勤務時間帯）'!$D$6:$Z$47,23,FALSE))</f>
        <v/>
      </c>
      <c r="AV92" s="137" t="str">
        <f>IF(AV90="","",VLOOKUP(AV90,'[2]シフト記号表（勤務時間帯）'!$D$6:$Z$47,23,FALSE))</f>
        <v/>
      </c>
      <c r="AW92" s="135" t="str">
        <f>IF(AW90="","",VLOOKUP(AW90,'[2]シフト記号表（勤務時間帯）'!$D$6:$Z$47,23,FALSE))</f>
        <v/>
      </c>
      <c r="AX92" s="136" t="str">
        <f>IF(AX90="","",VLOOKUP(AX90,'[2]シフト記号表（勤務時間帯）'!$D$6:$Z$47,23,FALSE))</f>
        <v/>
      </c>
      <c r="AY92" s="136" t="str">
        <f>IF(AY90="","",VLOOKUP(AY90,'[2]シフト記号表（勤務時間帯）'!$D$6:$Z$47,23,FALSE))</f>
        <v/>
      </c>
      <c r="AZ92" s="905">
        <f>IF($BC$3="４週",SUM(U92:AV92),IF($BC$3="暦月",SUM(U92:AY92),""))</f>
        <v>0</v>
      </c>
      <c r="BA92" s="906"/>
      <c r="BB92" s="907">
        <f>IF($BC$3="４週",AZ92/4,IF($BC$3="暦月",(AZ92/($BC$8/7)),""))</f>
        <v>0</v>
      </c>
      <c r="BC92" s="906"/>
      <c r="BD92" s="899"/>
      <c r="BE92" s="900"/>
      <c r="BF92" s="900"/>
      <c r="BG92" s="900"/>
      <c r="BH92" s="901"/>
    </row>
    <row r="93" spans="2:60" ht="20.25" customHeight="1">
      <c r="B93" s="138"/>
      <c r="C93" s="910"/>
      <c r="D93" s="911"/>
      <c r="E93" s="912"/>
      <c r="F93" s="139"/>
      <c r="G93" s="140"/>
      <c r="H93" s="951"/>
      <c r="I93" s="922"/>
      <c r="J93" s="923"/>
      <c r="K93" s="923"/>
      <c r="L93" s="924"/>
      <c r="M93" s="931"/>
      <c r="N93" s="932"/>
      <c r="O93" s="933"/>
      <c r="P93" s="159" t="s">
        <v>616</v>
      </c>
      <c r="Q93" s="160"/>
      <c r="R93" s="160"/>
      <c r="S93" s="161"/>
      <c r="T93" s="162"/>
      <c r="U93" s="145"/>
      <c r="V93" s="146"/>
      <c r="W93" s="146"/>
      <c r="X93" s="146"/>
      <c r="Y93" s="146"/>
      <c r="Z93" s="146"/>
      <c r="AA93" s="147"/>
      <c r="AB93" s="145"/>
      <c r="AC93" s="146"/>
      <c r="AD93" s="146"/>
      <c r="AE93" s="146"/>
      <c r="AF93" s="146"/>
      <c r="AG93" s="146"/>
      <c r="AH93" s="147"/>
      <c r="AI93" s="145"/>
      <c r="AJ93" s="146"/>
      <c r="AK93" s="146"/>
      <c r="AL93" s="146"/>
      <c r="AM93" s="146"/>
      <c r="AN93" s="146"/>
      <c r="AO93" s="147"/>
      <c r="AP93" s="145"/>
      <c r="AQ93" s="146"/>
      <c r="AR93" s="146"/>
      <c r="AS93" s="146"/>
      <c r="AT93" s="146"/>
      <c r="AU93" s="146"/>
      <c r="AV93" s="147"/>
      <c r="AW93" s="145"/>
      <c r="AX93" s="146"/>
      <c r="AY93" s="146"/>
      <c r="AZ93" s="940"/>
      <c r="BA93" s="909"/>
      <c r="BB93" s="908"/>
      <c r="BC93" s="909"/>
      <c r="BD93" s="893"/>
      <c r="BE93" s="894"/>
      <c r="BF93" s="894"/>
      <c r="BG93" s="894"/>
      <c r="BH93" s="895"/>
    </row>
    <row r="94" spans="2:60" ht="20.25" customHeight="1">
      <c r="B94" s="118">
        <f>B91+1</f>
        <v>25</v>
      </c>
      <c r="C94" s="913"/>
      <c r="D94" s="1016"/>
      <c r="E94" s="915"/>
      <c r="F94" s="119">
        <f>C93</f>
        <v>0</v>
      </c>
      <c r="G94" s="120"/>
      <c r="H94" s="920"/>
      <c r="I94" s="925"/>
      <c r="J94" s="1017"/>
      <c r="K94" s="1017"/>
      <c r="L94" s="927"/>
      <c r="M94" s="934"/>
      <c r="N94" s="1018"/>
      <c r="O94" s="936"/>
      <c r="P94" s="121" t="s">
        <v>617</v>
      </c>
      <c r="Q94" s="122"/>
      <c r="R94" s="122"/>
      <c r="S94" s="123"/>
      <c r="T94" s="124"/>
      <c r="U94" s="125" t="str">
        <f>IF(U93="","",VLOOKUP(U93,'[2]シフト記号表（勤務時間帯）'!$D$6:$X$47,21,FALSE))</f>
        <v/>
      </c>
      <c r="V94" s="126" t="str">
        <f>IF(V93="","",VLOOKUP(V93,'[2]シフト記号表（勤務時間帯）'!$D$6:$X$47,21,FALSE))</f>
        <v/>
      </c>
      <c r="W94" s="126" t="str">
        <f>IF(W93="","",VLOOKUP(W93,'[2]シフト記号表（勤務時間帯）'!$D$6:$X$47,21,FALSE))</f>
        <v/>
      </c>
      <c r="X94" s="126" t="str">
        <f>IF(X93="","",VLOOKUP(X93,'[2]シフト記号表（勤務時間帯）'!$D$6:$X$47,21,FALSE))</f>
        <v/>
      </c>
      <c r="Y94" s="126" t="str">
        <f>IF(Y93="","",VLOOKUP(Y93,'[2]シフト記号表（勤務時間帯）'!$D$6:$X$47,21,FALSE))</f>
        <v/>
      </c>
      <c r="Z94" s="126" t="str">
        <f>IF(Z93="","",VLOOKUP(Z93,'[2]シフト記号表（勤務時間帯）'!$D$6:$X$47,21,FALSE))</f>
        <v/>
      </c>
      <c r="AA94" s="127" t="str">
        <f>IF(AA93="","",VLOOKUP(AA93,'[2]シフト記号表（勤務時間帯）'!$D$6:$X$47,21,FALSE))</f>
        <v/>
      </c>
      <c r="AB94" s="125" t="str">
        <f>IF(AB93="","",VLOOKUP(AB93,'[2]シフト記号表（勤務時間帯）'!$D$6:$X$47,21,FALSE))</f>
        <v/>
      </c>
      <c r="AC94" s="126" t="str">
        <f>IF(AC93="","",VLOOKUP(AC93,'[2]シフト記号表（勤務時間帯）'!$D$6:$X$47,21,FALSE))</f>
        <v/>
      </c>
      <c r="AD94" s="126" t="str">
        <f>IF(AD93="","",VLOOKUP(AD93,'[2]シフト記号表（勤務時間帯）'!$D$6:$X$47,21,FALSE))</f>
        <v/>
      </c>
      <c r="AE94" s="126" t="str">
        <f>IF(AE93="","",VLOOKUP(AE93,'[2]シフト記号表（勤務時間帯）'!$D$6:$X$47,21,FALSE))</f>
        <v/>
      </c>
      <c r="AF94" s="126" t="str">
        <f>IF(AF93="","",VLOOKUP(AF93,'[2]シフト記号表（勤務時間帯）'!$D$6:$X$47,21,FALSE))</f>
        <v/>
      </c>
      <c r="AG94" s="126" t="str">
        <f>IF(AG93="","",VLOOKUP(AG93,'[2]シフト記号表（勤務時間帯）'!$D$6:$X$47,21,FALSE))</f>
        <v/>
      </c>
      <c r="AH94" s="127" t="str">
        <f>IF(AH93="","",VLOOKUP(AH93,'[2]シフト記号表（勤務時間帯）'!$D$6:$X$47,21,FALSE))</f>
        <v/>
      </c>
      <c r="AI94" s="125" t="str">
        <f>IF(AI93="","",VLOOKUP(AI93,'[2]シフト記号表（勤務時間帯）'!$D$6:$X$47,21,FALSE))</f>
        <v/>
      </c>
      <c r="AJ94" s="126" t="str">
        <f>IF(AJ93="","",VLOOKUP(AJ93,'[2]シフト記号表（勤務時間帯）'!$D$6:$X$47,21,FALSE))</f>
        <v/>
      </c>
      <c r="AK94" s="126" t="str">
        <f>IF(AK93="","",VLOOKUP(AK93,'[2]シフト記号表（勤務時間帯）'!$D$6:$X$47,21,FALSE))</f>
        <v/>
      </c>
      <c r="AL94" s="126" t="str">
        <f>IF(AL93="","",VLOOKUP(AL93,'[2]シフト記号表（勤務時間帯）'!$D$6:$X$47,21,FALSE))</f>
        <v/>
      </c>
      <c r="AM94" s="126" t="str">
        <f>IF(AM93="","",VLOOKUP(AM93,'[2]シフト記号表（勤務時間帯）'!$D$6:$X$47,21,FALSE))</f>
        <v/>
      </c>
      <c r="AN94" s="126" t="str">
        <f>IF(AN93="","",VLOOKUP(AN93,'[2]シフト記号表（勤務時間帯）'!$D$6:$X$47,21,FALSE))</f>
        <v/>
      </c>
      <c r="AO94" s="127" t="str">
        <f>IF(AO93="","",VLOOKUP(AO93,'[2]シフト記号表（勤務時間帯）'!$D$6:$X$47,21,FALSE))</f>
        <v/>
      </c>
      <c r="AP94" s="125" t="str">
        <f>IF(AP93="","",VLOOKUP(AP93,'[2]シフト記号表（勤務時間帯）'!$D$6:$X$47,21,FALSE))</f>
        <v/>
      </c>
      <c r="AQ94" s="126" t="str">
        <f>IF(AQ93="","",VLOOKUP(AQ93,'[2]シフト記号表（勤務時間帯）'!$D$6:$X$47,21,FALSE))</f>
        <v/>
      </c>
      <c r="AR94" s="126" t="str">
        <f>IF(AR93="","",VLOOKUP(AR93,'[2]シフト記号表（勤務時間帯）'!$D$6:$X$47,21,FALSE))</f>
        <v/>
      </c>
      <c r="AS94" s="126" t="str">
        <f>IF(AS93="","",VLOOKUP(AS93,'[2]シフト記号表（勤務時間帯）'!$D$6:$X$47,21,FALSE))</f>
        <v/>
      </c>
      <c r="AT94" s="126" t="str">
        <f>IF(AT93="","",VLOOKUP(AT93,'[2]シフト記号表（勤務時間帯）'!$D$6:$X$47,21,FALSE))</f>
        <v/>
      </c>
      <c r="AU94" s="126" t="str">
        <f>IF(AU93="","",VLOOKUP(AU93,'[2]シフト記号表（勤務時間帯）'!$D$6:$X$47,21,FALSE))</f>
        <v/>
      </c>
      <c r="AV94" s="127" t="str">
        <f>IF(AV93="","",VLOOKUP(AV93,'[2]シフト記号表（勤務時間帯）'!$D$6:$X$47,21,FALSE))</f>
        <v/>
      </c>
      <c r="AW94" s="125" t="str">
        <f>IF(AW93="","",VLOOKUP(AW93,'[2]シフト記号表（勤務時間帯）'!$D$6:$X$47,21,FALSE))</f>
        <v/>
      </c>
      <c r="AX94" s="126" t="str">
        <f>IF(AX93="","",VLOOKUP(AX93,'[2]シフト記号表（勤務時間帯）'!$D$6:$X$47,21,FALSE))</f>
        <v/>
      </c>
      <c r="AY94" s="126" t="str">
        <f>IF(AY93="","",VLOOKUP(AY93,'[2]シフト記号表（勤務時間帯）'!$D$6:$X$47,21,FALSE))</f>
        <v/>
      </c>
      <c r="AZ94" s="902">
        <f>IF($BC$3="４週",SUM(U94:AV94),IF($BC$3="暦月",SUM(U94:AY94),""))</f>
        <v>0</v>
      </c>
      <c r="BA94" s="903"/>
      <c r="BB94" s="904">
        <f>IF($BC$3="４週",AZ94/4,IF($BC$3="暦月",(AZ94/($BC$8/7)),""))</f>
        <v>0</v>
      </c>
      <c r="BC94" s="903"/>
      <c r="BD94" s="896"/>
      <c r="BE94" s="1019"/>
      <c r="BF94" s="1019"/>
      <c r="BG94" s="1019"/>
      <c r="BH94" s="898"/>
    </row>
    <row r="95" spans="2:60" ht="20.25" customHeight="1">
      <c r="B95" s="128"/>
      <c r="C95" s="941"/>
      <c r="D95" s="942"/>
      <c r="E95" s="943"/>
      <c r="F95" s="129"/>
      <c r="G95" s="130">
        <f>C93</f>
        <v>0</v>
      </c>
      <c r="H95" s="944"/>
      <c r="I95" s="945"/>
      <c r="J95" s="946"/>
      <c r="K95" s="946"/>
      <c r="L95" s="947"/>
      <c r="M95" s="948"/>
      <c r="N95" s="949"/>
      <c r="O95" s="950"/>
      <c r="P95" s="185" t="s">
        <v>618</v>
      </c>
      <c r="Q95" s="132"/>
      <c r="R95" s="132"/>
      <c r="S95" s="152"/>
      <c r="T95" s="153"/>
      <c r="U95" s="135" t="str">
        <f>IF(U93="","",VLOOKUP(U93,'[2]シフト記号表（勤務時間帯）'!$D$6:$Z$47,23,FALSE))</f>
        <v/>
      </c>
      <c r="V95" s="136" t="str">
        <f>IF(V93="","",VLOOKUP(V93,'[2]シフト記号表（勤務時間帯）'!$D$6:$Z$47,23,FALSE))</f>
        <v/>
      </c>
      <c r="W95" s="136" t="str">
        <f>IF(W93="","",VLOOKUP(W93,'[2]シフト記号表（勤務時間帯）'!$D$6:$Z$47,23,FALSE))</f>
        <v/>
      </c>
      <c r="X95" s="136" t="str">
        <f>IF(X93="","",VLOOKUP(X93,'[2]シフト記号表（勤務時間帯）'!$D$6:$Z$47,23,FALSE))</f>
        <v/>
      </c>
      <c r="Y95" s="136" t="str">
        <f>IF(Y93="","",VLOOKUP(Y93,'[2]シフト記号表（勤務時間帯）'!$D$6:$Z$47,23,FALSE))</f>
        <v/>
      </c>
      <c r="Z95" s="136" t="str">
        <f>IF(Z93="","",VLOOKUP(Z93,'[2]シフト記号表（勤務時間帯）'!$D$6:$Z$47,23,FALSE))</f>
        <v/>
      </c>
      <c r="AA95" s="137" t="str">
        <f>IF(AA93="","",VLOOKUP(AA93,'[2]シフト記号表（勤務時間帯）'!$D$6:$Z$47,23,FALSE))</f>
        <v/>
      </c>
      <c r="AB95" s="135" t="str">
        <f>IF(AB93="","",VLOOKUP(AB93,'[2]シフト記号表（勤務時間帯）'!$D$6:$Z$47,23,FALSE))</f>
        <v/>
      </c>
      <c r="AC95" s="136" t="str">
        <f>IF(AC93="","",VLOOKUP(AC93,'[2]シフト記号表（勤務時間帯）'!$D$6:$Z$47,23,FALSE))</f>
        <v/>
      </c>
      <c r="AD95" s="136" t="str">
        <f>IF(AD93="","",VLOOKUP(AD93,'[2]シフト記号表（勤務時間帯）'!$D$6:$Z$47,23,FALSE))</f>
        <v/>
      </c>
      <c r="AE95" s="136" t="str">
        <f>IF(AE93="","",VLOOKUP(AE93,'[2]シフト記号表（勤務時間帯）'!$D$6:$Z$47,23,FALSE))</f>
        <v/>
      </c>
      <c r="AF95" s="136" t="str">
        <f>IF(AF93="","",VLOOKUP(AF93,'[2]シフト記号表（勤務時間帯）'!$D$6:$Z$47,23,FALSE))</f>
        <v/>
      </c>
      <c r="AG95" s="136" t="str">
        <f>IF(AG93="","",VLOOKUP(AG93,'[2]シフト記号表（勤務時間帯）'!$D$6:$Z$47,23,FALSE))</f>
        <v/>
      </c>
      <c r="AH95" s="137" t="str">
        <f>IF(AH93="","",VLOOKUP(AH93,'[2]シフト記号表（勤務時間帯）'!$D$6:$Z$47,23,FALSE))</f>
        <v/>
      </c>
      <c r="AI95" s="135" t="str">
        <f>IF(AI93="","",VLOOKUP(AI93,'[2]シフト記号表（勤務時間帯）'!$D$6:$Z$47,23,FALSE))</f>
        <v/>
      </c>
      <c r="AJ95" s="136" t="str">
        <f>IF(AJ93="","",VLOOKUP(AJ93,'[2]シフト記号表（勤務時間帯）'!$D$6:$Z$47,23,FALSE))</f>
        <v/>
      </c>
      <c r="AK95" s="136" t="str">
        <f>IF(AK93="","",VLOOKUP(AK93,'[2]シフト記号表（勤務時間帯）'!$D$6:$Z$47,23,FALSE))</f>
        <v/>
      </c>
      <c r="AL95" s="136" t="str">
        <f>IF(AL93="","",VLOOKUP(AL93,'[2]シフト記号表（勤務時間帯）'!$D$6:$Z$47,23,FALSE))</f>
        <v/>
      </c>
      <c r="AM95" s="136" t="str">
        <f>IF(AM93="","",VLOOKUP(AM93,'[2]シフト記号表（勤務時間帯）'!$D$6:$Z$47,23,FALSE))</f>
        <v/>
      </c>
      <c r="AN95" s="136" t="str">
        <f>IF(AN93="","",VLOOKUP(AN93,'[2]シフト記号表（勤務時間帯）'!$D$6:$Z$47,23,FALSE))</f>
        <v/>
      </c>
      <c r="AO95" s="137" t="str">
        <f>IF(AO93="","",VLOOKUP(AO93,'[2]シフト記号表（勤務時間帯）'!$D$6:$Z$47,23,FALSE))</f>
        <v/>
      </c>
      <c r="AP95" s="135" t="str">
        <f>IF(AP93="","",VLOOKUP(AP93,'[2]シフト記号表（勤務時間帯）'!$D$6:$Z$47,23,FALSE))</f>
        <v/>
      </c>
      <c r="AQ95" s="136" t="str">
        <f>IF(AQ93="","",VLOOKUP(AQ93,'[2]シフト記号表（勤務時間帯）'!$D$6:$Z$47,23,FALSE))</f>
        <v/>
      </c>
      <c r="AR95" s="136" t="str">
        <f>IF(AR93="","",VLOOKUP(AR93,'[2]シフト記号表（勤務時間帯）'!$D$6:$Z$47,23,FALSE))</f>
        <v/>
      </c>
      <c r="AS95" s="136" t="str">
        <f>IF(AS93="","",VLOOKUP(AS93,'[2]シフト記号表（勤務時間帯）'!$D$6:$Z$47,23,FALSE))</f>
        <v/>
      </c>
      <c r="AT95" s="136" t="str">
        <f>IF(AT93="","",VLOOKUP(AT93,'[2]シフト記号表（勤務時間帯）'!$D$6:$Z$47,23,FALSE))</f>
        <v/>
      </c>
      <c r="AU95" s="136" t="str">
        <f>IF(AU93="","",VLOOKUP(AU93,'[2]シフト記号表（勤務時間帯）'!$D$6:$Z$47,23,FALSE))</f>
        <v/>
      </c>
      <c r="AV95" s="137" t="str">
        <f>IF(AV93="","",VLOOKUP(AV93,'[2]シフト記号表（勤務時間帯）'!$D$6:$Z$47,23,FALSE))</f>
        <v/>
      </c>
      <c r="AW95" s="135" t="str">
        <f>IF(AW93="","",VLOOKUP(AW93,'[2]シフト記号表（勤務時間帯）'!$D$6:$Z$47,23,FALSE))</f>
        <v/>
      </c>
      <c r="AX95" s="136" t="str">
        <f>IF(AX93="","",VLOOKUP(AX93,'[2]シフト記号表（勤務時間帯）'!$D$6:$Z$47,23,FALSE))</f>
        <v/>
      </c>
      <c r="AY95" s="136" t="str">
        <f>IF(AY93="","",VLOOKUP(AY93,'[2]シフト記号表（勤務時間帯）'!$D$6:$Z$47,23,FALSE))</f>
        <v/>
      </c>
      <c r="AZ95" s="905">
        <f>IF($BC$3="４週",SUM(U95:AV95),IF($BC$3="暦月",SUM(U95:AY95),""))</f>
        <v>0</v>
      </c>
      <c r="BA95" s="906"/>
      <c r="BB95" s="907">
        <f>IF($BC$3="４週",AZ95/4,IF($BC$3="暦月",(AZ95/($BC$8/7)),""))</f>
        <v>0</v>
      </c>
      <c r="BC95" s="906"/>
      <c r="BD95" s="899"/>
      <c r="BE95" s="900"/>
      <c r="BF95" s="900"/>
      <c r="BG95" s="900"/>
      <c r="BH95" s="901"/>
    </row>
    <row r="96" spans="2:60" ht="20.25" customHeight="1">
      <c r="B96" s="138"/>
      <c r="C96" s="910"/>
      <c r="D96" s="911"/>
      <c r="E96" s="912"/>
      <c r="F96" s="139"/>
      <c r="G96" s="140"/>
      <c r="H96" s="951"/>
      <c r="I96" s="922"/>
      <c r="J96" s="923"/>
      <c r="K96" s="923"/>
      <c r="L96" s="924"/>
      <c r="M96" s="931"/>
      <c r="N96" s="932"/>
      <c r="O96" s="933"/>
      <c r="P96" s="159" t="s">
        <v>616</v>
      </c>
      <c r="Q96" s="160"/>
      <c r="R96" s="160"/>
      <c r="S96" s="161"/>
      <c r="T96" s="162"/>
      <c r="U96" s="145"/>
      <c r="V96" s="146"/>
      <c r="W96" s="146"/>
      <c r="X96" s="146"/>
      <c r="Y96" s="146"/>
      <c r="Z96" s="146"/>
      <c r="AA96" s="147"/>
      <c r="AB96" s="145"/>
      <c r="AC96" s="146"/>
      <c r="AD96" s="146"/>
      <c r="AE96" s="146"/>
      <c r="AF96" s="146"/>
      <c r="AG96" s="146"/>
      <c r="AH96" s="147"/>
      <c r="AI96" s="145"/>
      <c r="AJ96" s="146"/>
      <c r="AK96" s="146"/>
      <c r="AL96" s="146"/>
      <c r="AM96" s="146"/>
      <c r="AN96" s="146"/>
      <c r="AO96" s="147"/>
      <c r="AP96" s="145"/>
      <c r="AQ96" s="146"/>
      <c r="AR96" s="146"/>
      <c r="AS96" s="146"/>
      <c r="AT96" s="146"/>
      <c r="AU96" s="146"/>
      <c r="AV96" s="147"/>
      <c r="AW96" s="145"/>
      <c r="AX96" s="146"/>
      <c r="AY96" s="146"/>
      <c r="AZ96" s="940"/>
      <c r="BA96" s="909"/>
      <c r="BB96" s="908"/>
      <c r="BC96" s="909"/>
      <c r="BD96" s="893"/>
      <c r="BE96" s="894"/>
      <c r="BF96" s="894"/>
      <c r="BG96" s="894"/>
      <c r="BH96" s="895"/>
    </row>
    <row r="97" spans="2:60" ht="20.25" customHeight="1">
      <c r="B97" s="118">
        <f>B94+1</f>
        <v>26</v>
      </c>
      <c r="C97" s="913"/>
      <c r="D97" s="1016"/>
      <c r="E97" s="915"/>
      <c r="F97" s="119">
        <f>C96</f>
        <v>0</v>
      </c>
      <c r="G97" s="120"/>
      <c r="H97" s="920"/>
      <c r="I97" s="925"/>
      <c r="J97" s="1017"/>
      <c r="K97" s="1017"/>
      <c r="L97" s="927"/>
      <c r="M97" s="934"/>
      <c r="N97" s="1018"/>
      <c r="O97" s="936"/>
      <c r="P97" s="121" t="s">
        <v>617</v>
      </c>
      <c r="Q97" s="122"/>
      <c r="R97" s="122"/>
      <c r="S97" s="123"/>
      <c r="T97" s="124"/>
      <c r="U97" s="125" t="str">
        <f>IF(U96="","",VLOOKUP(U96,'[2]シフト記号表（勤務時間帯）'!$D$6:$X$47,21,FALSE))</f>
        <v/>
      </c>
      <c r="V97" s="126" t="str">
        <f>IF(V96="","",VLOOKUP(V96,'[2]シフト記号表（勤務時間帯）'!$D$6:$X$47,21,FALSE))</f>
        <v/>
      </c>
      <c r="W97" s="126" t="str">
        <f>IF(W96="","",VLOOKUP(W96,'[2]シフト記号表（勤務時間帯）'!$D$6:$X$47,21,FALSE))</f>
        <v/>
      </c>
      <c r="X97" s="126" t="str">
        <f>IF(X96="","",VLOOKUP(X96,'[2]シフト記号表（勤務時間帯）'!$D$6:$X$47,21,FALSE))</f>
        <v/>
      </c>
      <c r="Y97" s="126" t="str">
        <f>IF(Y96="","",VLOOKUP(Y96,'[2]シフト記号表（勤務時間帯）'!$D$6:$X$47,21,FALSE))</f>
        <v/>
      </c>
      <c r="Z97" s="126" t="str">
        <f>IF(Z96="","",VLOOKUP(Z96,'[2]シフト記号表（勤務時間帯）'!$D$6:$X$47,21,FALSE))</f>
        <v/>
      </c>
      <c r="AA97" s="127" t="str">
        <f>IF(AA96="","",VLOOKUP(AA96,'[2]シフト記号表（勤務時間帯）'!$D$6:$X$47,21,FALSE))</f>
        <v/>
      </c>
      <c r="AB97" s="125" t="str">
        <f>IF(AB96="","",VLOOKUP(AB96,'[2]シフト記号表（勤務時間帯）'!$D$6:$X$47,21,FALSE))</f>
        <v/>
      </c>
      <c r="AC97" s="126" t="str">
        <f>IF(AC96="","",VLOOKUP(AC96,'[2]シフト記号表（勤務時間帯）'!$D$6:$X$47,21,FALSE))</f>
        <v/>
      </c>
      <c r="AD97" s="126" t="str">
        <f>IF(AD96="","",VLOOKUP(AD96,'[2]シフト記号表（勤務時間帯）'!$D$6:$X$47,21,FALSE))</f>
        <v/>
      </c>
      <c r="AE97" s="126" t="str">
        <f>IF(AE96="","",VLOOKUP(AE96,'[2]シフト記号表（勤務時間帯）'!$D$6:$X$47,21,FALSE))</f>
        <v/>
      </c>
      <c r="AF97" s="126" t="str">
        <f>IF(AF96="","",VLOOKUP(AF96,'[2]シフト記号表（勤務時間帯）'!$D$6:$X$47,21,FALSE))</f>
        <v/>
      </c>
      <c r="AG97" s="126" t="str">
        <f>IF(AG96="","",VLOOKUP(AG96,'[2]シフト記号表（勤務時間帯）'!$D$6:$X$47,21,FALSE))</f>
        <v/>
      </c>
      <c r="AH97" s="127" t="str">
        <f>IF(AH96="","",VLOOKUP(AH96,'[2]シフト記号表（勤務時間帯）'!$D$6:$X$47,21,FALSE))</f>
        <v/>
      </c>
      <c r="AI97" s="125" t="str">
        <f>IF(AI96="","",VLOOKUP(AI96,'[2]シフト記号表（勤務時間帯）'!$D$6:$X$47,21,FALSE))</f>
        <v/>
      </c>
      <c r="AJ97" s="126" t="str">
        <f>IF(AJ96="","",VLOOKUP(AJ96,'[2]シフト記号表（勤務時間帯）'!$D$6:$X$47,21,FALSE))</f>
        <v/>
      </c>
      <c r="AK97" s="126" t="str">
        <f>IF(AK96="","",VLOOKUP(AK96,'[2]シフト記号表（勤務時間帯）'!$D$6:$X$47,21,FALSE))</f>
        <v/>
      </c>
      <c r="AL97" s="126" t="str">
        <f>IF(AL96="","",VLOOKUP(AL96,'[2]シフト記号表（勤務時間帯）'!$D$6:$X$47,21,FALSE))</f>
        <v/>
      </c>
      <c r="AM97" s="126" t="str">
        <f>IF(AM96="","",VLOOKUP(AM96,'[2]シフト記号表（勤務時間帯）'!$D$6:$X$47,21,FALSE))</f>
        <v/>
      </c>
      <c r="AN97" s="126" t="str">
        <f>IF(AN96="","",VLOOKUP(AN96,'[2]シフト記号表（勤務時間帯）'!$D$6:$X$47,21,FALSE))</f>
        <v/>
      </c>
      <c r="AO97" s="127" t="str">
        <f>IF(AO96="","",VLOOKUP(AO96,'[2]シフト記号表（勤務時間帯）'!$D$6:$X$47,21,FALSE))</f>
        <v/>
      </c>
      <c r="AP97" s="125" t="str">
        <f>IF(AP96="","",VLOOKUP(AP96,'[2]シフト記号表（勤務時間帯）'!$D$6:$X$47,21,FALSE))</f>
        <v/>
      </c>
      <c r="AQ97" s="126" t="str">
        <f>IF(AQ96="","",VLOOKUP(AQ96,'[2]シフト記号表（勤務時間帯）'!$D$6:$X$47,21,FALSE))</f>
        <v/>
      </c>
      <c r="AR97" s="126" t="str">
        <f>IF(AR96="","",VLOOKUP(AR96,'[2]シフト記号表（勤務時間帯）'!$D$6:$X$47,21,FALSE))</f>
        <v/>
      </c>
      <c r="AS97" s="126" t="str">
        <f>IF(AS96="","",VLOOKUP(AS96,'[2]シフト記号表（勤務時間帯）'!$D$6:$X$47,21,FALSE))</f>
        <v/>
      </c>
      <c r="AT97" s="126" t="str">
        <f>IF(AT96="","",VLOOKUP(AT96,'[2]シフト記号表（勤務時間帯）'!$D$6:$X$47,21,FALSE))</f>
        <v/>
      </c>
      <c r="AU97" s="126" t="str">
        <f>IF(AU96="","",VLOOKUP(AU96,'[2]シフト記号表（勤務時間帯）'!$D$6:$X$47,21,FALSE))</f>
        <v/>
      </c>
      <c r="AV97" s="127" t="str">
        <f>IF(AV96="","",VLOOKUP(AV96,'[2]シフト記号表（勤務時間帯）'!$D$6:$X$47,21,FALSE))</f>
        <v/>
      </c>
      <c r="AW97" s="125" t="str">
        <f>IF(AW96="","",VLOOKUP(AW96,'[2]シフト記号表（勤務時間帯）'!$D$6:$X$47,21,FALSE))</f>
        <v/>
      </c>
      <c r="AX97" s="126" t="str">
        <f>IF(AX96="","",VLOOKUP(AX96,'[2]シフト記号表（勤務時間帯）'!$D$6:$X$47,21,FALSE))</f>
        <v/>
      </c>
      <c r="AY97" s="126" t="str">
        <f>IF(AY96="","",VLOOKUP(AY96,'[2]シフト記号表（勤務時間帯）'!$D$6:$X$47,21,FALSE))</f>
        <v/>
      </c>
      <c r="AZ97" s="902">
        <f>IF($BC$3="４週",SUM(U97:AV97),IF($BC$3="暦月",SUM(U97:AY97),""))</f>
        <v>0</v>
      </c>
      <c r="BA97" s="903"/>
      <c r="BB97" s="904">
        <f>IF($BC$3="４週",AZ97/4,IF($BC$3="暦月",(AZ97/($BC$8/7)),""))</f>
        <v>0</v>
      </c>
      <c r="BC97" s="903"/>
      <c r="BD97" s="896"/>
      <c r="BE97" s="1019"/>
      <c r="BF97" s="1019"/>
      <c r="BG97" s="1019"/>
      <c r="BH97" s="898"/>
    </row>
    <row r="98" spans="2:60" ht="20.25" customHeight="1">
      <c r="B98" s="128"/>
      <c r="C98" s="941"/>
      <c r="D98" s="942"/>
      <c r="E98" s="943"/>
      <c r="F98" s="129"/>
      <c r="G98" s="130">
        <f>C96</f>
        <v>0</v>
      </c>
      <c r="H98" s="944"/>
      <c r="I98" s="945"/>
      <c r="J98" s="946"/>
      <c r="K98" s="946"/>
      <c r="L98" s="947"/>
      <c r="M98" s="948"/>
      <c r="N98" s="949"/>
      <c r="O98" s="950"/>
      <c r="P98" s="185" t="s">
        <v>618</v>
      </c>
      <c r="Q98" s="132"/>
      <c r="R98" s="132"/>
      <c r="S98" s="152"/>
      <c r="T98" s="153"/>
      <c r="U98" s="135" t="str">
        <f>IF(U96="","",VLOOKUP(U96,'[2]シフト記号表（勤務時間帯）'!$D$6:$Z$47,23,FALSE))</f>
        <v/>
      </c>
      <c r="V98" s="136" t="str">
        <f>IF(V96="","",VLOOKUP(V96,'[2]シフト記号表（勤務時間帯）'!$D$6:$Z$47,23,FALSE))</f>
        <v/>
      </c>
      <c r="W98" s="136" t="str">
        <f>IF(W96="","",VLOOKUP(W96,'[2]シフト記号表（勤務時間帯）'!$D$6:$Z$47,23,FALSE))</f>
        <v/>
      </c>
      <c r="X98" s="136" t="str">
        <f>IF(X96="","",VLOOKUP(X96,'[2]シフト記号表（勤務時間帯）'!$D$6:$Z$47,23,FALSE))</f>
        <v/>
      </c>
      <c r="Y98" s="136" t="str">
        <f>IF(Y96="","",VLOOKUP(Y96,'[2]シフト記号表（勤務時間帯）'!$D$6:$Z$47,23,FALSE))</f>
        <v/>
      </c>
      <c r="Z98" s="136" t="str">
        <f>IF(Z96="","",VLOOKUP(Z96,'[2]シフト記号表（勤務時間帯）'!$D$6:$Z$47,23,FALSE))</f>
        <v/>
      </c>
      <c r="AA98" s="137" t="str">
        <f>IF(AA96="","",VLOOKUP(AA96,'[2]シフト記号表（勤務時間帯）'!$D$6:$Z$47,23,FALSE))</f>
        <v/>
      </c>
      <c r="AB98" s="135" t="str">
        <f>IF(AB96="","",VLOOKUP(AB96,'[2]シフト記号表（勤務時間帯）'!$D$6:$Z$47,23,FALSE))</f>
        <v/>
      </c>
      <c r="AC98" s="136" t="str">
        <f>IF(AC96="","",VLOOKUP(AC96,'[2]シフト記号表（勤務時間帯）'!$D$6:$Z$47,23,FALSE))</f>
        <v/>
      </c>
      <c r="AD98" s="136" t="str">
        <f>IF(AD96="","",VLOOKUP(AD96,'[2]シフト記号表（勤務時間帯）'!$D$6:$Z$47,23,FALSE))</f>
        <v/>
      </c>
      <c r="AE98" s="136" t="str">
        <f>IF(AE96="","",VLOOKUP(AE96,'[2]シフト記号表（勤務時間帯）'!$D$6:$Z$47,23,FALSE))</f>
        <v/>
      </c>
      <c r="AF98" s="136" t="str">
        <f>IF(AF96="","",VLOOKUP(AF96,'[2]シフト記号表（勤務時間帯）'!$D$6:$Z$47,23,FALSE))</f>
        <v/>
      </c>
      <c r="AG98" s="136" t="str">
        <f>IF(AG96="","",VLOOKUP(AG96,'[2]シフト記号表（勤務時間帯）'!$D$6:$Z$47,23,FALSE))</f>
        <v/>
      </c>
      <c r="AH98" s="137" t="str">
        <f>IF(AH96="","",VLOOKUP(AH96,'[2]シフト記号表（勤務時間帯）'!$D$6:$Z$47,23,FALSE))</f>
        <v/>
      </c>
      <c r="AI98" s="135" t="str">
        <f>IF(AI96="","",VLOOKUP(AI96,'[2]シフト記号表（勤務時間帯）'!$D$6:$Z$47,23,FALSE))</f>
        <v/>
      </c>
      <c r="AJ98" s="136" t="str">
        <f>IF(AJ96="","",VLOOKUP(AJ96,'[2]シフト記号表（勤務時間帯）'!$D$6:$Z$47,23,FALSE))</f>
        <v/>
      </c>
      <c r="AK98" s="136" t="str">
        <f>IF(AK96="","",VLOOKUP(AK96,'[2]シフト記号表（勤務時間帯）'!$D$6:$Z$47,23,FALSE))</f>
        <v/>
      </c>
      <c r="AL98" s="136" t="str">
        <f>IF(AL96="","",VLOOKUP(AL96,'[2]シフト記号表（勤務時間帯）'!$D$6:$Z$47,23,FALSE))</f>
        <v/>
      </c>
      <c r="AM98" s="136" t="str">
        <f>IF(AM96="","",VLOOKUP(AM96,'[2]シフト記号表（勤務時間帯）'!$D$6:$Z$47,23,FALSE))</f>
        <v/>
      </c>
      <c r="AN98" s="136" t="str">
        <f>IF(AN96="","",VLOOKUP(AN96,'[2]シフト記号表（勤務時間帯）'!$D$6:$Z$47,23,FALSE))</f>
        <v/>
      </c>
      <c r="AO98" s="137" t="str">
        <f>IF(AO96="","",VLOOKUP(AO96,'[2]シフト記号表（勤務時間帯）'!$D$6:$Z$47,23,FALSE))</f>
        <v/>
      </c>
      <c r="AP98" s="135" t="str">
        <f>IF(AP96="","",VLOOKUP(AP96,'[2]シフト記号表（勤務時間帯）'!$D$6:$Z$47,23,FALSE))</f>
        <v/>
      </c>
      <c r="AQ98" s="136" t="str">
        <f>IF(AQ96="","",VLOOKUP(AQ96,'[2]シフト記号表（勤務時間帯）'!$D$6:$Z$47,23,FALSE))</f>
        <v/>
      </c>
      <c r="AR98" s="136" t="str">
        <f>IF(AR96="","",VLOOKUP(AR96,'[2]シフト記号表（勤務時間帯）'!$D$6:$Z$47,23,FALSE))</f>
        <v/>
      </c>
      <c r="AS98" s="136" t="str">
        <f>IF(AS96="","",VLOOKUP(AS96,'[2]シフト記号表（勤務時間帯）'!$D$6:$Z$47,23,FALSE))</f>
        <v/>
      </c>
      <c r="AT98" s="136" t="str">
        <f>IF(AT96="","",VLOOKUP(AT96,'[2]シフト記号表（勤務時間帯）'!$D$6:$Z$47,23,FALSE))</f>
        <v/>
      </c>
      <c r="AU98" s="136" t="str">
        <f>IF(AU96="","",VLOOKUP(AU96,'[2]シフト記号表（勤務時間帯）'!$D$6:$Z$47,23,FALSE))</f>
        <v/>
      </c>
      <c r="AV98" s="137" t="str">
        <f>IF(AV96="","",VLOOKUP(AV96,'[2]シフト記号表（勤務時間帯）'!$D$6:$Z$47,23,FALSE))</f>
        <v/>
      </c>
      <c r="AW98" s="135" t="str">
        <f>IF(AW96="","",VLOOKUP(AW96,'[2]シフト記号表（勤務時間帯）'!$D$6:$Z$47,23,FALSE))</f>
        <v/>
      </c>
      <c r="AX98" s="136" t="str">
        <f>IF(AX96="","",VLOOKUP(AX96,'[2]シフト記号表（勤務時間帯）'!$D$6:$Z$47,23,FALSE))</f>
        <v/>
      </c>
      <c r="AY98" s="136" t="str">
        <f>IF(AY96="","",VLOOKUP(AY96,'[2]シフト記号表（勤務時間帯）'!$D$6:$Z$47,23,FALSE))</f>
        <v/>
      </c>
      <c r="AZ98" s="905">
        <f>IF($BC$3="４週",SUM(U98:AV98),IF($BC$3="暦月",SUM(U98:AY98),""))</f>
        <v>0</v>
      </c>
      <c r="BA98" s="906"/>
      <c r="BB98" s="907">
        <f>IF($BC$3="４週",AZ98/4,IF($BC$3="暦月",(AZ98/($BC$8/7)),""))</f>
        <v>0</v>
      </c>
      <c r="BC98" s="906"/>
      <c r="BD98" s="899"/>
      <c r="BE98" s="900"/>
      <c r="BF98" s="900"/>
      <c r="BG98" s="900"/>
      <c r="BH98" s="901"/>
    </row>
    <row r="99" spans="2:60" ht="20.25" customHeight="1">
      <c r="B99" s="138"/>
      <c r="C99" s="910"/>
      <c r="D99" s="911"/>
      <c r="E99" s="912"/>
      <c r="F99" s="139"/>
      <c r="G99" s="140"/>
      <c r="H99" s="951"/>
      <c r="I99" s="922"/>
      <c r="J99" s="923"/>
      <c r="K99" s="923"/>
      <c r="L99" s="924"/>
      <c r="M99" s="931"/>
      <c r="N99" s="932"/>
      <c r="O99" s="933"/>
      <c r="P99" s="159" t="s">
        <v>616</v>
      </c>
      <c r="Q99" s="160"/>
      <c r="R99" s="160"/>
      <c r="S99" s="161"/>
      <c r="T99" s="162"/>
      <c r="U99" s="145"/>
      <c r="V99" s="146"/>
      <c r="W99" s="146"/>
      <c r="X99" s="146"/>
      <c r="Y99" s="146"/>
      <c r="Z99" s="146"/>
      <c r="AA99" s="147"/>
      <c r="AB99" s="145"/>
      <c r="AC99" s="146"/>
      <c r="AD99" s="146"/>
      <c r="AE99" s="146"/>
      <c r="AF99" s="146"/>
      <c r="AG99" s="146"/>
      <c r="AH99" s="147"/>
      <c r="AI99" s="145"/>
      <c r="AJ99" s="146"/>
      <c r="AK99" s="146"/>
      <c r="AL99" s="146"/>
      <c r="AM99" s="146"/>
      <c r="AN99" s="146"/>
      <c r="AO99" s="147"/>
      <c r="AP99" s="145"/>
      <c r="AQ99" s="146"/>
      <c r="AR99" s="146"/>
      <c r="AS99" s="146"/>
      <c r="AT99" s="146"/>
      <c r="AU99" s="146"/>
      <c r="AV99" s="147"/>
      <c r="AW99" s="145"/>
      <c r="AX99" s="146"/>
      <c r="AY99" s="146"/>
      <c r="AZ99" s="940"/>
      <c r="BA99" s="909"/>
      <c r="BB99" s="908"/>
      <c r="BC99" s="909"/>
      <c r="BD99" s="893"/>
      <c r="BE99" s="894"/>
      <c r="BF99" s="894"/>
      <c r="BG99" s="894"/>
      <c r="BH99" s="895"/>
    </row>
    <row r="100" spans="2:60" ht="20.25" customHeight="1">
      <c r="B100" s="118">
        <f>B97+1</f>
        <v>27</v>
      </c>
      <c r="C100" s="913"/>
      <c r="D100" s="1016"/>
      <c r="E100" s="915"/>
      <c r="F100" s="119">
        <f>C99</f>
        <v>0</v>
      </c>
      <c r="G100" s="120"/>
      <c r="H100" s="920"/>
      <c r="I100" s="925"/>
      <c r="J100" s="1017"/>
      <c r="K100" s="1017"/>
      <c r="L100" s="927"/>
      <c r="M100" s="934"/>
      <c r="N100" s="1018"/>
      <c r="O100" s="936"/>
      <c r="P100" s="121" t="s">
        <v>617</v>
      </c>
      <c r="Q100" s="122"/>
      <c r="R100" s="122"/>
      <c r="S100" s="123"/>
      <c r="T100" s="124"/>
      <c r="U100" s="125" t="str">
        <f>IF(U99="","",VLOOKUP(U99,'[2]シフト記号表（勤務時間帯）'!$D$6:$X$47,21,FALSE))</f>
        <v/>
      </c>
      <c r="V100" s="126" t="str">
        <f>IF(V99="","",VLOOKUP(V99,'[2]シフト記号表（勤務時間帯）'!$D$6:$X$47,21,FALSE))</f>
        <v/>
      </c>
      <c r="W100" s="126" t="str">
        <f>IF(W99="","",VLOOKUP(W99,'[2]シフト記号表（勤務時間帯）'!$D$6:$X$47,21,FALSE))</f>
        <v/>
      </c>
      <c r="X100" s="126" t="str">
        <f>IF(X99="","",VLOOKUP(X99,'[2]シフト記号表（勤務時間帯）'!$D$6:$X$47,21,FALSE))</f>
        <v/>
      </c>
      <c r="Y100" s="126" t="str">
        <f>IF(Y99="","",VLOOKUP(Y99,'[2]シフト記号表（勤務時間帯）'!$D$6:$X$47,21,FALSE))</f>
        <v/>
      </c>
      <c r="Z100" s="126" t="str">
        <f>IF(Z99="","",VLOOKUP(Z99,'[2]シフト記号表（勤務時間帯）'!$D$6:$X$47,21,FALSE))</f>
        <v/>
      </c>
      <c r="AA100" s="127" t="str">
        <f>IF(AA99="","",VLOOKUP(AA99,'[2]シフト記号表（勤務時間帯）'!$D$6:$X$47,21,FALSE))</f>
        <v/>
      </c>
      <c r="AB100" s="125" t="str">
        <f>IF(AB99="","",VLOOKUP(AB99,'[2]シフト記号表（勤務時間帯）'!$D$6:$X$47,21,FALSE))</f>
        <v/>
      </c>
      <c r="AC100" s="126" t="str">
        <f>IF(AC99="","",VLOOKUP(AC99,'[2]シフト記号表（勤務時間帯）'!$D$6:$X$47,21,FALSE))</f>
        <v/>
      </c>
      <c r="AD100" s="126" t="str">
        <f>IF(AD99="","",VLOOKUP(AD99,'[2]シフト記号表（勤務時間帯）'!$D$6:$X$47,21,FALSE))</f>
        <v/>
      </c>
      <c r="AE100" s="126" t="str">
        <f>IF(AE99="","",VLOOKUP(AE99,'[2]シフト記号表（勤務時間帯）'!$D$6:$X$47,21,FALSE))</f>
        <v/>
      </c>
      <c r="AF100" s="126" t="str">
        <f>IF(AF99="","",VLOOKUP(AF99,'[2]シフト記号表（勤務時間帯）'!$D$6:$X$47,21,FALSE))</f>
        <v/>
      </c>
      <c r="AG100" s="126" t="str">
        <f>IF(AG99="","",VLOOKUP(AG99,'[2]シフト記号表（勤務時間帯）'!$D$6:$X$47,21,FALSE))</f>
        <v/>
      </c>
      <c r="AH100" s="127" t="str">
        <f>IF(AH99="","",VLOOKUP(AH99,'[2]シフト記号表（勤務時間帯）'!$D$6:$X$47,21,FALSE))</f>
        <v/>
      </c>
      <c r="AI100" s="125" t="str">
        <f>IF(AI99="","",VLOOKUP(AI99,'[2]シフト記号表（勤務時間帯）'!$D$6:$X$47,21,FALSE))</f>
        <v/>
      </c>
      <c r="AJ100" s="126" t="str">
        <f>IF(AJ99="","",VLOOKUP(AJ99,'[2]シフト記号表（勤務時間帯）'!$D$6:$X$47,21,FALSE))</f>
        <v/>
      </c>
      <c r="AK100" s="126" t="str">
        <f>IF(AK99="","",VLOOKUP(AK99,'[2]シフト記号表（勤務時間帯）'!$D$6:$X$47,21,FALSE))</f>
        <v/>
      </c>
      <c r="AL100" s="126" t="str">
        <f>IF(AL99="","",VLOOKUP(AL99,'[2]シフト記号表（勤務時間帯）'!$D$6:$X$47,21,FALSE))</f>
        <v/>
      </c>
      <c r="AM100" s="126" t="str">
        <f>IF(AM99="","",VLOOKUP(AM99,'[2]シフト記号表（勤務時間帯）'!$D$6:$X$47,21,FALSE))</f>
        <v/>
      </c>
      <c r="AN100" s="126" t="str">
        <f>IF(AN99="","",VLOOKUP(AN99,'[2]シフト記号表（勤務時間帯）'!$D$6:$X$47,21,FALSE))</f>
        <v/>
      </c>
      <c r="AO100" s="127" t="str">
        <f>IF(AO99="","",VLOOKUP(AO99,'[2]シフト記号表（勤務時間帯）'!$D$6:$X$47,21,FALSE))</f>
        <v/>
      </c>
      <c r="AP100" s="125" t="str">
        <f>IF(AP99="","",VLOOKUP(AP99,'[2]シフト記号表（勤務時間帯）'!$D$6:$X$47,21,FALSE))</f>
        <v/>
      </c>
      <c r="AQ100" s="126" t="str">
        <f>IF(AQ99="","",VLOOKUP(AQ99,'[2]シフト記号表（勤務時間帯）'!$D$6:$X$47,21,FALSE))</f>
        <v/>
      </c>
      <c r="AR100" s="126" t="str">
        <f>IF(AR99="","",VLOOKUP(AR99,'[2]シフト記号表（勤務時間帯）'!$D$6:$X$47,21,FALSE))</f>
        <v/>
      </c>
      <c r="AS100" s="126" t="str">
        <f>IF(AS99="","",VLOOKUP(AS99,'[2]シフト記号表（勤務時間帯）'!$D$6:$X$47,21,FALSE))</f>
        <v/>
      </c>
      <c r="AT100" s="126" t="str">
        <f>IF(AT99="","",VLOOKUP(AT99,'[2]シフト記号表（勤務時間帯）'!$D$6:$X$47,21,FALSE))</f>
        <v/>
      </c>
      <c r="AU100" s="126" t="str">
        <f>IF(AU99="","",VLOOKUP(AU99,'[2]シフト記号表（勤務時間帯）'!$D$6:$X$47,21,FALSE))</f>
        <v/>
      </c>
      <c r="AV100" s="127" t="str">
        <f>IF(AV99="","",VLOOKUP(AV99,'[2]シフト記号表（勤務時間帯）'!$D$6:$X$47,21,FALSE))</f>
        <v/>
      </c>
      <c r="AW100" s="125" t="str">
        <f>IF(AW99="","",VLOOKUP(AW99,'[2]シフト記号表（勤務時間帯）'!$D$6:$X$47,21,FALSE))</f>
        <v/>
      </c>
      <c r="AX100" s="126" t="str">
        <f>IF(AX99="","",VLOOKUP(AX99,'[2]シフト記号表（勤務時間帯）'!$D$6:$X$47,21,FALSE))</f>
        <v/>
      </c>
      <c r="AY100" s="126" t="str">
        <f>IF(AY99="","",VLOOKUP(AY99,'[2]シフト記号表（勤務時間帯）'!$D$6:$X$47,21,FALSE))</f>
        <v/>
      </c>
      <c r="AZ100" s="902">
        <f>IF($BC$3="４週",SUM(U100:AV100),IF($BC$3="暦月",SUM(U100:AY100),""))</f>
        <v>0</v>
      </c>
      <c r="BA100" s="903"/>
      <c r="BB100" s="904">
        <f>IF($BC$3="４週",AZ100/4,IF($BC$3="暦月",(AZ100/($BC$8/7)),""))</f>
        <v>0</v>
      </c>
      <c r="BC100" s="903"/>
      <c r="BD100" s="896"/>
      <c r="BE100" s="1019"/>
      <c r="BF100" s="1019"/>
      <c r="BG100" s="1019"/>
      <c r="BH100" s="898"/>
    </row>
    <row r="101" spans="2:60" ht="20.25" customHeight="1">
      <c r="B101" s="128"/>
      <c r="C101" s="941"/>
      <c r="D101" s="942"/>
      <c r="E101" s="943"/>
      <c r="F101" s="129"/>
      <c r="G101" s="130">
        <f>C99</f>
        <v>0</v>
      </c>
      <c r="H101" s="944"/>
      <c r="I101" s="945"/>
      <c r="J101" s="946"/>
      <c r="K101" s="946"/>
      <c r="L101" s="947"/>
      <c r="M101" s="948"/>
      <c r="N101" s="949"/>
      <c r="O101" s="950"/>
      <c r="P101" s="185" t="s">
        <v>618</v>
      </c>
      <c r="Q101" s="132"/>
      <c r="R101" s="132"/>
      <c r="S101" s="152"/>
      <c r="T101" s="153"/>
      <c r="U101" s="135" t="str">
        <f>IF(U99="","",VLOOKUP(U99,'[2]シフト記号表（勤務時間帯）'!$D$6:$Z$47,23,FALSE))</f>
        <v/>
      </c>
      <c r="V101" s="136" t="str">
        <f>IF(V99="","",VLOOKUP(V99,'[2]シフト記号表（勤務時間帯）'!$D$6:$Z$47,23,FALSE))</f>
        <v/>
      </c>
      <c r="W101" s="136" t="str">
        <f>IF(W99="","",VLOOKUP(W99,'[2]シフト記号表（勤務時間帯）'!$D$6:$Z$47,23,FALSE))</f>
        <v/>
      </c>
      <c r="X101" s="136" t="str">
        <f>IF(X99="","",VLOOKUP(X99,'[2]シフト記号表（勤務時間帯）'!$D$6:$Z$47,23,FALSE))</f>
        <v/>
      </c>
      <c r="Y101" s="136" t="str">
        <f>IF(Y99="","",VLOOKUP(Y99,'[2]シフト記号表（勤務時間帯）'!$D$6:$Z$47,23,FALSE))</f>
        <v/>
      </c>
      <c r="Z101" s="136" t="str">
        <f>IF(Z99="","",VLOOKUP(Z99,'[2]シフト記号表（勤務時間帯）'!$D$6:$Z$47,23,FALSE))</f>
        <v/>
      </c>
      <c r="AA101" s="137" t="str">
        <f>IF(AA99="","",VLOOKUP(AA99,'[2]シフト記号表（勤務時間帯）'!$D$6:$Z$47,23,FALSE))</f>
        <v/>
      </c>
      <c r="AB101" s="135" t="str">
        <f>IF(AB99="","",VLOOKUP(AB99,'[2]シフト記号表（勤務時間帯）'!$D$6:$Z$47,23,FALSE))</f>
        <v/>
      </c>
      <c r="AC101" s="136" t="str">
        <f>IF(AC99="","",VLOOKUP(AC99,'[2]シフト記号表（勤務時間帯）'!$D$6:$Z$47,23,FALSE))</f>
        <v/>
      </c>
      <c r="AD101" s="136" t="str">
        <f>IF(AD99="","",VLOOKUP(AD99,'[2]シフト記号表（勤務時間帯）'!$D$6:$Z$47,23,FALSE))</f>
        <v/>
      </c>
      <c r="AE101" s="136" t="str">
        <f>IF(AE99="","",VLOOKUP(AE99,'[2]シフト記号表（勤務時間帯）'!$D$6:$Z$47,23,FALSE))</f>
        <v/>
      </c>
      <c r="AF101" s="136" t="str">
        <f>IF(AF99="","",VLOOKUP(AF99,'[2]シフト記号表（勤務時間帯）'!$D$6:$Z$47,23,FALSE))</f>
        <v/>
      </c>
      <c r="AG101" s="136" t="str">
        <f>IF(AG99="","",VLOOKUP(AG99,'[2]シフト記号表（勤務時間帯）'!$D$6:$Z$47,23,FALSE))</f>
        <v/>
      </c>
      <c r="AH101" s="137" t="str">
        <f>IF(AH99="","",VLOOKUP(AH99,'[2]シフト記号表（勤務時間帯）'!$D$6:$Z$47,23,FALSE))</f>
        <v/>
      </c>
      <c r="AI101" s="135" t="str">
        <f>IF(AI99="","",VLOOKUP(AI99,'[2]シフト記号表（勤務時間帯）'!$D$6:$Z$47,23,FALSE))</f>
        <v/>
      </c>
      <c r="AJ101" s="136" t="str">
        <f>IF(AJ99="","",VLOOKUP(AJ99,'[2]シフト記号表（勤務時間帯）'!$D$6:$Z$47,23,FALSE))</f>
        <v/>
      </c>
      <c r="AK101" s="136" t="str">
        <f>IF(AK99="","",VLOOKUP(AK99,'[2]シフト記号表（勤務時間帯）'!$D$6:$Z$47,23,FALSE))</f>
        <v/>
      </c>
      <c r="AL101" s="136" t="str">
        <f>IF(AL99="","",VLOOKUP(AL99,'[2]シフト記号表（勤務時間帯）'!$D$6:$Z$47,23,FALSE))</f>
        <v/>
      </c>
      <c r="AM101" s="136" t="str">
        <f>IF(AM99="","",VLOOKUP(AM99,'[2]シフト記号表（勤務時間帯）'!$D$6:$Z$47,23,FALSE))</f>
        <v/>
      </c>
      <c r="AN101" s="136" t="str">
        <f>IF(AN99="","",VLOOKUP(AN99,'[2]シフト記号表（勤務時間帯）'!$D$6:$Z$47,23,FALSE))</f>
        <v/>
      </c>
      <c r="AO101" s="137" t="str">
        <f>IF(AO99="","",VLOOKUP(AO99,'[2]シフト記号表（勤務時間帯）'!$D$6:$Z$47,23,FALSE))</f>
        <v/>
      </c>
      <c r="AP101" s="135" t="str">
        <f>IF(AP99="","",VLOOKUP(AP99,'[2]シフト記号表（勤務時間帯）'!$D$6:$Z$47,23,FALSE))</f>
        <v/>
      </c>
      <c r="AQ101" s="136" t="str">
        <f>IF(AQ99="","",VLOOKUP(AQ99,'[2]シフト記号表（勤務時間帯）'!$D$6:$Z$47,23,FALSE))</f>
        <v/>
      </c>
      <c r="AR101" s="136" t="str">
        <f>IF(AR99="","",VLOOKUP(AR99,'[2]シフト記号表（勤務時間帯）'!$D$6:$Z$47,23,FALSE))</f>
        <v/>
      </c>
      <c r="AS101" s="136" t="str">
        <f>IF(AS99="","",VLOOKUP(AS99,'[2]シフト記号表（勤務時間帯）'!$D$6:$Z$47,23,FALSE))</f>
        <v/>
      </c>
      <c r="AT101" s="136" t="str">
        <f>IF(AT99="","",VLOOKUP(AT99,'[2]シフト記号表（勤務時間帯）'!$D$6:$Z$47,23,FALSE))</f>
        <v/>
      </c>
      <c r="AU101" s="136" t="str">
        <f>IF(AU99="","",VLOOKUP(AU99,'[2]シフト記号表（勤務時間帯）'!$D$6:$Z$47,23,FALSE))</f>
        <v/>
      </c>
      <c r="AV101" s="137" t="str">
        <f>IF(AV99="","",VLOOKUP(AV99,'[2]シフト記号表（勤務時間帯）'!$D$6:$Z$47,23,FALSE))</f>
        <v/>
      </c>
      <c r="AW101" s="135" t="str">
        <f>IF(AW99="","",VLOOKUP(AW99,'[2]シフト記号表（勤務時間帯）'!$D$6:$Z$47,23,FALSE))</f>
        <v/>
      </c>
      <c r="AX101" s="136" t="str">
        <f>IF(AX99="","",VLOOKUP(AX99,'[2]シフト記号表（勤務時間帯）'!$D$6:$Z$47,23,FALSE))</f>
        <v/>
      </c>
      <c r="AY101" s="136" t="str">
        <f>IF(AY99="","",VLOOKUP(AY99,'[2]シフト記号表（勤務時間帯）'!$D$6:$Z$47,23,FALSE))</f>
        <v/>
      </c>
      <c r="AZ101" s="905">
        <f>IF($BC$3="４週",SUM(U101:AV101),IF($BC$3="暦月",SUM(U101:AY101),""))</f>
        <v>0</v>
      </c>
      <c r="BA101" s="906"/>
      <c r="BB101" s="907">
        <f>IF($BC$3="４週",AZ101/4,IF($BC$3="暦月",(AZ101/($BC$8/7)),""))</f>
        <v>0</v>
      </c>
      <c r="BC101" s="906"/>
      <c r="BD101" s="899"/>
      <c r="BE101" s="900"/>
      <c r="BF101" s="900"/>
      <c r="BG101" s="900"/>
      <c r="BH101" s="901"/>
    </row>
    <row r="102" spans="2:60" ht="20.25" customHeight="1">
      <c r="B102" s="138"/>
      <c r="C102" s="910"/>
      <c r="D102" s="911"/>
      <c r="E102" s="912"/>
      <c r="F102" s="139"/>
      <c r="G102" s="140"/>
      <c r="H102" s="951"/>
      <c r="I102" s="922"/>
      <c r="J102" s="923"/>
      <c r="K102" s="923"/>
      <c r="L102" s="924"/>
      <c r="M102" s="931"/>
      <c r="N102" s="932"/>
      <c r="O102" s="933"/>
      <c r="P102" s="159" t="s">
        <v>616</v>
      </c>
      <c r="Q102" s="160"/>
      <c r="R102" s="160"/>
      <c r="S102" s="161"/>
      <c r="T102" s="162"/>
      <c r="U102" s="145"/>
      <c r="V102" s="146"/>
      <c r="W102" s="146"/>
      <c r="X102" s="146"/>
      <c r="Y102" s="146"/>
      <c r="Z102" s="146"/>
      <c r="AA102" s="147"/>
      <c r="AB102" s="145"/>
      <c r="AC102" s="146"/>
      <c r="AD102" s="146"/>
      <c r="AE102" s="146"/>
      <c r="AF102" s="146"/>
      <c r="AG102" s="146"/>
      <c r="AH102" s="147"/>
      <c r="AI102" s="145"/>
      <c r="AJ102" s="146"/>
      <c r="AK102" s="146"/>
      <c r="AL102" s="146"/>
      <c r="AM102" s="146"/>
      <c r="AN102" s="146"/>
      <c r="AO102" s="147"/>
      <c r="AP102" s="145"/>
      <c r="AQ102" s="146"/>
      <c r="AR102" s="146"/>
      <c r="AS102" s="146"/>
      <c r="AT102" s="146"/>
      <c r="AU102" s="146"/>
      <c r="AV102" s="147"/>
      <c r="AW102" s="145"/>
      <c r="AX102" s="146"/>
      <c r="AY102" s="146"/>
      <c r="AZ102" s="940"/>
      <c r="BA102" s="909"/>
      <c r="BB102" s="908"/>
      <c r="BC102" s="909"/>
      <c r="BD102" s="893"/>
      <c r="BE102" s="894"/>
      <c r="BF102" s="894"/>
      <c r="BG102" s="894"/>
      <c r="BH102" s="895"/>
    </row>
    <row r="103" spans="2:60" ht="20.25" customHeight="1">
      <c r="B103" s="118">
        <f>B100+1</f>
        <v>28</v>
      </c>
      <c r="C103" s="913"/>
      <c r="D103" s="1016"/>
      <c r="E103" s="915"/>
      <c r="F103" s="119">
        <f>C102</f>
        <v>0</v>
      </c>
      <c r="G103" s="120"/>
      <c r="H103" s="920"/>
      <c r="I103" s="925"/>
      <c r="J103" s="1017"/>
      <c r="K103" s="1017"/>
      <c r="L103" s="927"/>
      <c r="M103" s="934"/>
      <c r="N103" s="1018"/>
      <c r="O103" s="936"/>
      <c r="P103" s="121" t="s">
        <v>617</v>
      </c>
      <c r="Q103" s="122"/>
      <c r="R103" s="122"/>
      <c r="S103" s="123"/>
      <c r="T103" s="124"/>
      <c r="U103" s="125" t="str">
        <f>IF(U102="","",VLOOKUP(U102,'[2]シフト記号表（勤務時間帯）'!$D$6:$X$47,21,FALSE))</f>
        <v/>
      </c>
      <c r="V103" s="126" t="str">
        <f>IF(V102="","",VLOOKUP(V102,'[2]シフト記号表（勤務時間帯）'!$D$6:$X$47,21,FALSE))</f>
        <v/>
      </c>
      <c r="W103" s="126" t="str">
        <f>IF(W102="","",VLOOKUP(W102,'[2]シフト記号表（勤務時間帯）'!$D$6:$X$47,21,FALSE))</f>
        <v/>
      </c>
      <c r="X103" s="126" t="str">
        <f>IF(X102="","",VLOOKUP(X102,'[2]シフト記号表（勤務時間帯）'!$D$6:$X$47,21,FALSE))</f>
        <v/>
      </c>
      <c r="Y103" s="126" t="str">
        <f>IF(Y102="","",VLOOKUP(Y102,'[2]シフト記号表（勤務時間帯）'!$D$6:$X$47,21,FALSE))</f>
        <v/>
      </c>
      <c r="Z103" s="126" t="str">
        <f>IF(Z102="","",VLOOKUP(Z102,'[2]シフト記号表（勤務時間帯）'!$D$6:$X$47,21,FALSE))</f>
        <v/>
      </c>
      <c r="AA103" s="127" t="str">
        <f>IF(AA102="","",VLOOKUP(AA102,'[2]シフト記号表（勤務時間帯）'!$D$6:$X$47,21,FALSE))</f>
        <v/>
      </c>
      <c r="AB103" s="125" t="str">
        <f>IF(AB102="","",VLOOKUP(AB102,'[2]シフト記号表（勤務時間帯）'!$D$6:$X$47,21,FALSE))</f>
        <v/>
      </c>
      <c r="AC103" s="126" t="str">
        <f>IF(AC102="","",VLOOKUP(AC102,'[2]シフト記号表（勤務時間帯）'!$D$6:$X$47,21,FALSE))</f>
        <v/>
      </c>
      <c r="AD103" s="126" t="str">
        <f>IF(AD102="","",VLOOKUP(AD102,'[2]シフト記号表（勤務時間帯）'!$D$6:$X$47,21,FALSE))</f>
        <v/>
      </c>
      <c r="AE103" s="126" t="str">
        <f>IF(AE102="","",VLOOKUP(AE102,'[2]シフト記号表（勤務時間帯）'!$D$6:$X$47,21,FALSE))</f>
        <v/>
      </c>
      <c r="AF103" s="126" t="str">
        <f>IF(AF102="","",VLOOKUP(AF102,'[2]シフト記号表（勤務時間帯）'!$D$6:$X$47,21,FALSE))</f>
        <v/>
      </c>
      <c r="AG103" s="126" t="str">
        <f>IF(AG102="","",VLOOKUP(AG102,'[2]シフト記号表（勤務時間帯）'!$D$6:$X$47,21,FALSE))</f>
        <v/>
      </c>
      <c r="AH103" s="127" t="str">
        <f>IF(AH102="","",VLOOKUP(AH102,'[2]シフト記号表（勤務時間帯）'!$D$6:$X$47,21,FALSE))</f>
        <v/>
      </c>
      <c r="AI103" s="125" t="str">
        <f>IF(AI102="","",VLOOKUP(AI102,'[2]シフト記号表（勤務時間帯）'!$D$6:$X$47,21,FALSE))</f>
        <v/>
      </c>
      <c r="AJ103" s="126" t="str">
        <f>IF(AJ102="","",VLOOKUP(AJ102,'[2]シフト記号表（勤務時間帯）'!$D$6:$X$47,21,FALSE))</f>
        <v/>
      </c>
      <c r="AK103" s="126" t="str">
        <f>IF(AK102="","",VLOOKUP(AK102,'[2]シフト記号表（勤務時間帯）'!$D$6:$X$47,21,FALSE))</f>
        <v/>
      </c>
      <c r="AL103" s="126" t="str">
        <f>IF(AL102="","",VLOOKUP(AL102,'[2]シフト記号表（勤務時間帯）'!$D$6:$X$47,21,FALSE))</f>
        <v/>
      </c>
      <c r="AM103" s="126" t="str">
        <f>IF(AM102="","",VLOOKUP(AM102,'[2]シフト記号表（勤務時間帯）'!$D$6:$X$47,21,FALSE))</f>
        <v/>
      </c>
      <c r="AN103" s="126" t="str">
        <f>IF(AN102="","",VLOOKUP(AN102,'[2]シフト記号表（勤務時間帯）'!$D$6:$X$47,21,FALSE))</f>
        <v/>
      </c>
      <c r="AO103" s="127" t="str">
        <f>IF(AO102="","",VLOOKUP(AO102,'[2]シフト記号表（勤務時間帯）'!$D$6:$X$47,21,FALSE))</f>
        <v/>
      </c>
      <c r="AP103" s="125" t="str">
        <f>IF(AP102="","",VLOOKUP(AP102,'[2]シフト記号表（勤務時間帯）'!$D$6:$X$47,21,FALSE))</f>
        <v/>
      </c>
      <c r="AQ103" s="126" t="str">
        <f>IF(AQ102="","",VLOOKUP(AQ102,'[2]シフト記号表（勤務時間帯）'!$D$6:$X$47,21,FALSE))</f>
        <v/>
      </c>
      <c r="AR103" s="126" t="str">
        <f>IF(AR102="","",VLOOKUP(AR102,'[2]シフト記号表（勤務時間帯）'!$D$6:$X$47,21,FALSE))</f>
        <v/>
      </c>
      <c r="AS103" s="126" t="str">
        <f>IF(AS102="","",VLOOKUP(AS102,'[2]シフト記号表（勤務時間帯）'!$D$6:$X$47,21,FALSE))</f>
        <v/>
      </c>
      <c r="AT103" s="126" t="str">
        <f>IF(AT102="","",VLOOKUP(AT102,'[2]シフト記号表（勤務時間帯）'!$D$6:$X$47,21,FALSE))</f>
        <v/>
      </c>
      <c r="AU103" s="126" t="str">
        <f>IF(AU102="","",VLOOKUP(AU102,'[2]シフト記号表（勤務時間帯）'!$D$6:$X$47,21,FALSE))</f>
        <v/>
      </c>
      <c r="AV103" s="127" t="str">
        <f>IF(AV102="","",VLOOKUP(AV102,'[2]シフト記号表（勤務時間帯）'!$D$6:$X$47,21,FALSE))</f>
        <v/>
      </c>
      <c r="AW103" s="125" t="str">
        <f>IF(AW102="","",VLOOKUP(AW102,'[2]シフト記号表（勤務時間帯）'!$D$6:$X$47,21,FALSE))</f>
        <v/>
      </c>
      <c r="AX103" s="126" t="str">
        <f>IF(AX102="","",VLOOKUP(AX102,'[2]シフト記号表（勤務時間帯）'!$D$6:$X$47,21,FALSE))</f>
        <v/>
      </c>
      <c r="AY103" s="126" t="str">
        <f>IF(AY102="","",VLOOKUP(AY102,'[2]シフト記号表（勤務時間帯）'!$D$6:$X$47,21,FALSE))</f>
        <v/>
      </c>
      <c r="AZ103" s="902">
        <f>IF($BC$3="４週",SUM(U103:AV103),IF($BC$3="暦月",SUM(U103:AY103),""))</f>
        <v>0</v>
      </c>
      <c r="BA103" s="903"/>
      <c r="BB103" s="904">
        <f>IF($BC$3="４週",AZ103/4,IF($BC$3="暦月",(AZ103/($BC$8/7)),""))</f>
        <v>0</v>
      </c>
      <c r="BC103" s="903"/>
      <c r="BD103" s="896"/>
      <c r="BE103" s="1019"/>
      <c r="BF103" s="1019"/>
      <c r="BG103" s="1019"/>
      <c r="BH103" s="898"/>
    </row>
    <row r="104" spans="2:60" ht="20.25" customHeight="1">
      <c r="B104" s="128"/>
      <c r="C104" s="941"/>
      <c r="D104" s="942"/>
      <c r="E104" s="943"/>
      <c r="F104" s="129"/>
      <c r="G104" s="130">
        <f>C102</f>
        <v>0</v>
      </c>
      <c r="H104" s="944"/>
      <c r="I104" s="945"/>
      <c r="J104" s="946"/>
      <c r="K104" s="946"/>
      <c r="L104" s="947"/>
      <c r="M104" s="948"/>
      <c r="N104" s="949"/>
      <c r="O104" s="950"/>
      <c r="P104" s="185" t="s">
        <v>618</v>
      </c>
      <c r="Q104" s="132"/>
      <c r="R104" s="132"/>
      <c r="S104" s="152"/>
      <c r="T104" s="153"/>
      <c r="U104" s="135" t="str">
        <f>IF(U102="","",VLOOKUP(U102,'[2]シフト記号表（勤務時間帯）'!$D$6:$Z$47,23,FALSE))</f>
        <v/>
      </c>
      <c r="V104" s="136" t="str">
        <f>IF(V102="","",VLOOKUP(V102,'[2]シフト記号表（勤務時間帯）'!$D$6:$Z$47,23,FALSE))</f>
        <v/>
      </c>
      <c r="W104" s="136" t="str">
        <f>IF(W102="","",VLOOKUP(W102,'[2]シフト記号表（勤務時間帯）'!$D$6:$Z$47,23,FALSE))</f>
        <v/>
      </c>
      <c r="X104" s="136" t="str">
        <f>IF(X102="","",VLOOKUP(X102,'[2]シフト記号表（勤務時間帯）'!$D$6:$Z$47,23,FALSE))</f>
        <v/>
      </c>
      <c r="Y104" s="136" t="str">
        <f>IF(Y102="","",VLOOKUP(Y102,'[2]シフト記号表（勤務時間帯）'!$D$6:$Z$47,23,FALSE))</f>
        <v/>
      </c>
      <c r="Z104" s="136" t="str">
        <f>IF(Z102="","",VLOOKUP(Z102,'[2]シフト記号表（勤務時間帯）'!$D$6:$Z$47,23,FALSE))</f>
        <v/>
      </c>
      <c r="AA104" s="137" t="str">
        <f>IF(AA102="","",VLOOKUP(AA102,'[2]シフト記号表（勤務時間帯）'!$D$6:$Z$47,23,FALSE))</f>
        <v/>
      </c>
      <c r="AB104" s="135" t="str">
        <f>IF(AB102="","",VLOOKUP(AB102,'[2]シフト記号表（勤務時間帯）'!$D$6:$Z$47,23,FALSE))</f>
        <v/>
      </c>
      <c r="AC104" s="136" t="str">
        <f>IF(AC102="","",VLOOKUP(AC102,'[2]シフト記号表（勤務時間帯）'!$D$6:$Z$47,23,FALSE))</f>
        <v/>
      </c>
      <c r="AD104" s="136" t="str">
        <f>IF(AD102="","",VLOOKUP(AD102,'[2]シフト記号表（勤務時間帯）'!$D$6:$Z$47,23,FALSE))</f>
        <v/>
      </c>
      <c r="AE104" s="136" t="str">
        <f>IF(AE102="","",VLOOKUP(AE102,'[2]シフト記号表（勤務時間帯）'!$D$6:$Z$47,23,FALSE))</f>
        <v/>
      </c>
      <c r="AF104" s="136" t="str">
        <f>IF(AF102="","",VLOOKUP(AF102,'[2]シフト記号表（勤務時間帯）'!$D$6:$Z$47,23,FALSE))</f>
        <v/>
      </c>
      <c r="AG104" s="136" t="str">
        <f>IF(AG102="","",VLOOKUP(AG102,'[2]シフト記号表（勤務時間帯）'!$D$6:$Z$47,23,FALSE))</f>
        <v/>
      </c>
      <c r="AH104" s="137" t="str">
        <f>IF(AH102="","",VLOOKUP(AH102,'[2]シフト記号表（勤務時間帯）'!$D$6:$Z$47,23,FALSE))</f>
        <v/>
      </c>
      <c r="AI104" s="135" t="str">
        <f>IF(AI102="","",VLOOKUP(AI102,'[2]シフト記号表（勤務時間帯）'!$D$6:$Z$47,23,FALSE))</f>
        <v/>
      </c>
      <c r="AJ104" s="136" t="str">
        <f>IF(AJ102="","",VLOOKUP(AJ102,'[2]シフト記号表（勤務時間帯）'!$D$6:$Z$47,23,FALSE))</f>
        <v/>
      </c>
      <c r="AK104" s="136" t="str">
        <f>IF(AK102="","",VLOOKUP(AK102,'[2]シフト記号表（勤務時間帯）'!$D$6:$Z$47,23,FALSE))</f>
        <v/>
      </c>
      <c r="AL104" s="136" t="str">
        <f>IF(AL102="","",VLOOKUP(AL102,'[2]シフト記号表（勤務時間帯）'!$D$6:$Z$47,23,FALSE))</f>
        <v/>
      </c>
      <c r="AM104" s="136" t="str">
        <f>IF(AM102="","",VLOOKUP(AM102,'[2]シフト記号表（勤務時間帯）'!$D$6:$Z$47,23,FALSE))</f>
        <v/>
      </c>
      <c r="AN104" s="136" t="str">
        <f>IF(AN102="","",VLOOKUP(AN102,'[2]シフト記号表（勤務時間帯）'!$D$6:$Z$47,23,FALSE))</f>
        <v/>
      </c>
      <c r="AO104" s="137" t="str">
        <f>IF(AO102="","",VLOOKUP(AO102,'[2]シフト記号表（勤務時間帯）'!$D$6:$Z$47,23,FALSE))</f>
        <v/>
      </c>
      <c r="AP104" s="135" t="str">
        <f>IF(AP102="","",VLOOKUP(AP102,'[2]シフト記号表（勤務時間帯）'!$D$6:$Z$47,23,FALSE))</f>
        <v/>
      </c>
      <c r="AQ104" s="136" t="str">
        <f>IF(AQ102="","",VLOOKUP(AQ102,'[2]シフト記号表（勤務時間帯）'!$D$6:$Z$47,23,FALSE))</f>
        <v/>
      </c>
      <c r="AR104" s="136" t="str">
        <f>IF(AR102="","",VLOOKUP(AR102,'[2]シフト記号表（勤務時間帯）'!$D$6:$Z$47,23,FALSE))</f>
        <v/>
      </c>
      <c r="AS104" s="136" t="str">
        <f>IF(AS102="","",VLOOKUP(AS102,'[2]シフト記号表（勤務時間帯）'!$D$6:$Z$47,23,FALSE))</f>
        <v/>
      </c>
      <c r="AT104" s="136" t="str">
        <f>IF(AT102="","",VLOOKUP(AT102,'[2]シフト記号表（勤務時間帯）'!$D$6:$Z$47,23,FALSE))</f>
        <v/>
      </c>
      <c r="AU104" s="136" t="str">
        <f>IF(AU102="","",VLOOKUP(AU102,'[2]シフト記号表（勤務時間帯）'!$D$6:$Z$47,23,FALSE))</f>
        <v/>
      </c>
      <c r="AV104" s="137" t="str">
        <f>IF(AV102="","",VLOOKUP(AV102,'[2]シフト記号表（勤務時間帯）'!$D$6:$Z$47,23,FALSE))</f>
        <v/>
      </c>
      <c r="AW104" s="135" t="str">
        <f>IF(AW102="","",VLOOKUP(AW102,'[2]シフト記号表（勤務時間帯）'!$D$6:$Z$47,23,FALSE))</f>
        <v/>
      </c>
      <c r="AX104" s="136" t="str">
        <f>IF(AX102="","",VLOOKUP(AX102,'[2]シフト記号表（勤務時間帯）'!$D$6:$Z$47,23,FALSE))</f>
        <v/>
      </c>
      <c r="AY104" s="136" t="str">
        <f>IF(AY102="","",VLOOKUP(AY102,'[2]シフト記号表（勤務時間帯）'!$D$6:$Z$47,23,FALSE))</f>
        <v/>
      </c>
      <c r="AZ104" s="905">
        <f>IF($BC$3="４週",SUM(U104:AV104),IF($BC$3="暦月",SUM(U104:AY104),""))</f>
        <v>0</v>
      </c>
      <c r="BA104" s="906"/>
      <c r="BB104" s="907">
        <f>IF($BC$3="４週",AZ104/4,IF($BC$3="暦月",(AZ104/($BC$8/7)),""))</f>
        <v>0</v>
      </c>
      <c r="BC104" s="906"/>
      <c r="BD104" s="899"/>
      <c r="BE104" s="900"/>
      <c r="BF104" s="900"/>
      <c r="BG104" s="900"/>
      <c r="BH104" s="901"/>
    </row>
    <row r="105" spans="2:60" ht="20.25" customHeight="1">
      <c r="B105" s="138"/>
      <c r="C105" s="910"/>
      <c r="D105" s="911"/>
      <c r="E105" s="912"/>
      <c r="F105" s="139"/>
      <c r="G105" s="140"/>
      <c r="H105" s="951"/>
      <c r="I105" s="922"/>
      <c r="J105" s="923"/>
      <c r="K105" s="923"/>
      <c r="L105" s="924"/>
      <c r="M105" s="931"/>
      <c r="N105" s="932"/>
      <c r="O105" s="933"/>
      <c r="P105" s="159" t="s">
        <v>616</v>
      </c>
      <c r="Q105" s="160"/>
      <c r="R105" s="160"/>
      <c r="S105" s="161"/>
      <c r="T105" s="162"/>
      <c r="U105" s="145"/>
      <c r="V105" s="146"/>
      <c r="W105" s="146"/>
      <c r="X105" s="146"/>
      <c r="Y105" s="146"/>
      <c r="Z105" s="146"/>
      <c r="AA105" s="147"/>
      <c r="AB105" s="145"/>
      <c r="AC105" s="146"/>
      <c r="AD105" s="146"/>
      <c r="AE105" s="146"/>
      <c r="AF105" s="146"/>
      <c r="AG105" s="146"/>
      <c r="AH105" s="147"/>
      <c r="AI105" s="145"/>
      <c r="AJ105" s="146"/>
      <c r="AK105" s="146"/>
      <c r="AL105" s="146"/>
      <c r="AM105" s="146"/>
      <c r="AN105" s="146"/>
      <c r="AO105" s="147"/>
      <c r="AP105" s="145"/>
      <c r="AQ105" s="146"/>
      <c r="AR105" s="146"/>
      <c r="AS105" s="146"/>
      <c r="AT105" s="146"/>
      <c r="AU105" s="146"/>
      <c r="AV105" s="147"/>
      <c r="AW105" s="145"/>
      <c r="AX105" s="146"/>
      <c r="AY105" s="146"/>
      <c r="AZ105" s="940"/>
      <c r="BA105" s="909"/>
      <c r="BB105" s="908"/>
      <c r="BC105" s="909"/>
      <c r="BD105" s="893"/>
      <c r="BE105" s="894"/>
      <c r="BF105" s="894"/>
      <c r="BG105" s="894"/>
      <c r="BH105" s="895"/>
    </row>
    <row r="106" spans="2:60" ht="20.25" customHeight="1">
      <c r="B106" s="118">
        <f>B103+1</f>
        <v>29</v>
      </c>
      <c r="C106" s="913"/>
      <c r="D106" s="1016"/>
      <c r="E106" s="915"/>
      <c r="F106" s="119">
        <f>C105</f>
        <v>0</v>
      </c>
      <c r="G106" s="120"/>
      <c r="H106" s="920"/>
      <c r="I106" s="925"/>
      <c r="J106" s="1017"/>
      <c r="K106" s="1017"/>
      <c r="L106" s="927"/>
      <c r="M106" s="934"/>
      <c r="N106" s="1018"/>
      <c r="O106" s="936"/>
      <c r="P106" s="121" t="s">
        <v>617</v>
      </c>
      <c r="Q106" s="122"/>
      <c r="R106" s="122"/>
      <c r="S106" s="123"/>
      <c r="T106" s="124"/>
      <c r="U106" s="125" t="str">
        <f>IF(U105="","",VLOOKUP(U105,'[2]シフト記号表（勤務時間帯）'!$D$6:$X$47,21,FALSE))</f>
        <v/>
      </c>
      <c r="V106" s="126" t="str">
        <f>IF(V105="","",VLOOKUP(V105,'[2]シフト記号表（勤務時間帯）'!$D$6:$X$47,21,FALSE))</f>
        <v/>
      </c>
      <c r="W106" s="126" t="str">
        <f>IF(W105="","",VLOOKUP(W105,'[2]シフト記号表（勤務時間帯）'!$D$6:$X$47,21,FALSE))</f>
        <v/>
      </c>
      <c r="X106" s="126" t="str">
        <f>IF(X105="","",VLOOKUP(X105,'[2]シフト記号表（勤務時間帯）'!$D$6:$X$47,21,FALSE))</f>
        <v/>
      </c>
      <c r="Y106" s="126" t="str">
        <f>IF(Y105="","",VLOOKUP(Y105,'[2]シフト記号表（勤務時間帯）'!$D$6:$X$47,21,FALSE))</f>
        <v/>
      </c>
      <c r="Z106" s="126" t="str">
        <f>IF(Z105="","",VLOOKUP(Z105,'[2]シフト記号表（勤務時間帯）'!$D$6:$X$47,21,FALSE))</f>
        <v/>
      </c>
      <c r="AA106" s="127" t="str">
        <f>IF(AA105="","",VLOOKUP(AA105,'[2]シフト記号表（勤務時間帯）'!$D$6:$X$47,21,FALSE))</f>
        <v/>
      </c>
      <c r="AB106" s="125" t="str">
        <f>IF(AB105="","",VLOOKUP(AB105,'[2]シフト記号表（勤務時間帯）'!$D$6:$X$47,21,FALSE))</f>
        <v/>
      </c>
      <c r="AC106" s="126" t="str">
        <f>IF(AC105="","",VLOOKUP(AC105,'[2]シフト記号表（勤務時間帯）'!$D$6:$X$47,21,FALSE))</f>
        <v/>
      </c>
      <c r="AD106" s="126" t="str">
        <f>IF(AD105="","",VLOOKUP(AD105,'[2]シフト記号表（勤務時間帯）'!$D$6:$X$47,21,FALSE))</f>
        <v/>
      </c>
      <c r="AE106" s="126" t="str">
        <f>IF(AE105="","",VLOOKUP(AE105,'[2]シフト記号表（勤務時間帯）'!$D$6:$X$47,21,FALSE))</f>
        <v/>
      </c>
      <c r="AF106" s="126" t="str">
        <f>IF(AF105="","",VLOOKUP(AF105,'[2]シフト記号表（勤務時間帯）'!$D$6:$X$47,21,FALSE))</f>
        <v/>
      </c>
      <c r="AG106" s="126" t="str">
        <f>IF(AG105="","",VLOOKUP(AG105,'[2]シフト記号表（勤務時間帯）'!$D$6:$X$47,21,FALSE))</f>
        <v/>
      </c>
      <c r="AH106" s="127" t="str">
        <f>IF(AH105="","",VLOOKUP(AH105,'[2]シフト記号表（勤務時間帯）'!$D$6:$X$47,21,FALSE))</f>
        <v/>
      </c>
      <c r="AI106" s="125" t="str">
        <f>IF(AI105="","",VLOOKUP(AI105,'[2]シフト記号表（勤務時間帯）'!$D$6:$X$47,21,FALSE))</f>
        <v/>
      </c>
      <c r="AJ106" s="126" t="str">
        <f>IF(AJ105="","",VLOOKUP(AJ105,'[2]シフト記号表（勤務時間帯）'!$D$6:$X$47,21,FALSE))</f>
        <v/>
      </c>
      <c r="AK106" s="126" t="str">
        <f>IF(AK105="","",VLOOKUP(AK105,'[2]シフト記号表（勤務時間帯）'!$D$6:$X$47,21,FALSE))</f>
        <v/>
      </c>
      <c r="AL106" s="126" t="str">
        <f>IF(AL105="","",VLOOKUP(AL105,'[2]シフト記号表（勤務時間帯）'!$D$6:$X$47,21,FALSE))</f>
        <v/>
      </c>
      <c r="AM106" s="126" t="str">
        <f>IF(AM105="","",VLOOKUP(AM105,'[2]シフト記号表（勤務時間帯）'!$D$6:$X$47,21,FALSE))</f>
        <v/>
      </c>
      <c r="AN106" s="126" t="str">
        <f>IF(AN105="","",VLOOKUP(AN105,'[2]シフト記号表（勤務時間帯）'!$D$6:$X$47,21,FALSE))</f>
        <v/>
      </c>
      <c r="AO106" s="127" t="str">
        <f>IF(AO105="","",VLOOKUP(AO105,'[2]シフト記号表（勤務時間帯）'!$D$6:$X$47,21,FALSE))</f>
        <v/>
      </c>
      <c r="AP106" s="125" t="str">
        <f>IF(AP105="","",VLOOKUP(AP105,'[2]シフト記号表（勤務時間帯）'!$D$6:$X$47,21,FALSE))</f>
        <v/>
      </c>
      <c r="AQ106" s="126" t="str">
        <f>IF(AQ105="","",VLOOKUP(AQ105,'[2]シフト記号表（勤務時間帯）'!$D$6:$X$47,21,FALSE))</f>
        <v/>
      </c>
      <c r="AR106" s="126" t="str">
        <f>IF(AR105="","",VLOOKUP(AR105,'[2]シフト記号表（勤務時間帯）'!$D$6:$X$47,21,FALSE))</f>
        <v/>
      </c>
      <c r="AS106" s="126" t="str">
        <f>IF(AS105="","",VLOOKUP(AS105,'[2]シフト記号表（勤務時間帯）'!$D$6:$X$47,21,FALSE))</f>
        <v/>
      </c>
      <c r="AT106" s="126" t="str">
        <f>IF(AT105="","",VLOOKUP(AT105,'[2]シフト記号表（勤務時間帯）'!$D$6:$X$47,21,FALSE))</f>
        <v/>
      </c>
      <c r="AU106" s="126" t="str">
        <f>IF(AU105="","",VLOOKUP(AU105,'[2]シフト記号表（勤務時間帯）'!$D$6:$X$47,21,FALSE))</f>
        <v/>
      </c>
      <c r="AV106" s="127" t="str">
        <f>IF(AV105="","",VLOOKUP(AV105,'[2]シフト記号表（勤務時間帯）'!$D$6:$X$47,21,FALSE))</f>
        <v/>
      </c>
      <c r="AW106" s="125" t="str">
        <f>IF(AW105="","",VLOOKUP(AW105,'[2]シフト記号表（勤務時間帯）'!$D$6:$X$47,21,FALSE))</f>
        <v/>
      </c>
      <c r="AX106" s="126" t="str">
        <f>IF(AX105="","",VLOOKUP(AX105,'[2]シフト記号表（勤務時間帯）'!$D$6:$X$47,21,FALSE))</f>
        <v/>
      </c>
      <c r="AY106" s="126" t="str">
        <f>IF(AY105="","",VLOOKUP(AY105,'[2]シフト記号表（勤務時間帯）'!$D$6:$X$47,21,FALSE))</f>
        <v/>
      </c>
      <c r="AZ106" s="902">
        <f>IF($BC$3="４週",SUM(U106:AV106),IF($BC$3="暦月",SUM(U106:AY106),""))</f>
        <v>0</v>
      </c>
      <c r="BA106" s="903"/>
      <c r="BB106" s="904">
        <f>IF($BC$3="４週",AZ106/4,IF($BC$3="暦月",(AZ106/($BC$8/7)),""))</f>
        <v>0</v>
      </c>
      <c r="BC106" s="903"/>
      <c r="BD106" s="896"/>
      <c r="BE106" s="1019"/>
      <c r="BF106" s="1019"/>
      <c r="BG106" s="1019"/>
      <c r="BH106" s="898"/>
    </row>
    <row r="107" spans="2:60" ht="20.25" customHeight="1">
      <c r="B107" s="128"/>
      <c r="C107" s="941"/>
      <c r="D107" s="942"/>
      <c r="E107" s="943"/>
      <c r="F107" s="129"/>
      <c r="G107" s="130">
        <f>C105</f>
        <v>0</v>
      </c>
      <c r="H107" s="944"/>
      <c r="I107" s="945"/>
      <c r="J107" s="946"/>
      <c r="K107" s="946"/>
      <c r="L107" s="947"/>
      <c r="M107" s="948"/>
      <c r="N107" s="949"/>
      <c r="O107" s="950"/>
      <c r="P107" s="185" t="s">
        <v>618</v>
      </c>
      <c r="Q107" s="132"/>
      <c r="R107" s="132"/>
      <c r="S107" s="152"/>
      <c r="T107" s="153"/>
      <c r="U107" s="135" t="str">
        <f>IF(U105="","",VLOOKUP(U105,'[2]シフト記号表（勤務時間帯）'!$D$6:$Z$47,23,FALSE))</f>
        <v/>
      </c>
      <c r="V107" s="136" t="str">
        <f>IF(V105="","",VLOOKUP(V105,'[2]シフト記号表（勤務時間帯）'!$D$6:$Z$47,23,FALSE))</f>
        <v/>
      </c>
      <c r="W107" s="136" t="str">
        <f>IF(W105="","",VLOOKUP(W105,'[2]シフト記号表（勤務時間帯）'!$D$6:$Z$47,23,FALSE))</f>
        <v/>
      </c>
      <c r="X107" s="136" t="str">
        <f>IF(X105="","",VLOOKUP(X105,'[2]シフト記号表（勤務時間帯）'!$D$6:$Z$47,23,FALSE))</f>
        <v/>
      </c>
      <c r="Y107" s="136" t="str">
        <f>IF(Y105="","",VLOOKUP(Y105,'[2]シフト記号表（勤務時間帯）'!$D$6:$Z$47,23,FALSE))</f>
        <v/>
      </c>
      <c r="Z107" s="136" t="str">
        <f>IF(Z105="","",VLOOKUP(Z105,'[2]シフト記号表（勤務時間帯）'!$D$6:$Z$47,23,FALSE))</f>
        <v/>
      </c>
      <c r="AA107" s="137" t="str">
        <f>IF(AA105="","",VLOOKUP(AA105,'[2]シフト記号表（勤務時間帯）'!$D$6:$Z$47,23,FALSE))</f>
        <v/>
      </c>
      <c r="AB107" s="135" t="str">
        <f>IF(AB105="","",VLOOKUP(AB105,'[2]シフト記号表（勤務時間帯）'!$D$6:$Z$47,23,FALSE))</f>
        <v/>
      </c>
      <c r="AC107" s="136" t="str">
        <f>IF(AC105="","",VLOOKUP(AC105,'[2]シフト記号表（勤務時間帯）'!$D$6:$Z$47,23,FALSE))</f>
        <v/>
      </c>
      <c r="AD107" s="136" t="str">
        <f>IF(AD105="","",VLOOKUP(AD105,'[2]シフト記号表（勤務時間帯）'!$D$6:$Z$47,23,FALSE))</f>
        <v/>
      </c>
      <c r="AE107" s="136" t="str">
        <f>IF(AE105="","",VLOOKUP(AE105,'[2]シフト記号表（勤務時間帯）'!$D$6:$Z$47,23,FALSE))</f>
        <v/>
      </c>
      <c r="AF107" s="136" t="str">
        <f>IF(AF105="","",VLOOKUP(AF105,'[2]シフト記号表（勤務時間帯）'!$D$6:$Z$47,23,FALSE))</f>
        <v/>
      </c>
      <c r="AG107" s="136" t="str">
        <f>IF(AG105="","",VLOOKUP(AG105,'[2]シフト記号表（勤務時間帯）'!$D$6:$Z$47,23,FALSE))</f>
        <v/>
      </c>
      <c r="AH107" s="137" t="str">
        <f>IF(AH105="","",VLOOKUP(AH105,'[2]シフト記号表（勤務時間帯）'!$D$6:$Z$47,23,FALSE))</f>
        <v/>
      </c>
      <c r="AI107" s="135" t="str">
        <f>IF(AI105="","",VLOOKUP(AI105,'[2]シフト記号表（勤務時間帯）'!$D$6:$Z$47,23,FALSE))</f>
        <v/>
      </c>
      <c r="AJ107" s="136" t="str">
        <f>IF(AJ105="","",VLOOKUP(AJ105,'[2]シフト記号表（勤務時間帯）'!$D$6:$Z$47,23,FALSE))</f>
        <v/>
      </c>
      <c r="AK107" s="136" t="str">
        <f>IF(AK105="","",VLOOKUP(AK105,'[2]シフト記号表（勤務時間帯）'!$D$6:$Z$47,23,FALSE))</f>
        <v/>
      </c>
      <c r="AL107" s="136" t="str">
        <f>IF(AL105="","",VLOOKUP(AL105,'[2]シフト記号表（勤務時間帯）'!$D$6:$Z$47,23,FALSE))</f>
        <v/>
      </c>
      <c r="AM107" s="136" t="str">
        <f>IF(AM105="","",VLOOKUP(AM105,'[2]シフト記号表（勤務時間帯）'!$D$6:$Z$47,23,FALSE))</f>
        <v/>
      </c>
      <c r="AN107" s="136" t="str">
        <f>IF(AN105="","",VLOOKUP(AN105,'[2]シフト記号表（勤務時間帯）'!$D$6:$Z$47,23,FALSE))</f>
        <v/>
      </c>
      <c r="AO107" s="137" t="str">
        <f>IF(AO105="","",VLOOKUP(AO105,'[2]シフト記号表（勤務時間帯）'!$D$6:$Z$47,23,FALSE))</f>
        <v/>
      </c>
      <c r="AP107" s="135" t="str">
        <f>IF(AP105="","",VLOOKUP(AP105,'[2]シフト記号表（勤務時間帯）'!$D$6:$Z$47,23,FALSE))</f>
        <v/>
      </c>
      <c r="AQ107" s="136" t="str">
        <f>IF(AQ105="","",VLOOKUP(AQ105,'[2]シフト記号表（勤務時間帯）'!$D$6:$Z$47,23,FALSE))</f>
        <v/>
      </c>
      <c r="AR107" s="136" t="str">
        <f>IF(AR105="","",VLOOKUP(AR105,'[2]シフト記号表（勤務時間帯）'!$D$6:$Z$47,23,FALSE))</f>
        <v/>
      </c>
      <c r="AS107" s="136" t="str">
        <f>IF(AS105="","",VLOOKUP(AS105,'[2]シフト記号表（勤務時間帯）'!$D$6:$Z$47,23,FALSE))</f>
        <v/>
      </c>
      <c r="AT107" s="136" t="str">
        <f>IF(AT105="","",VLOOKUP(AT105,'[2]シフト記号表（勤務時間帯）'!$D$6:$Z$47,23,FALSE))</f>
        <v/>
      </c>
      <c r="AU107" s="136" t="str">
        <f>IF(AU105="","",VLOOKUP(AU105,'[2]シフト記号表（勤務時間帯）'!$D$6:$Z$47,23,FALSE))</f>
        <v/>
      </c>
      <c r="AV107" s="137" t="str">
        <f>IF(AV105="","",VLOOKUP(AV105,'[2]シフト記号表（勤務時間帯）'!$D$6:$Z$47,23,FALSE))</f>
        <v/>
      </c>
      <c r="AW107" s="135" t="str">
        <f>IF(AW105="","",VLOOKUP(AW105,'[2]シフト記号表（勤務時間帯）'!$D$6:$Z$47,23,FALSE))</f>
        <v/>
      </c>
      <c r="AX107" s="136" t="str">
        <f>IF(AX105="","",VLOOKUP(AX105,'[2]シフト記号表（勤務時間帯）'!$D$6:$Z$47,23,FALSE))</f>
        <v/>
      </c>
      <c r="AY107" s="136" t="str">
        <f>IF(AY105="","",VLOOKUP(AY105,'[2]シフト記号表（勤務時間帯）'!$D$6:$Z$47,23,FALSE))</f>
        <v/>
      </c>
      <c r="AZ107" s="905">
        <f>IF($BC$3="４週",SUM(U107:AV107),IF($BC$3="暦月",SUM(U107:AY107),""))</f>
        <v>0</v>
      </c>
      <c r="BA107" s="906"/>
      <c r="BB107" s="907">
        <f>IF($BC$3="４週",AZ107/4,IF($BC$3="暦月",(AZ107/($BC$8/7)),""))</f>
        <v>0</v>
      </c>
      <c r="BC107" s="906"/>
      <c r="BD107" s="899"/>
      <c r="BE107" s="900"/>
      <c r="BF107" s="900"/>
      <c r="BG107" s="900"/>
      <c r="BH107" s="901"/>
    </row>
    <row r="108" spans="2:60" ht="20.25" customHeight="1">
      <c r="B108" s="138"/>
      <c r="C108" s="910"/>
      <c r="D108" s="911"/>
      <c r="E108" s="912"/>
      <c r="F108" s="139"/>
      <c r="G108" s="140"/>
      <c r="H108" s="951"/>
      <c r="I108" s="922"/>
      <c r="J108" s="923"/>
      <c r="K108" s="923"/>
      <c r="L108" s="924"/>
      <c r="M108" s="931"/>
      <c r="N108" s="932"/>
      <c r="O108" s="933"/>
      <c r="P108" s="159" t="s">
        <v>616</v>
      </c>
      <c r="Q108" s="160"/>
      <c r="R108" s="160"/>
      <c r="S108" s="161"/>
      <c r="T108" s="162"/>
      <c r="U108" s="145"/>
      <c r="V108" s="146"/>
      <c r="W108" s="146"/>
      <c r="X108" s="146"/>
      <c r="Y108" s="146"/>
      <c r="Z108" s="146"/>
      <c r="AA108" s="147"/>
      <c r="AB108" s="145"/>
      <c r="AC108" s="146"/>
      <c r="AD108" s="146"/>
      <c r="AE108" s="146"/>
      <c r="AF108" s="146"/>
      <c r="AG108" s="146"/>
      <c r="AH108" s="147"/>
      <c r="AI108" s="145"/>
      <c r="AJ108" s="146"/>
      <c r="AK108" s="146"/>
      <c r="AL108" s="146"/>
      <c r="AM108" s="146"/>
      <c r="AN108" s="146"/>
      <c r="AO108" s="147"/>
      <c r="AP108" s="145"/>
      <c r="AQ108" s="146"/>
      <c r="AR108" s="146"/>
      <c r="AS108" s="146"/>
      <c r="AT108" s="146"/>
      <c r="AU108" s="146"/>
      <c r="AV108" s="147"/>
      <c r="AW108" s="145"/>
      <c r="AX108" s="146"/>
      <c r="AY108" s="146"/>
      <c r="AZ108" s="940"/>
      <c r="BA108" s="909"/>
      <c r="BB108" s="908"/>
      <c r="BC108" s="909"/>
      <c r="BD108" s="893"/>
      <c r="BE108" s="894"/>
      <c r="BF108" s="894"/>
      <c r="BG108" s="894"/>
      <c r="BH108" s="895"/>
    </row>
    <row r="109" spans="2:60" ht="20.25" customHeight="1">
      <c r="B109" s="118">
        <f>B106+1</f>
        <v>30</v>
      </c>
      <c r="C109" s="913"/>
      <c r="D109" s="1016"/>
      <c r="E109" s="915"/>
      <c r="F109" s="119">
        <f>C108</f>
        <v>0</v>
      </c>
      <c r="G109" s="120"/>
      <c r="H109" s="920"/>
      <c r="I109" s="925"/>
      <c r="J109" s="1017"/>
      <c r="K109" s="1017"/>
      <c r="L109" s="927"/>
      <c r="M109" s="934"/>
      <c r="N109" s="1018"/>
      <c r="O109" s="936"/>
      <c r="P109" s="121" t="s">
        <v>617</v>
      </c>
      <c r="Q109" s="122"/>
      <c r="R109" s="122"/>
      <c r="S109" s="123"/>
      <c r="T109" s="124"/>
      <c r="U109" s="125" t="str">
        <f>IF(U108="","",VLOOKUP(U108,'[2]シフト記号表（勤務時間帯）'!$D$6:$X$47,21,FALSE))</f>
        <v/>
      </c>
      <c r="V109" s="126" t="str">
        <f>IF(V108="","",VLOOKUP(V108,'[2]シフト記号表（勤務時間帯）'!$D$6:$X$47,21,FALSE))</f>
        <v/>
      </c>
      <c r="W109" s="126" t="str">
        <f>IF(W108="","",VLOOKUP(W108,'[2]シフト記号表（勤務時間帯）'!$D$6:$X$47,21,FALSE))</f>
        <v/>
      </c>
      <c r="X109" s="126" t="str">
        <f>IF(X108="","",VLOOKUP(X108,'[2]シフト記号表（勤務時間帯）'!$D$6:$X$47,21,FALSE))</f>
        <v/>
      </c>
      <c r="Y109" s="126" t="str">
        <f>IF(Y108="","",VLOOKUP(Y108,'[2]シフト記号表（勤務時間帯）'!$D$6:$X$47,21,FALSE))</f>
        <v/>
      </c>
      <c r="Z109" s="126" t="str">
        <f>IF(Z108="","",VLOOKUP(Z108,'[2]シフト記号表（勤務時間帯）'!$D$6:$X$47,21,FALSE))</f>
        <v/>
      </c>
      <c r="AA109" s="127" t="str">
        <f>IF(AA108="","",VLOOKUP(AA108,'[2]シフト記号表（勤務時間帯）'!$D$6:$X$47,21,FALSE))</f>
        <v/>
      </c>
      <c r="AB109" s="125" t="str">
        <f>IF(AB108="","",VLOOKUP(AB108,'[2]シフト記号表（勤務時間帯）'!$D$6:$X$47,21,FALSE))</f>
        <v/>
      </c>
      <c r="AC109" s="126" t="str">
        <f>IF(AC108="","",VLOOKUP(AC108,'[2]シフト記号表（勤務時間帯）'!$D$6:$X$47,21,FALSE))</f>
        <v/>
      </c>
      <c r="AD109" s="126" t="str">
        <f>IF(AD108="","",VLOOKUP(AD108,'[2]シフト記号表（勤務時間帯）'!$D$6:$X$47,21,FALSE))</f>
        <v/>
      </c>
      <c r="AE109" s="126" t="str">
        <f>IF(AE108="","",VLOOKUP(AE108,'[2]シフト記号表（勤務時間帯）'!$D$6:$X$47,21,FALSE))</f>
        <v/>
      </c>
      <c r="AF109" s="126" t="str">
        <f>IF(AF108="","",VLOOKUP(AF108,'[2]シフト記号表（勤務時間帯）'!$D$6:$X$47,21,FALSE))</f>
        <v/>
      </c>
      <c r="AG109" s="126" t="str">
        <f>IF(AG108="","",VLOOKUP(AG108,'[2]シフト記号表（勤務時間帯）'!$D$6:$X$47,21,FALSE))</f>
        <v/>
      </c>
      <c r="AH109" s="127" t="str">
        <f>IF(AH108="","",VLOOKUP(AH108,'[2]シフト記号表（勤務時間帯）'!$D$6:$X$47,21,FALSE))</f>
        <v/>
      </c>
      <c r="AI109" s="125" t="str">
        <f>IF(AI108="","",VLOOKUP(AI108,'[2]シフト記号表（勤務時間帯）'!$D$6:$X$47,21,FALSE))</f>
        <v/>
      </c>
      <c r="AJ109" s="126" t="str">
        <f>IF(AJ108="","",VLOOKUP(AJ108,'[2]シフト記号表（勤務時間帯）'!$D$6:$X$47,21,FALSE))</f>
        <v/>
      </c>
      <c r="AK109" s="126" t="str">
        <f>IF(AK108="","",VLOOKUP(AK108,'[2]シフト記号表（勤務時間帯）'!$D$6:$X$47,21,FALSE))</f>
        <v/>
      </c>
      <c r="AL109" s="126" t="str">
        <f>IF(AL108="","",VLOOKUP(AL108,'[2]シフト記号表（勤務時間帯）'!$D$6:$X$47,21,FALSE))</f>
        <v/>
      </c>
      <c r="AM109" s="126" t="str">
        <f>IF(AM108="","",VLOOKUP(AM108,'[2]シフト記号表（勤務時間帯）'!$D$6:$X$47,21,FALSE))</f>
        <v/>
      </c>
      <c r="AN109" s="126" t="str">
        <f>IF(AN108="","",VLOOKUP(AN108,'[2]シフト記号表（勤務時間帯）'!$D$6:$X$47,21,FALSE))</f>
        <v/>
      </c>
      <c r="AO109" s="127" t="str">
        <f>IF(AO108="","",VLOOKUP(AO108,'[2]シフト記号表（勤務時間帯）'!$D$6:$X$47,21,FALSE))</f>
        <v/>
      </c>
      <c r="AP109" s="125" t="str">
        <f>IF(AP108="","",VLOOKUP(AP108,'[2]シフト記号表（勤務時間帯）'!$D$6:$X$47,21,FALSE))</f>
        <v/>
      </c>
      <c r="AQ109" s="126" t="str">
        <f>IF(AQ108="","",VLOOKUP(AQ108,'[2]シフト記号表（勤務時間帯）'!$D$6:$X$47,21,FALSE))</f>
        <v/>
      </c>
      <c r="AR109" s="126" t="str">
        <f>IF(AR108="","",VLOOKUP(AR108,'[2]シフト記号表（勤務時間帯）'!$D$6:$X$47,21,FALSE))</f>
        <v/>
      </c>
      <c r="AS109" s="126" t="str">
        <f>IF(AS108="","",VLOOKUP(AS108,'[2]シフト記号表（勤務時間帯）'!$D$6:$X$47,21,FALSE))</f>
        <v/>
      </c>
      <c r="AT109" s="126" t="str">
        <f>IF(AT108="","",VLOOKUP(AT108,'[2]シフト記号表（勤務時間帯）'!$D$6:$X$47,21,FALSE))</f>
        <v/>
      </c>
      <c r="AU109" s="126" t="str">
        <f>IF(AU108="","",VLOOKUP(AU108,'[2]シフト記号表（勤務時間帯）'!$D$6:$X$47,21,FALSE))</f>
        <v/>
      </c>
      <c r="AV109" s="127" t="str">
        <f>IF(AV108="","",VLOOKUP(AV108,'[2]シフト記号表（勤務時間帯）'!$D$6:$X$47,21,FALSE))</f>
        <v/>
      </c>
      <c r="AW109" s="125" t="str">
        <f>IF(AW108="","",VLOOKUP(AW108,'[2]シフト記号表（勤務時間帯）'!$D$6:$X$47,21,FALSE))</f>
        <v/>
      </c>
      <c r="AX109" s="126" t="str">
        <f>IF(AX108="","",VLOOKUP(AX108,'[2]シフト記号表（勤務時間帯）'!$D$6:$X$47,21,FALSE))</f>
        <v/>
      </c>
      <c r="AY109" s="126" t="str">
        <f>IF(AY108="","",VLOOKUP(AY108,'[2]シフト記号表（勤務時間帯）'!$D$6:$X$47,21,FALSE))</f>
        <v/>
      </c>
      <c r="AZ109" s="902">
        <f>IF($BC$3="４週",SUM(U109:AV109),IF($BC$3="暦月",SUM(U109:AY109),""))</f>
        <v>0</v>
      </c>
      <c r="BA109" s="903"/>
      <c r="BB109" s="904">
        <f>IF($BC$3="４週",AZ109/4,IF($BC$3="暦月",(AZ109/($BC$8/7)),""))</f>
        <v>0</v>
      </c>
      <c r="BC109" s="903"/>
      <c r="BD109" s="896"/>
      <c r="BE109" s="1019"/>
      <c r="BF109" s="1019"/>
      <c r="BG109" s="1019"/>
      <c r="BH109" s="898"/>
    </row>
    <row r="110" spans="2:60" ht="20.25" customHeight="1">
      <c r="B110" s="128"/>
      <c r="C110" s="941"/>
      <c r="D110" s="942"/>
      <c r="E110" s="943"/>
      <c r="F110" s="129"/>
      <c r="G110" s="130">
        <f>C108</f>
        <v>0</v>
      </c>
      <c r="H110" s="944"/>
      <c r="I110" s="945"/>
      <c r="J110" s="946"/>
      <c r="K110" s="946"/>
      <c r="L110" s="947"/>
      <c r="M110" s="948"/>
      <c r="N110" s="949"/>
      <c r="O110" s="950"/>
      <c r="P110" s="185" t="s">
        <v>618</v>
      </c>
      <c r="Q110" s="132"/>
      <c r="R110" s="132"/>
      <c r="S110" s="152"/>
      <c r="T110" s="153"/>
      <c r="U110" s="135" t="str">
        <f>IF(U108="","",VLOOKUP(U108,'[2]シフト記号表（勤務時間帯）'!$D$6:$Z$47,23,FALSE))</f>
        <v/>
      </c>
      <c r="V110" s="136" t="str">
        <f>IF(V108="","",VLOOKUP(V108,'[2]シフト記号表（勤務時間帯）'!$D$6:$Z$47,23,FALSE))</f>
        <v/>
      </c>
      <c r="W110" s="136" t="str">
        <f>IF(W108="","",VLOOKUP(W108,'[2]シフト記号表（勤務時間帯）'!$D$6:$Z$47,23,FALSE))</f>
        <v/>
      </c>
      <c r="X110" s="136" t="str">
        <f>IF(X108="","",VLOOKUP(X108,'[2]シフト記号表（勤務時間帯）'!$D$6:$Z$47,23,FALSE))</f>
        <v/>
      </c>
      <c r="Y110" s="136" t="str">
        <f>IF(Y108="","",VLOOKUP(Y108,'[2]シフト記号表（勤務時間帯）'!$D$6:$Z$47,23,FALSE))</f>
        <v/>
      </c>
      <c r="Z110" s="136" t="str">
        <f>IF(Z108="","",VLOOKUP(Z108,'[2]シフト記号表（勤務時間帯）'!$D$6:$Z$47,23,FALSE))</f>
        <v/>
      </c>
      <c r="AA110" s="137" t="str">
        <f>IF(AA108="","",VLOOKUP(AA108,'[2]シフト記号表（勤務時間帯）'!$D$6:$Z$47,23,FALSE))</f>
        <v/>
      </c>
      <c r="AB110" s="135" t="str">
        <f>IF(AB108="","",VLOOKUP(AB108,'[2]シフト記号表（勤務時間帯）'!$D$6:$Z$47,23,FALSE))</f>
        <v/>
      </c>
      <c r="AC110" s="136" t="str">
        <f>IF(AC108="","",VLOOKUP(AC108,'[2]シフト記号表（勤務時間帯）'!$D$6:$Z$47,23,FALSE))</f>
        <v/>
      </c>
      <c r="AD110" s="136" t="str">
        <f>IF(AD108="","",VLOOKUP(AD108,'[2]シフト記号表（勤務時間帯）'!$D$6:$Z$47,23,FALSE))</f>
        <v/>
      </c>
      <c r="AE110" s="136" t="str">
        <f>IF(AE108="","",VLOOKUP(AE108,'[2]シフト記号表（勤務時間帯）'!$D$6:$Z$47,23,FALSE))</f>
        <v/>
      </c>
      <c r="AF110" s="136" t="str">
        <f>IF(AF108="","",VLOOKUP(AF108,'[2]シフト記号表（勤務時間帯）'!$D$6:$Z$47,23,FALSE))</f>
        <v/>
      </c>
      <c r="AG110" s="136" t="str">
        <f>IF(AG108="","",VLOOKUP(AG108,'[2]シフト記号表（勤務時間帯）'!$D$6:$Z$47,23,FALSE))</f>
        <v/>
      </c>
      <c r="AH110" s="137" t="str">
        <f>IF(AH108="","",VLOOKUP(AH108,'[2]シフト記号表（勤務時間帯）'!$D$6:$Z$47,23,FALSE))</f>
        <v/>
      </c>
      <c r="AI110" s="135" t="str">
        <f>IF(AI108="","",VLOOKUP(AI108,'[2]シフト記号表（勤務時間帯）'!$D$6:$Z$47,23,FALSE))</f>
        <v/>
      </c>
      <c r="AJ110" s="136" t="str">
        <f>IF(AJ108="","",VLOOKUP(AJ108,'[2]シフト記号表（勤務時間帯）'!$D$6:$Z$47,23,FALSE))</f>
        <v/>
      </c>
      <c r="AK110" s="136" t="str">
        <f>IF(AK108="","",VLOOKUP(AK108,'[2]シフト記号表（勤務時間帯）'!$D$6:$Z$47,23,FALSE))</f>
        <v/>
      </c>
      <c r="AL110" s="136" t="str">
        <f>IF(AL108="","",VLOOKUP(AL108,'[2]シフト記号表（勤務時間帯）'!$D$6:$Z$47,23,FALSE))</f>
        <v/>
      </c>
      <c r="AM110" s="136" t="str">
        <f>IF(AM108="","",VLOOKUP(AM108,'[2]シフト記号表（勤務時間帯）'!$D$6:$Z$47,23,FALSE))</f>
        <v/>
      </c>
      <c r="AN110" s="136" t="str">
        <f>IF(AN108="","",VLOOKUP(AN108,'[2]シフト記号表（勤務時間帯）'!$D$6:$Z$47,23,FALSE))</f>
        <v/>
      </c>
      <c r="AO110" s="137" t="str">
        <f>IF(AO108="","",VLOOKUP(AO108,'[2]シフト記号表（勤務時間帯）'!$D$6:$Z$47,23,FALSE))</f>
        <v/>
      </c>
      <c r="AP110" s="135" t="str">
        <f>IF(AP108="","",VLOOKUP(AP108,'[2]シフト記号表（勤務時間帯）'!$D$6:$Z$47,23,FALSE))</f>
        <v/>
      </c>
      <c r="AQ110" s="136" t="str">
        <f>IF(AQ108="","",VLOOKUP(AQ108,'[2]シフト記号表（勤務時間帯）'!$D$6:$Z$47,23,FALSE))</f>
        <v/>
      </c>
      <c r="AR110" s="136" t="str">
        <f>IF(AR108="","",VLOOKUP(AR108,'[2]シフト記号表（勤務時間帯）'!$D$6:$Z$47,23,FALSE))</f>
        <v/>
      </c>
      <c r="AS110" s="136" t="str">
        <f>IF(AS108="","",VLOOKUP(AS108,'[2]シフト記号表（勤務時間帯）'!$D$6:$Z$47,23,FALSE))</f>
        <v/>
      </c>
      <c r="AT110" s="136" t="str">
        <f>IF(AT108="","",VLOOKUP(AT108,'[2]シフト記号表（勤務時間帯）'!$D$6:$Z$47,23,FALSE))</f>
        <v/>
      </c>
      <c r="AU110" s="136" t="str">
        <f>IF(AU108="","",VLOOKUP(AU108,'[2]シフト記号表（勤務時間帯）'!$D$6:$Z$47,23,FALSE))</f>
        <v/>
      </c>
      <c r="AV110" s="137" t="str">
        <f>IF(AV108="","",VLOOKUP(AV108,'[2]シフト記号表（勤務時間帯）'!$D$6:$Z$47,23,FALSE))</f>
        <v/>
      </c>
      <c r="AW110" s="135" t="str">
        <f>IF(AW108="","",VLOOKUP(AW108,'[2]シフト記号表（勤務時間帯）'!$D$6:$Z$47,23,FALSE))</f>
        <v/>
      </c>
      <c r="AX110" s="136" t="str">
        <f>IF(AX108="","",VLOOKUP(AX108,'[2]シフト記号表（勤務時間帯）'!$D$6:$Z$47,23,FALSE))</f>
        <v/>
      </c>
      <c r="AY110" s="136" t="str">
        <f>IF(AY108="","",VLOOKUP(AY108,'[2]シフト記号表（勤務時間帯）'!$D$6:$Z$47,23,FALSE))</f>
        <v/>
      </c>
      <c r="AZ110" s="905">
        <f>IF($BC$3="４週",SUM(U110:AV110),IF($BC$3="暦月",SUM(U110:AY110),""))</f>
        <v>0</v>
      </c>
      <c r="BA110" s="906"/>
      <c r="BB110" s="907">
        <f>IF($BC$3="４週",AZ110/4,IF($BC$3="暦月",(AZ110/($BC$8/7)),""))</f>
        <v>0</v>
      </c>
      <c r="BC110" s="906"/>
      <c r="BD110" s="899"/>
      <c r="BE110" s="900"/>
      <c r="BF110" s="900"/>
      <c r="BG110" s="900"/>
      <c r="BH110" s="901"/>
    </row>
    <row r="111" spans="2:60" ht="20.25" customHeight="1">
      <c r="B111" s="138"/>
      <c r="C111" s="910"/>
      <c r="D111" s="911"/>
      <c r="E111" s="912"/>
      <c r="F111" s="139"/>
      <c r="G111" s="140"/>
      <c r="H111" s="951"/>
      <c r="I111" s="922"/>
      <c r="J111" s="923"/>
      <c r="K111" s="923"/>
      <c r="L111" s="924"/>
      <c r="M111" s="931"/>
      <c r="N111" s="932"/>
      <c r="O111" s="933"/>
      <c r="P111" s="159" t="s">
        <v>616</v>
      </c>
      <c r="Q111" s="160"/>
      <c r="R111" s="160"/>
      <c r="S111" s="161"/>
      <c r="T111" s="162"/>
      <c r="U111" s="145"/>
      <c r="V111" s="146"/>
      <c r="W111" s="146"/>
      <c r="X111" s="146"/>
      <c r="Y111" s="146"/>
      <c r="Z111" s="146"/>
      <c r="AA111" s="147"/>
      <c r="AB111" s="145"/>
      <c r="AC111" s="146"/>
      <c r="AD111" s="146"/>
      <c r="AE111" s="146"/>
      <c r="AF111" s="146"/>
      <c r="AG111" s="146"/>
      <c r="AH111" s="147"/>
      <c r="AI111" s="145"/>
      <c r="AJ111" s="146"/>
      <c r="AK111" s="146"/>
      <c r="AL111" s="146"/>
      <c r="AM111" s="146"/>
      <c r="AN111" s="146"/>
      <c r="AO111" s="147"/>
      <c r="AP111" s="145"/>
      <c r="AQ111" s="146"/>
      <c r="AR111" s="146"/>
      <c r="AS111" s="146"/>
      <c r="AT111" s="146"/>
      <c r="AU111" s="146"/>
      <c r="AV111" s="147"/>
      <c r="AW111" s="145"/>
      <c r="AX111" s="146"/>
      <c r="AY111" s="146"/>
      <c r="AZ111" s="940"/>
      <c r="BA111" s="909"/>
      <c r="BB111" s="908"/>
      <c r="BC111" s="909"/>
      <c r="BD111" s="893"/>
      <c r="BE111" s="894"/>
      <c r="BF111" s="894"/>
      <c r="BG111" s="894"/>
      <c r="BH111" s="895"/>
    </row>
    <row r="112" spans="2:60" ht="20.25" customHeight="1">
      <c r="B112" s="118">
        <f>B109+1</f>
        <v>31</v>
      </c>
      <c r="C112" s="913"/>
      <c r="D112" s="1016"/>
      <c r="E112" s="915"/>
      <c r="F112" s="119">
        <f>C111</f>
        <v>0</v>
      </c>
      <c r="G112" s="120"/>
      <c r="H112" s="920"/>
      <c r="I112" s="925"/>
      <c r="J112" s="1017"/>
      <c r="K112" s="1017"/>
      <c r="L112" s="927"/>
      <c r="M112" s="934"/>
      <c r="N112" s="1018"/>
      <c r="O112" s="936"/>
      <c r="P112" s="121" t="s">
        <v>617</v>
      </c>
      <c r="Q112" s="122"/>
      <c r="R112" s="122"/>
      <c r="S112" s="123"/>
      <c r="T112" s="124"/>
      <c r="U112" s="125" t="str">
        <f>IF(U111="","",VLOOKUP(U111,'[2]シフト記号表（勤務時間帯）'!$D$6:$X$47,21,FALSE))</f>
        <v/>
      </c>
      <c r="V112" s="126" t="str">
        <f>IF(V111="","",VLOOKUP(V111,'[2]シフト記号表（勤務時間帯）'!$D$6:$X$47,21,FALSE))</f>
        <v/>
      </c>
      <c r="W112" s="126" t="str">
        <f>IF(W111="","",VLOOKUP(W111,'[2]シフト記号表（勤務時間帯）'!$D$6:$X$47,21,FALSE))</f>
        <v/>
      </c>
      <c r="X112" s="126" t="str">
        <f>IF(X111="","",VLOOKUP(X111,'[2]シフト記号表（勤務時間帯）'!$D$6:$X$47,21,FALSE))</f>
        <v/>
      </c>
      <c r="Y112" s="126" t="str">
        <f>IF(Y111="","",VLOOKUP(Y111,'[2]シフト記号表（勤務時間帯）'!$D$6:$X$47,21,FALSE))</f>
        <v/>
      </c>
      <c r="Z112" s="126" t="str">
        <f>IF(Z111="","",VLOOKUP(Z111,'[2]シフト記号表（勤務時間帯）'!$D$6:$X$47,21,FALSE))</f>
        <v/>
      </c>
      <c r="AA112" s="127" t="str">
        <f>IF(AA111="","",VLOOKUP(AA111,'[2]シフト記号表（勤務時間帯）'!$D$6:$X$47,21,FALSE))</f>
        <v/>
      </c>
      <c r="AB112" s="125" t="str">
        <f>IF(AB111="","",VLOOKUP(AB111,'[2]シフト記号表（勤務時間帯）'!$D$6:$X$47,21,FALSE))</f>
        <v/>
      </c>
      <c r="AC112" s="126" t="str">
        <f>IF(AC111="","",VLOOKUP(AC111,'[2]シフト記号表（勤務時間帯）'!$D$6:$X$47,21,FALSE))</f>
        <v/>
      </c>
      <c r="AD112" s="126" t="str">
        <f>IF(AD111="","",VLOOKUP(AD111,'[2]シフト記号表（勤務時間帯）'!$D$6:$X$47,21,FALSE))</f>
        <v/>
      </c>
      <c r="AE112" s="126" t="str">
        <f>IF(AE111="","",VLOOKUP(AE111,'[2]シフト記号表（勤務時間帯）'!$D$6:$X$47,21,FALSE))</f>
        <v/>
      </c>
      <c r="AF112" s="126" t="str">
        <f>IF(AF111="","",VLOOKUP(AF111,'[2]シフト記号表（勤務時間帯）'!$D$6:$X$47,21,FALSE))</f>
        <v/>
      </c>
      <c r="AG112" s="126" t="str">
        <f>IF(AG111="","",VLOOKUP(AG111,'[2]シフト記号表（勤務時間帯）'!$D$6:$X$47,21,FALSE))</f>
        <v/>
      </c>
      <c r="AH112" s="127" t="str">
        <f>IF(AH111="","",VLOOKUP(AH111,'[2]シフト記号表（勤務時間帯）'!$D$6:$X$47,21,FALSE))</f>
        <v/>
      </c>
      <c r="AI112" s="125" t="str">
        <f>IF(AI111="","",VLOOKUP(AI111,'[2]シフト記号表（勤務時間帯）'!$D$6:$X$47,21,FALSE))</f>
        <v/>
      </c>
      <c r="AJ112" s="126" t="str">
        <f>IF(AJ111="","",VLOOKUP(AJ111,'[2]シフト記号表（勤務時間帯）'!$D$6:$X$47,21,FALSE))</f>
        <v/>
      </c>
      <c r="AK112" s="126" t="str">
        <f>IF(AK111="","",VLOOKUP(AK111,'[2]シフト記号表（勤務時間帯）'!$D$6:$X$47,21,FALSE))</f>
        <v/>
      </c>
      <c r="AL112" s="126" t="str">
        <f>IF(AL111="","",VLOOKUP(AL111,'[2]シフト記号表（勤務時間帯）'!$D$6:$X$47,21,FALSE))</f>
        <v/>
      </c>
      <c r="AM112" s="126" t="str">
        <f>IF(AM111="","",VLOOKUP(AM111,'[2]シフト記号表（勤務時間帯）'!$D$6:$X$47,21,FALSE))</f>
        <v/>
      </c>
      <c r="AN112" s="126" t="str">
        <f>IF(AN111="","",VLOOKUP(AN111,'[2]シフト記号表（勤務時間帯）'!$D$6:$X$47,21,FALSE))</f>
        <v/>
      </c>
      <c r="AO112" s="127" t="str">
        <f>IF(AO111="","",VLOOKUP(AO111,'[2]シフト記号表（勤務時間帯）'!$D$6:$X$47,21,FALSE))</f>
        <v/>
      </c>
      <c r="AP112" s="125" t="str">
        <f>IF(AP111="","",VLOOKUP(AP111,'[2]シフト記号表（勤務時間帯）'!$D$6:$X$47,21,FALSE))</f>
        <v/>
      </c>
      <c r="AQ112" s="126" t="str">
        <f>IF(AQ111="","",VLOOKUP(AQ111,'[2]シフト記号表（勤務時間帯）'!$D$6:$X$47,21,FALSE))</f>
        <v/>
      </c>
      <c r="AR112" s="126" t="str">
        <f>IF(AR111="","",VLOOKUP(AR111,'[2]シフト記号表（勤務時間帯）'!$D$6:$X$47,21,FALSE))</f>
        <v/>
      </c>
      <c r="AS112" s="126" t="str">
        <f>IF(AS111="","",VLOOKUP(AS111,'[2]シフト記号表（勤務時間帯）'!$D$6:$X$47,21,FALSE))</f>
        <v/>
      </c>
      <c r="AT112" s="126" t="str">
        <f>IF(AT111="","",VLOOKUP(AT111,'[2]シフト記号表（勤務時間帯）'!$D$6:$X$47,21,FALSE))</f>
        <v/>
      </c>
      <c r="AU112" s="126" t="str">
        <f>IF(AU111="","",VLOOKUP(AU111,'[2]シフト記号表（勤務時間帯）'!$D$6:$X$47,21,FALSE))</f>
        <v/>
      </c>
      <c r="AV112" s="127" t="str">
        <f>IF(AV111="","",VLOOKUP(AV111,'[2]シフト記号表（勤務時間帯）'!$D$6:$X$47,21,FALSE))</f>
        <v/>
      </c>
      <c r="AW112" s="125" t="str">
        <f>IF(AW111="","",VLOOKUP(AW111,'[2]シフト記号表（勤務時間帯）'!$D$6:$X$47,21,FALSE))</f>
        <v/>
      </c>
      <c r="AX112" s="126" t="str">
        <f>IF(AX111="","",VLOOKUP(AX111,'[2]シフト記号表（勤務時間帯）'!$D$6:$X$47,21,FALSE))</f>
        <v/>
      </c>
      <c r="AY112" s="126" t="str">
        <f>IF(AY111="","",VLOOKUP(AY111,'[2]シフト記号表（勤務時間帯）'!$D$6:$X$47,21,FALSE))</f>
        <v/>
      </c>
      <c r="AZ112" s="902">
        <f>IF($BC$3="４週",SUM(U112:AV112),IF($BC$3="暦月",SUM(U112:AY112),""))</f>
        <v>0</v>
      </c>
      <c r="BA112" s="903"/>
      <c r="BB112" s="904">
        <f>IF($BC$3="４週",AZ112/4,IF($BC$3="暦月",(AZ112/($BC$8/7)),""))</f>
        <v>0</v>
      </c>
      <c r="BC112" s="903"/>
      <c r="BD112" s="896"/>
      <c r="BE112" s="1019"/>
      <c r="BF112" s="1019"/>
      <c r="BG112" s="1019"/>
      <c r="BH112" s="898"/>
    </row>
    <row r="113" spans="2:60" ht="20.25" customHeight="1">
      <c r="B113" s="128"/>
      <c r="C113" s="941"/>
      <c r="D113" s="942"/>
      <c r="E113" s="943"/>
      <c r="F113" s="129"/>
      <c r="G113" s="130">
        <f>C111</f>
        <v>0</v>
      </c>
      <c r="H113" s="944"/>
      <c r="I113" s="945"/>
      <c r="J113" s="946"/>
      <c r="K113" s="946"/>
      <c r="L113" s="947"/>
      <c r="M113" s="948"/>
      <c r="N113" s="949"/>
      <c r="O113" s="950"/>
      <c r="P113" s="185" t="s">
        <v>618</v>
      </c>
      <c r="Q113" s="132"/>
      <c r="R113" s="132"/>
      <c r="S113" s="152"/>
      <c r="T113" s="153"/>
      <c r="U113" s="135" t="str">
        <f>IF(U111="","",VLOOKUP(U111,'[2]シフト記号表（勤務時間帯）'!$D$6:$Z$47,23,FALSE))</f>
        <v/>
      </c>
      <c r="V113" s="136" t="str">
        <f>IF(V111="","",VLOOKUP(V111,'[2]シフト記号表（勤務時間帯）'!$D$6:$Z$47,23,FALSE))</f>
        <v/>
      </c>
      <c r="W113" s="136" t="str">
        <f>IF(W111="","",VLOOKUP(W111,'[2]シフト記号表（勤務時間帯）'!$D$6:$Z$47,23,FALSE))</f>
        <v/>
      </c>
      <c r="X113" s="136" t="str">
        <f>IF(X111="","",VLOOKUP(X111,'[2]シフト記号表（勤務時間帯）'!$D$6:$Z$47,23,FALSE))</f>
        <v/>
      </c>
      <c r="Y113" s="136" t="str">
        <f>IF(Y111="","",VLOOKUP(Y111,'[2]シフト記号表（勤務時間帯）'!$D$6:$Z$47,23,FALSE))</f>
        <v/>
      </c>
      <c r="Z113" s="136" t="str">
        <f>IF(Z111="","",VLOOKUP(Z111,'[2]シフト記号表（勤務時間帯）'!$D$6:$Z$47,23,FALSE))</f>
        <v/>
      </c>
      <c r="AA113" s="137" t="str">
        <f>IF(AA111="","",VLOOKUP(AA111,'[2]シフト記号表（勤務時間帯）'!$D$6:$Z$47,23,FALSE))</f>
        <v/>
      </c>
      <c r="AB113" s="135" t="str">
        <f>IF(AB111="","",VLOOKUP(AB111,'[2]シフト記号表（勤務時間帯）'!$D$6:$Z$47,23,FALSE))</f>
        <v/>
      </c>
      <c r="AC113" s="136" t="str">
        <f>IF(AC111="","",VLOOKUP(AC111,'[2]シフト記号表（勤務時間帯）'!$D$6:$Z$47,23,FALSE))</f>
        <v/>
      </c>
      <c r="AD113" s="136" t="str">
        <f>IF(AD111="","",VLOOKUP(AD111,'[2]シフト記号表（勤務時間帯）'!$D$6:$Z$47,23,FALSE))</f>
        <v/>
      </c>
      <c r="AE113" s="136" t="str">
        <f>IF(AE111="","",VLOOKUP(AE111,'[2]シフト記号表（勤務時間帯）'!$D$6:$Z$47,23,FALSE))</f>
        <v/>
      </c>
      <c r="AF113" s="136" t="str">
        <f>IF(AF111="","",VLOOKUP(AF111,'[2]シフト記号表（勤務時間帯）'!$D$6:$Z$47,23,FALSE))</f>
        <v/>
      </c>
      <c r="AG113" s="136" t="str">
        <f>IF(AG111="","",VLOOKUP(AG111,'[2]シフト記号表（勤務時間帯）'!$D$6:$Z$47,23,FALSE))</f>
        <v/>
      </c>
      <c r="AH113" s="137" t="str">
        <f>IF(AH111="","",VLOOKUP(AH111,'[2]シフト記号表（勤務時間帯）'!$D$6:$Z$47,23,FALSE))</f>
        <v/>
      </c>
      <c r="AI113" s="135" t="str">
        <f>IF(AI111="","",VLOOKUP(AI111,'[2]シフト記号表（勤務時間帯）'!$D$6:$Z$47,23,FALSE))</f>
        <v/>
      </c>
      <c r="AJ113" s="136" t="str">
        <f>IF(AJ111="","",VLOOKUP(AJ111,'[2]シフト記号表（勤務時間帯）'!$D$6:$Z$47,23,FALSE))</f>
        <v/>
      </c>
      <c r="AK113" s="136" t="str">
        <f>IF(AK111="","",VLOOKUP(AK111,'[2]シフト記号表（勤務時間帯）'!$D$6:$Z$47,23,FALSE))</f>
        <v/>
      </c>
      <c r="AL113" s="136" t="str">
        <f>IF(AL111="","",VLOOKUP(AL111,'[2]シフト記号表（勤務時間帯）'!$D$6:$Z$47,23,FALSE))</f>
        <v/>
      </c>
      <c r="AM113" s="136" t="str">
        <f>IF(AM111="","",VLOOKUP(AM111,'[2]シフト記号表（勤務時間帯）'!$D$6:$Z$47,23,FALSE))</f>
        <v/>
      </c>
      <c r="AN113" s="136" t="str">
        <f>IF(AN111="","",VLOOKUP(AN111,'[2]シフト記号表（勤務時間帯）'!$D$6:$Z$47,23,FALSE))</f>
        <v/>
      </c>
      <c r="AO113" s="137" t="str">
        <f>IF(AO111="","",VLOOKUP(AO111,'[2]シフト記号表（勤務時間帯）'!$D$6:$Z$47,23,FALSE))</f>
        <v/>
      </c>
      <c r="AP113" s="135" t="str">
        <f>IF(AP111="","",VLOOKUP(AP111,'[2]シフト記号表（勤務時間帯）'!$D$6:$Z$47,23,FALSE))</f>
        <v/>
      </c>
      <c r="AQ113" s="136" t="str">
        <f>IF(AQ111="","",VLOOKUP(AQ111,'[2]シフト記号表（勤務時間帯）'!$D$6:$Z$47,23,FALSE))</f>
        <v/>
      </c>
      <c r="AR113" s="136" t="str">
        <f>IF(AR111="","",VLOOKUP(AR111,'[2]シフト記号表（勤務時間帯）'!$D$6:$Z$47,23,FALSE))</f>
        <v/>
      </c>
      <c r="AS113" s="136" t="str">
        <f>IF(AS111="","",VLOOKUP(AS111,'[2]シフト記号表（勤務時間帯）'!$D$6:$Z$47,23,FALSE))</f>
        <v/>
      </c>
      <c r="AT113" s="136" t="str">
        <f>IF(AT111="","",VLOOKUP(AT111,'[2]シフト記号表（勤務時間帯）'!$D$6:$Z$47,23,FALSE))</f>
        <v/>
      </c>
      <c r="AU113" s="136" t="str">
        <f>IF(AU111="","",VLOOKUP(AU111,'[2]シフト記号表（勤務時間帯）'!$D$6:$Z$47,23,FALSE))</f>
        <v/>
      </c>
      <c r="AV113" s="137" t="str">
        <f>IF(AV111="","",VLOOKUP(AV111,'[2]シフト記号表（勤務時間帯）'!$D$6:$Z$47,23,FALSE))</f>
        <v/>
      </c>
      <c r="AW113" s="135" t="str">
        <f>IF(AW111="","",VLOOKUP(AW111,'[2]シフト記号表（勤務時間帯）'!$D$6:$Z$47,23,FALSE))</f>
        <v/>
      </c>
      <c r="AX113" s="136" t="str">
        <f>IF(AX111="","",VLOOKUP(AX111,'[2]シフト記号表（勤務時間帯）'!$D$6:$Z$47,23,FALSE))</f>
        <v/>
      </c>
      <c r="AY113" s="136" t="str">
        <f>IF(AY111="","",VLOOKUP(AY111,'[2]シフト記号表（勤務時間帯）'!$D$6:$Z$47,23,FALSE))</f>
        <v/>
      </c>
      <c r="AZ113" s="905">
        <f>IF($BC$3="４週",SUM(U113:AV113),IF($BC$3="暦月",SUM(U113:AY113),""))</f>
        <v>0</v>
      </c>
      <c r="BA113" s="906"/>
      <c r="BB113" s="907">
        <f>IF($BC$3="４週",AZ113/4,IF($BC$3="暦月",(AZ113/($BC$8/7)),""))</f>
        <v>0</v>
      </c>
      <c r="BC113" s="906"/>
      <c r="BD113" s="899"/>
      <c r="BE113" s="900"/>
      <c r="BF113" s="900"/>
      <c r="BG113" s="900"/>
      <c r="BH113" s="901"/>
    </row>
    <row r="114" spans="2:60" ht="20.25" customHeight="1">
      <c r="B114" s="138"/>
      <c r="C114" s="910"/>
      <c r="D114" s="911"/>
      <c r="E114" s="912"/>
      <c r="F114" s="139"/>
      <c r="G114" s="140"/>
      <c r="H114" s="951"/>
      <c r="I114" s="922"/>
      <c r="J114" s="923"/>
      <c r="K114" s="923"/>
      <c r="L114" s="924"/>
      <c r="M114" s="931"/>
      <c r="N114" s="932"/>
      <c r="O114" s="933"/>
      <c r="P114" s="159" t="s">
        <v>616</v>
      </c>
      <c r="Q114" s="160"/>
      <c r="R114" s="160"/>
      <c r="S114" s="161"/>
      <c r="T114" s="162"/>
      <c r="U114" s="145"/>
      <c r="V114" s="146"/>
      <c r="W114" s="146"/>
      <c r="X114" s="146"/>
      <c r="Y114" s="146"/>
      <c r="Z114" s="146"/>
      <c r="AA114" s="147"/>
      <c r="AB114" s="145"/>
      <c r="AC114" s="146"/>
      <c r="AD114" s="146"/>
      <c r="AE114" s="146"/>
      <c r="AF114" s="146"/>
      <c r="AG114" s="146"/>
      <c r="AH114" s="147"/>
      <c r="AI114" s="145"/>
      <c r="AJ114" s="146"/>
      <c r="AK114" s="146"/>
      <c r="AL114" s="146"/>
      <c r="AM114" s="146"/>
      <c r="AN114" s="146"/>
      <c r="AO114" s="147"/>
      <c r="AP114" s="145"/>
      <c r="AQ114" s="146"/>
      <c r="AR114" s="146"/>
      <c r="AS114" s="146"/>
      <c r="AT114" s="146"/>
      <c r="AU114" s="146"/>
      <c r="AV114" s="147"/>
      <c r="AW114" s="145"/>
      <c r="AX114" s="146"/>
      <c r="AY114" s="146"/>
      <c r="AZ114" s="940"/>
      <c r="BA114" s="909"/>
      <c r="BB114" s="908"/>
      <c r="BC114" s="909"/>
      <c r="BD114" s="893"/>
      <c r="BE114" s="894"/>
      <c r="BF114" s="894"/>
      <c r="BG114" s="894"/>
      <c r="BH114" s="895"/>
    </row>
    <row r="115" spans="2:60" ht="20.25" customHeight="1">
      <c r="B115" s="118">
        <f>B112+1</f>
        <v>32</v>
      </c>
      <c r="C115" s="913"/>
      <c r="D115" s="1016"/>
      <c r="E115" s="915"/>
      <c r="F115" s="119">
        <f>C114</f>
        <v>0</v>
      </c>
      <c r="G115" s="120"/>
      <c r="H115" s="920"/>
      <c r="I115" s="925"/>
      <c r="J115" s="1017"/>
      <c r="K115" s="1017"/>
      <c r="L115" s="927"/>
      <c r="M115" s="934"/>
      <c r="N115" s="1018"/>
      <c r="O115" s="936"/>
      <c r="P115" s="121" t="s">
        <v>617</v>
      </c>
      <c r="Q115" s="122"/>
      <c r="R115" s="122"/>
      <c r="S115" s="123"/>
      <c r="T115" s="124"/>
      <c r="U115" s="125" t="str">
        <f>IF(U114="","",VLOOKUP(U114,'[2]シフト記号表（勤務時間帯）'!$D$6:$X$47,21,FALSE))</f>
        <v/>
      </c>
      <c r="V115" s="126" t="str">
        <f>IF(V114="","",VLOOKUP(V114,'[2]シフト記号表（勤務時間帯）'!$D$6:$X$47,21,FALSE))</f>
        <v/>
      </c>
      <c r="W115" s="126" t="str">
        <f>IF(W114="","",VLOOKUP(W114,'[2]シフト記号表（勤務時間帯）'!$D$6:$X$47,21,FALSE))</f>
        <v/>
      </c>
      <c r="X115" s="126" t="str">
        <f>IF(X114="","",VLOOKUP(X114,'[2]シフト記号表（勤務時間帯）'!$D$6:$X$47,21,FALSE))</f>
        <v/>
      </c>
      <c r="Y115" s="126" t="str">
        <f>IF(Y114="","",VLOOKUP(Y114,'[2]シフト記号表（勤務時間帯）'!$D$6:$X$47,21,FALSE))</f>
        <v/>
      </c>
      <c r="Z115" s="126" t="str">
        <f>IF(Z114="","",VLOOKUP(Z114,'[2]シフト記号表（勤務時間帯）'!$D$6:$X$47,21,FALSE))</f>
        <v/>
      </c>
      <c r="AA115" s="127" t="str">
        <f>IF(AA114="","",VLOOKUP(AA114,'[2]シフト記号表（勤務時間帯）'!$D$6:$X$47,21,FALSE))</f>
        <v/>
      </c>
      <c r="AB115" s="125" t="str">
        <f>IF(AB114="","",VLOOKUP(AB114,'[2]シフト記号表（勤務時間帯）'!$D$6:$X$47,21,FALSE))</f>
        <v/>
      </c>
      <c r="AC115" s="126" t="str">
        <f>IF(AC114="","",VLOOKUP(AC114,'[2]シフト記号表（勤務時間帯）'!$D$6:$X$47,21,FALSE))</f>
        <v/>
      </c>
      <c r="AD115" s="126" t="str">
        <f>IF(AD114="","",VLOOKUP(AD114,'[2]シフト記号表（勤務時間帯）'!$D$6:$X$47,21,FALSE))</f>
        <v/>
      </c>
      <c r="AE115" s="126" t="str">
        <f>IF(AE114="","",VLOOKUP(AE114,'[2]シフト記号表（勤務時間帯）'!$D$6:$X$47,21,FALSE))</f>
        <v/>
      </c>
      <c r="AF115" s="126" t="str">
        <f>IF(AF114="","",VLOOKUP(AF114,'[2]シフト記号表（勤務時間帯）'!$D$6:$X$47,21,FALSE))</f>
        <v/>
      </c>
      <c r="AG115" s="126" t="str">
        <f>IF(AG114="","",VLOOKUP(AG114,'[2]シフト記号表（勤務時間帯）'!$D$6:$X$47,21,FALSE))</f>
        <v/>
      </c>
      <c r="AH115" s="127" t="str">
        <f>IF(AH114="","",VLOOKUP(AH114,'[2]シフト記号表（勤務時間帯）'!$D$6:$X$47,21,FALSE))</f>
        <v/>
      </c>
      <c r="AI115" s="125" t="str">
        <f>IF(AI114="","",VLOOKUP(AI114,'[2]シフト記号表（勤務時間帯）'!$D$6:$X$47,21,FALSE))</f>
        <v/>
      </c>
      <c r="AJ115" s="126" t="str">
        <f>IF(AJ114="","",VLOOKUP(AJ114,'[2]シフト記号表（勤務時間帯）'!$D$6:$X$47,21,FALSE))</f>
        <v/>
      </c>
      <c r="AK115" s="126" t="str">
        <f>IF(AK114="","",VLOOKUP(AK114,'[2]シフト記号表（勤務時間帯）'!$D$6:$X$47,21,FALSE))</f>
        <v/>
      </c>
      <c r="AL115" s="126" t="str">
        <f>IF(AL114="","",VLOOKUP(AL114,'[2]シフト記号表（勤務時間帯）'!$D$6:$X$47,21,FALSE))</f>
        <v/>
      </c>
      <c r="AM115" s="126" t="str">
        <f>IF(AM114="","",VLOOKUP(AM114,'[2]シフト記号表（勤務時間帯）'!$D$6:$X$47,21,FALSE))</f>
        <v/>
      </c>
      <c r="AN115" s="126" t="str">
        <f>IF(AN114="","",VLOOKUP(AN114,'[2]シフト記号表（勤務時間帯）'!$D$6:$X$47,21,FALSE))</f>
        <v/>
      </c>
      <c r="AO115" s="127" t="str">
        <f>IF(AO114="","",VLOOKUP(AO114,'[2]シフト記号表（勤務時間帯）'!$D$6:$X$47,21,FALSE))</f>
        <v/>
      </c>
      <c r="AP115" s="125" t="str">
        <f>IF(AP114="","",VLOOKUP(AP114,'[2]シフト記号表（勤務時間帯）'!$D$6:$X$47,21,FALSE))</f>
        <v/>
      </c>
      <c r="AQ115" s="126" t="str">
        <f>IF(AQ114="","",VLOOKUP(AQ114,'[2]シフト記号表（勤務時間帯）'!$D$6:$X$47,21,FALSE))</f>
        <v/>
      </c>
      <c r="AR115" s="126" t="str">
        <f>IF(AR114="","",VLOOKUP(AR114,'[2]シフト記号表（勤務時間帯）'!$D$6:$X$47,21,FALSE))</f>
        <v/>
      </c>
      <c r="AS115" s="126" t="str">
        <f>IF(AS114="","",VLOOKUP(AS114,'[2]シフト記号表（勤務時間帯）'!$D$6:$X$47,21,FALSE))</f>
        <v/>
      </c>
      <c r="AT115" s="126" t="str">
        <f>IF(AT114="","",VLOOKUP(AT114,'[2]シフト記号表（勤務時間帯）'!$D$6:$X$47,21,FALSE))</f>
        <v/>
      </c>
      <c r="AU115" s="126" t="str">
        <f>IF(AU114="","",VLOOKUP(AU114,'[2]シフト記号表（勤務時間帯）'!$D$6:$X$47,21,FALSE))</f>
        <v/>
      </c>
      <c r="AV115" s="127" t="str">
        <f>IF(AV114="","",VLOOKUP(AV114,'[2]シフト記号表（勤務時間帯）'!$D$6:$X$47,21,FALSE))</f>
        <v/>
      </c>
      <c r="AW115" s="125" t="str">
        <f>IF(AW114="","",VLOOKUP(AW114,'[2]シフト記号表（勤務時間帯）'!$D$6:$X$47,21,FALSE))</f>
        <v/>
      </c>
      <c r="AX115" s="126" t="str">
        <f>IF(AX114="","",VLOOKUP(AX114,'[2]シフト記号表（勤務時間帯）'!$D$6:$X$47,21,FALSE))</f>
        <v/>
      </c>
      <c r="AY115" s="126" t="str">
        <f>IF(AY114="","",VLOOKUP(AY114,'[2]シフト記号表（勤務時間帯）'!$D$6:$X$47,21,FALSE))</f>
        <v/>
      </c>
      <c r="AZ115" s="902">
        <f>IF($BC$3="４週",SUM(U115:AV115),IF($BC$3="暦月",SUM(U115:AY115),""))</f>
        <v>0</v>
      </c>
      <c r="BA115" s="903"/>
      <c r="BB115" s="904">
        <f>IF($BC$3="４週",AZ115/4,IF($BC$3="暦月",(AZ115/($BC$8/7)),""))</f>
        <v>0</v>
      </c>
      <c r="BC115" s="903"/>
      <c r="BD115" s="896"/>
      <c r="BE115" s="1019"/>
      <c r="BF115" s="1019"/>
      <c r="BG115" s="1019"/>
      <c r="BH115" s="898"/>
    </row>
    <row r="116" spans="2:60" ht="20.25" customHeight="1">
      <c r="B116" s="128"/>
      <c r="C116" s="941"/>
      <c r="D116" s="942"/>
      <c r="E116" s="943"/>
      <c r="F116" s="129"/>
      <c r="G116" s="130">
        <f>C114</f>
        <v>0</v>
      </c>
      <c r="H116" s="944"/>
      <c r="I116" s="945"/>
      <c r="J116" s="946"/>
      <c r="K116" s="946"/>
      <c r="L116" s="947"/>
      <c r="M116" s="948"/>
      <c r="N116" s="949"/>
      <c r="O116" s="950"/>
      <c r="P116" s="185" t="s">
        <v>618</v>
      </c>
      <c r="Q116" s="132"/>
      <c r="R116" s="132"/>
      <c r="S116" s="152"/>
      <c r="T116" s="153"/>
      <c r="U116" s="135" t="str">
        <f>IF(U114="","",VLOOKUP(U114,'[2]シフト記号表（勤務時間帯）'!$D$6:$Z$47,23,FALSE))</f>
        <v/>
      </c>
      <c r="V116" s="136" t="str">
        <f>IF(V114="","",VLOOKUP(V114,'[2]シフト記号表（勤務時間帯）'!$D$6:$Z$47,23,FALSE))</f>
        <v/>
      </c>
      <c r="W116" s="136" t="str">
        <f>IF(W114="","",VLOOKUP(W114,'[2]シフト記号表（勤務時間帯）'!$D$6:$Z$47,23,FALSE))</f>
        <v/>
      </c>
      <c r="X116" s="136" t="str">
        <f>IF(X114="","",VLOOKUP(X114,'[2]シフト記号表（勤務時間帯）'!$D$6:$Z$47,23,FALSE))</f>
        <v/>
      </c>
      <c r="Y116" s="136" t="str">
        <f>IF(Y114="","",VLOOKUP(Y114,'[2]シフト記号表（勤務時間帯）'!$D$6:$Z$47,23,FALSE))</f>
        <v/>
      </c>
      <c r="Z116" s="136" t="str">
        <f>IF(Z114="","",VLOOKUP(Z114,'[2]シフト記号表（勤務時間帯）'!$D$6:$Z$47,23,FALSE))</f>
        <v/>
      </c>
      <c r="AA116" s="137" t="str">
        <f>IF(AA114="","",VLOOKUP(AA114,'[2]シフト記号表（勤務時間帯）'!$D$6:$Z$47,23,FALSE))</f>
        <v/>
      </c>
      <c r="AB116" s="135" t="str">
        <f>IF(AB114="","",VLOOKUP(AB114,'[2]シフト記号表（勤務時間帯）'!$D$6:$Z$47,23,FALSE))</f>
        <v/>
      </c>
      <c r="AC116" s="136" t="str">
        <f>IF(AC114="","",VLOOKUP(AC114,'[2]シフト記号表（勤務時間帯）'!$D$6:$Z$47,23,FALSE))</f>
        <v/>
      </c>
      <c r="AD116" s="136" t="str">
        <f>IF(AD114="","",VLOOKUP(AD114,'[2]シフト記号表（勤務時間帯）'!$D$6:$Z$47,23,FALSE))</f>
        <v/>
      </c>
      <c r="AE116" s="136" t="str">
        <f>IF(AE114="","",VLOOKUP(AE114,'[2]シフト記号表（勤務時間帯）'!$D$6:$Z$47,23,FALSE))</f>
        <v/>
      </c>
      <c r="AF116" s="136" t="str">
        <f>IF(AF114="","",VLOOKUP(AF114,'[2]シフト記号表（勤務時間帯）'!$D$6:$Z$47,23,FALSE))</f>
        <v/>
      </c>
      <c r="AG116" s="136" t="str">
        <f>IF(AG114="","",VLOOKUP(AG114,'[2]シフト記号表（勤務時間帯）'!$D$6:$Z$47,23,FALSE))</f>
        <v/>
      </c>
      <c r="AH116" s="137" t="str">
        <f>IF(AH114="","",VLOOKUP(AH114,'[2]シフト記号表（勤務時間帯）'!$D$6:$Z$47,23,FALSE))</f>
        <v/>
      </c>
      <c r="AI116" s="135" t="str">
        <f>IF(AI114="","",VLOOKUP(AI114,'[2]シフト記号表（勤務時間帯）'!$D$6:$Z$47,23,FALSE))</f>
        <v/>
      </c>
      <c r="AJ116" s="136" t="str">
        <f>IF(AJ114="","",VLOOKUP(AJ114,'[2]シフト記号表（勤務時間帯）'!$D$6:$Z$47,23,FALSE))</f>
        <v/>
      </c>
      <c r="AK116" s="136" t="str">
        <f>IF(AK114="","",VLOOKUP(AK114,'[2]シフト記号表（勤務時間帯）'!$D$6:$Z$47,23,FALSE))</f>
        <v/>
      </c>
      <c r="AL116" s="136" t="str">
        <f>IF(AL114="","",VLOOKUP(AL114,'[2]シフト記号表（勤務時間帯）'!$D$6:$Z$47,23,FALSE))</f>
        <v/>
      </c>
      <c r="AM116" s="136" t="str">
        <f>IF(AM114="","",VLOOKUP(AM114,'[2]シフト記号表（勤務時間帯）'!$D$6:$Z$47,23,FALSE))</f>
        <v/>
      </c>
      <c r="AN116" s="136" t="str">
        <f>IF(AN114="","",VLOOKUP(AN114,'[2]シフト記号表（勤務時間帯）'!$D$6:$Z$47,23,FALSE))</f>
        <v/>
      </c>
      <c r="AO116" s="137" t="str">
        <f>IF(AO114="","",VLOOKUP(AO114,'[2]シフト記号表（勤務時間帯）'!$D$6:$Z$47,23,FALSE))</f>
        <v/>
      </c>
      <c r="AP116" s="135" t="str">
        <f>IF(AP114="","",VLOOKUP(AP114,'[2]シフト記号表（勤務時間帯）'!$D$6:$Z$47,23,FALSE))</f>
        <v/>
      </c>
      <c r="AQ116" s="136" t="str">
        <f>IF(AQ114="","",VLOOKUP(AQ114,'[2]シフト記号表（勤務時間帯）'!$D$6:$Z$47,23,FALSE))</f>
        <v/>
      </c>
      <c r="AR116" s="136" t="str">
        <f>IF(AR114="","",VLOOKUP(AR114,'[2]シフト記号表（勤務時間帯）'!$D$6:$Z$47,23,FALSE))</f>
        <v/>
      </c>
      <c r="AS116" s="136" t="str">
        <f>IF(AS114="","",VLOOKUP(AS114,'[2]シフト記号表（勤務時間帯）'!$D$6:$Z$47,23,FALSE))</f>
        <v/>
      </c>
      <c r="AT116" s="136" t="str">
        <f>IF(AT114="","",VLOOKUP(AT114,'[2]シフト記号表（勤務時間帯）'!$D$6:$Z$47,23,FALSE))</f>
        <v/>
      </c>
      <c r="AU116" s="136" t="str">
        <f>IF(AU114="","",VLOOKUP(AU114,'[2]シフト記号表（勤務時間帯）'!$D$6:$Z$47,23,FALSE))</f>
        <v/>
      </c>
      <c r="AV116" s="137" t="str">
        <f>IF(AV114="","",VLOOKUP(AV114,'[2]シフト記号表（勤務時間帯）'!$D$6:$Z$47,23,FALSE))</f>
        <v/>
      </c>
      <c r="AW116" s="135" t="str">
        <f>IF(AW114="","",VLOOKUP(AW114,'[2]シフト記号表（勤務時間帯）'!$D$6:$Z$47,23,FALSE))</f>
        <v/>
      </c>
      <c r="AX116" s="136" t="str">
        <f>IF(AX114="","",VLOOKUP(AX114,'[2]シフト記号表（勤務時間帯）'!$D$6:$Z$47,23,FALSE))</f>
        <v/>
      </c>
      <c r="AY116" s="136" t="str">
        <f>IF(AY114="","",VLOOKUP(AY114,'[2]シフト記号表（勤務時間帯）'!$D$6:$Z$47,23,FALSE))</f>
        <v/>
      </c>
      <c r="AZ116" s="905">
        <f>IF($BC$3="４週",SUM(U116:AV116),IF($BC$3="暦月",SUM(U116:AY116),""))</f>
        <v>0</v>
      </c>
      <c r="BA116" s="906"/>
      <c r="BB116" s="907">
        <f>IF($BC$3="４週",AZ116/4,IF($BC$3="暦月",(AZ116/($BC$8/7)),""))</f>
        <v>0</v>
      </c>
      <c r="BC116" s="906"/>
      <c r="BD116" s="899"/>
      <c r="BE116" s="900"/>
      <c r="BF116" s="900"/>
      <c r="BG116" s="900"/>
      <c r="BH116" s="901"/>
    </row>
    <row r="117" spans="2:60" ht="20.25" customHeight="1">
      <c r="B117" s="138"/>
      <c r="C117" s="910"/>
      <c r="D117" s="911"/>
      <c r="E117" s="912"/>
      <c r="F117" s="139"/>
      <c r="G117" s="140"/>
      <c r="H117" s="951"/>
      <c r="I117" s="922"/>
      <c r="J117" s="923"/>
      <c r="K117" s="923"/>
      <c r="L117" s="924"/>
      <c r="M117" s="931"/>
      <c r="N117" s="932"/>
      <c r="O117" s="933"/>
      <c r="P117" s="159" t="s">
        <v>616</v>
      </c>
      <c r="Q117" s="160"/>
      <c r="R117" s="160"/>
      <c r="S117" s="161"/>
      <c r="T117" s="162"/>
      <c r="U117" s="145"/>
      <c r="V117" s="146"/>
      <c r="W117" s="146"/>
      <c r="X117" s="146"/>
      <c r="Y117" s="146"/>
      <c r="Z117" s="146"/>
      <c r="AA117" s="147"/>
      <c r="AB117" s="145"/>
      <c r="AC117" s="146"/>
      <c r="AD117" s="146"/>
      <c r="AE117" s="146"/>
      <c r="AF117" s="146"/>
      <c r="AG117" s="146"/>
      <c r="AH117" s="147"/>
      <c r="AI117" s="145"/>
      <c r="AJ117" s="146"/>
      <c r="AK117" s="146"/>
      <c r="AL117" s="146"/>
      <c r="AM117" s="146"/>
      <c r="AN117" s="146"/>
      <c r="AO117" s="147"/>
      <c r="AP117" s="145"/>
      <c r="AQ117" s="146"/>
      <c r="AR117" s="146"/>
      <c r="AS117" s="146"/>
      <c r="AT117" s="146"/>
      <c r="AU117" s="146"/>
      <c r="AV117" s="147"/>
      <c r="AW117" s="145"/>
      <c r="AX117" s="146"/>
      <c r="AY117" s="146"/>
      <c r="AZ117" s="940"/>
      <c r="BA117" s="909"/>
      <c r="BB117" s="908"/>
      <c r="BC117" s="909"/>
      <c r="BD117" s="893"/>
      <c r="BE117" s="894"/>
      <c r="BF117" s="894"/>
      <c r="BG117" s="894"/>
      <c r="BH117" s="895"/>
    </row>
    <row r="118" spans="2:60" ht="20.25" customHeight="1">
      <c r="B118" s="118">
        <f>B115+1</f>
        <v>33</v>
      </c>
      <c r="C118" s="913"/>
      <c r="D118" s="1016"/>
      <c r="E118" s="915"/>
      <c r="F118" s="119">
        <f>C117</f>
        <v>0</v>
      </c>
      <c r="G118" s="120"/>
      <c r="H118" s="920"/>
      <c r="I118" s="925"/>
      <c r="J118" s="1017"/>
      <c r="K118" s="1017"/>
      <c r="L118" s="927"/>
      <c r="M118" s="934"/>
      <c r="N118" s="1018"/>
      <c r="O118" s="936"/>
      <c r="P118" s="121" t="s">
        <v>617</v>
      </c>
      <c r="Q118" s="122"/>
      <c r="R118" s="122"/>
      <c r="S118" s="123"/>
      <c r="T118" s="124"/>
      <c r="U118" s="125" t="str">
        <f>IF(U117="","",VLOOKUP(U117,'[2]シフト記号表（勤務時間帯）'!$D$6:$X$47,21,FALSE))</f>
        <v/>
      </c>
      <c r="V118" s="126" t="str">
        <f>IF(V117="","",VLOOKUP(V117,'[2]シフト記号表（勤務時間帯）'!$D$6:$X$47,21,FALSE))</f>
        <v/>
      </c>
      <c r="W118" s="126" t="str">
        <f>IF(W117="","",VLOOKUP(W117,'[2]シフト記号表（勤務時間帯）'!$D$6:$X$47,21,FALSE))</f>
        <v/>
      </c>
      <c r="X118" s="126" t="str">
        <f>IF(X117="","",VLOOKUP(X117,'[2]シフト記号表（勤務時間帯）'!$D$6:$X$47,21,FALSE))</f>
        <v/>
      </c>
      <c r="Y118" s="126" t="str">
        <f>IF(Y117="","",VLOOKUP(Y117,'[2]シフト記号表（勤務時間帯）'!$D$6:$X$47,21,FALSE))</f>
        <v/>
      </c>
      <c r="Z118" s="126" t="str">
        <f>IF(Z117="","",VLOOKUP(Z117,'[2]シフト記号表（勤務時間帯）'!$D$6:$X$47,21,FALSE))</f>
        <v/>
      </c>
      <c r="AA118" s="127" t="str">
        <f>IF(AA117="","",VLOOKUP(AA117,'[2]シフト記号表（勤務時間帯）'!$D$6:$X$47,21,FALSE))</f>
        <v/>
      </c>
      <c r="AB118" s="125" t="str">
        <f>IF(AB117="","",VLOOKUP(AB117,'[2]シフト記号表（勤務時間帯）'!$D$6:$X$47,21,FALSE))</f>
        <v/>
      </c>
      <c r="AC118" s="126" t="str">
        <f>IF(AC117="","",VLOOKUP(AC117,'[2]シフト記号表（勤務時間帯）'!$D$6:$X$47,21,FALSE))</f>
        <v/>
      </c>
      <c r="AD118" s="126" t="str">
        <f>IF(AD117="","",VLOOKUP(AD117,'[2]シフト記号表（勤務時間帯）'!$D$6:$X$47,21,FALSE))</f>
        <v/>
      </c>
      <c r="AE118" s="126" t="str">
        <f>IF(AE117="","",VLOOKUP(AE117,'[2]シフト記号表（勤務時間帯）'!$D$6:$X$47,21,FALSE))</f>
        <v/>
      </c>
      <c r="AF118" s="126" t="str">
        <f>IF(AF117="","",VLOOKUP(AF117,'[2]シフト記号表（勤務時間帯）'!$D$6:$X$47,21,FALSE))</f>
        <v/>
      </c>
      <c r="AG118" s="126" t="str">
        <f>IF(AG117="","",VLOOKUP(AG117,'[2]シフト記号表（勤務時間帯）'!$D$6:$X$47,21,FALSE))</f>
        <v/>
      </c>
      <c r="AH118" s="127" t="str">
        <f>IF(AH117="","",VLOOKUP(AH117,'[2]シフト記号表（勤務時間帯）'!$D$6:$X$47,21,FALSE))</f>
        <v/>
      </c>
      <c r="AI118" s="125" t="str">
        <f>IF(AI117="","",VLOOKUP(AI117,'[2]シフト記号表（勤務時間帯）'!$D$6:$X$47,21,FALSE))</f>
        <v/>
      </c>
      <c r="AJ118" s="126" t="str">
        <f>IF(AJ117="","",VLOOKUP(AJ117,'[2]シフト記号表（勤務時間帯）'!$D$6:$X$47,21,FALSE))</f>
        <v/>
      </c>
      <c r="AK118" s="126" t="str">
        <f>IF(AK117="","",VLOOKUP(AK117,'[2]シフト記号表（勤務時間帯）'!$D$6:$X$47,21,FALSE))</f>
        <v/>
      </c>
      <c r="AL118" s="126" t="str">
        <f>IF(AL117="","",VLOOKUP(AL117,'[2]シフト記号表（勤務時間帯）'!$D$6:$X$47,21,FALSE))</f>
        <v/>
      </c>
      <c r="AM118" s="126" t="str">
        <f>IF(AM117="","",VLOOKUP(AM117,'[2]シフト記号表（勤務時間帯）'!$D$6:$X$47,21,FALSE))</f>
        <v/>
      </c>
      <c r="AN118" s="126" t="str">
        <f>IF(AN117="","",VLOOKUP(AN117,'[2]シフト記号表（勤務時間帯）'!$D$6:$X$47,21,FALSE))</f>
        <v/>
      </c>
      <c r="AO118" s="127" t="str">
        <f>IF(AO117="","",VLOOKUP(AO117,'[2]シフト記号表（勤務時間帯）'!$D$6:$X$47,21,FALSE))</f>
        <v/>
      </c>
      <c r="AP118" s="125" t="str">
        <f>IF(AP117="","",VLOOKUP(AP117,'[2]シフト記号表（勤務時間帯）'!$D$6:$X$47,21,FALSE))</f>
        <v/>
      </c>
      <c r="AQ118" s="126" t="str">
        <f>IF(AQ117="","",VLOOKUP(AQ117,'[2]シフト記号表（勤務時間帯）'!$D$6:$X$47,21,FALSE))</f>
        <v/>
      </c>
      <c r="AR118" s="126" t="str">
        <f>IF(AR117="","",VLOOKUP(AR117,'[2]シフト記号表（勤務時間帯）'!$D$6:$X$47,21,FALSE))</f>
        <v/>
      </c>
      <c r="AS118" s="126" t="str">
        <f>IF(AS117="","",VLOOKUP(AS117,'[2]シフト記号表（勤務時間帯）'!$D$6:$X$47,21,FALSE))</f>
        <v/>
      </c>
      <c r="AT118" s="126" t="str">
        <f>IF(AT117="","",VLOOKUP(AT117,'[2]シフト記号表（勤務時間帯）'!$D$6:$X$47,21,FALSE))</f>
        <v/>
      </c>
      <c r="AU118" s="126" t="str">
        <f>IF(AU117="","",VLOOKUP(AU117,'[2]シフト記号表（勤務時間帯）'!$D$6:$X$47,21,FALSE))</f>
        <v/>
      </c>
      <c r="AV118" s="127" t="str">
        <f>IF(AV117="","",VLOOKUP(AV117,'[2]シフト記号表（勤務時間帯）'!$D$6:$X$47,21,FALSE))</f>
        <v/>
      </c>
      <c r="AW118" s="125" t="str">
        <f>IF(AW117="","",VLOOKUP(AW117,'[2]シフト記号表（勤務時間帯）'!$D$6:$X$47,21,FALSE))</f>
        <v/>
      </c>
      <c r="AX118" s="126" t="str">
        <f>IF(AX117="","",VLOOKUP(AX117,'[2]シフト記号表（勤務時間帯）'!$D$6:$X$47,21,FALSE))</f>
        <v/>
      </c>
      <c r="AY118" s="126" t="str">
        <f>IF(AY117="","",VLOOKUP(AY117,'[2]シフト記号表（勤務時間帯）'!$D$6:$X$47,21,FALSE))</f>
        <v/>
      </c>
      <c r="AZ118" s="902">
        <f>IF($BC$3="４週",SUM(U118:AV118),IF($BC$3="暦月",SUM(U118:AY118),""))</f>
        <v>0</v>
      </c>
      <c r="BA118" s="903"/>
      <c r="BB118" s="904">
        <f>IF($BC$3="４週",AZ118/4,IF($BC$3="暦月",(AZ118/($BC$8/7)),""))</f>
        <v>0</v>
      </c>
      <c r="BC118" s="903"/>
      <c r="BD118" s="896"/>
      <c r="BE118" s="1019"/>
      <c r="BF118" s="1019"/>
      <c r="BG118" s="1019"/>
      <c r="BH118" s="898"/>
    </row>
    <row r="119" spans="2:60" ht="20.25" customHeight="1">
      <c r="B119" s="128"/>
      <c r="C119" s="941"/>
      <c r="D119" s="942"/>
      <c r="E119" s="943"/>
      <c r="F119" s="129"/>
      <c r="G119" s="130">
        <f>C117</f>
        <v>0</v>
      </c>
      <c r="H119" s="944"/>
      <c r="I119" s="945"/>
      <c r="J119" s="946"/>
      <c r="K119" s="946"/>
      <c r="L119" s="947"/>
      <c r="M119" s="948"/>
      <c r="N119" s="949"/>
      <c r="O119" s="950"/>
      <c r="P119" s="185" t="s">
        <v>618</v>
      </c>
      <c r="Q119" s="132"/>
      <c r="R119" s="132"/>
      <c r="S119" s="152"/>
      <c r="T119" s="153"/>
      <c r="U119" s="135" t="str">
        <f>IF(U117="","",VLOOKUP(U117,'[2]シフト記号表（勤務時間帯）'!$D$6:$Z$47,23,FALSE))</f>
        <v/>
      </c>
      <c r="V119" s="136" t="str">
        <f>IF(V117="","",VLOOKUP(V117,'[2]シフト記号表（勤務時間帯）'!$D$6:$Z$47,23,FALSE))</f>
        <v/>
      </c>
      <c r="W119" s="136" t="str">
        <f>IF(W117="","",VLOOKUP(W117,'[2]シフト記号表（勤務時間帯）'!$D$6:$Z$47,23,FALSE))</f>
        <v/>
      </c>
      <c r="X119" s="136" t="str">
        <f>IF(X117="","",VLOOKUP(X117,'[2]シフト記号表（勤務時間帯）'!$D$6:$Z$47,23,FALSE))</f>
        <v/>
      </c>
      <c r="Y119" s="136" t="str">
        <f>IF(Y117="","",VLOOKUP(Y117,'[2]シフト記号表（勤務時間帯）'!$D$6:$Z$47,23,FALSE))</f>
        <v/>
      </c>
      <c r="Z119" s="136" t="str">
        <f>IF(Z117="","",VLOOKUP(Z117,'[2]シフト記号表（勤務時間帯）'!$D$6:$Z$47,23,FALSE))</f>
        <v/>
      </c>
      <c r="AA119" s="137" t="str">
        <f>IF(AA117="","",VLOOKUP(AA117,'[2]シフト記号表（勤務時間帯）'!$D$6:$Z$47,23,FALSE))</f>
        <v/>
      </c>
      <c r="AB119" s="135" t="str">
        <f>IF(AB117="","",VLOOKUP(AB117,'[2]シフト記号表（勤務時間帯）'!$D$6:$Z$47,23,FALSE))</f>
        <v/>
      </c>
      <c r="AC119" s="136" t="str">
        <f>IF(AC117="","",VLOOKUP(AC117,'[2]シフト記号表（勤務時間帯）'!$D$6:$Z$47,23,FALSE))</f>
        <v/>
      </c>
      <c r="AD119" s="136" t="str">
        <f>IF(AD117="","",VLOOKUP(AD117,'[2]シフト記号表（勤務時間帯）'!$D$6:$Z$47,23,FALSE))</f>
        <v/>
      </c>
      <c r="AE119" s="136" t="str">
        <f>IF(AE117="","",VLOOKUP(AE117,'[2]シフト記号表（勤務時間帯）'!$D$6:$Z$47,23,FALSE))</f>
        <v/>
      </c>
      <c r="AF119" s="136" t="str">
        <f>IF(AF117="","",VLOOKUP(AF117,'[2]シフト記号表（勤務時間帯）'!$D$6:$Z$47,23,FALSE))</f>
        <v/>
      </c>
      <c r="AG119" s="136" t="str">
        <f>IF(AG117="","",VLOOKUP(AG117,'[2]シフト記号表（勤務時間帯）'!$D$6:$Z$47,23,FALSE))</f>
        <v/>
      </c>
      <c r="AH119" s="137" t="str">
        <f>IF(AH117="","",VLOOKUP(AH117,'[2]シフト記号表（勤務時間帯）'!$D$6:$Z$47,23,FALSE))</f>
        <v/>
      </c>
      <c r="AI119" s="135" t="str">
        <f>IF(AI117="","",VLOOKUP(AI117,'[2]シフト記号表（勤務時間帯）'!$D$6:$Z$47,23,FALSE))</f>
        <v/>
      </c>
      <c r="AJ119" s="136" t="str">
        <f>IF(AJ117="","",VLOOKUP(AJ117,'[2]シフト記号表（勤務時間帯）'!$D$6:$Z$47,23,FALSE))</f>
        <v/>
      </c>
      <c r="AK119" s="136" t="str">
        <f>IF(AK117="","",VLOOKUP(AK117,'[2]シフト記号表（勤務時間帯）'!$D$6:$Z$47,23,FALSE))</f>
        <v/>
      </c>
      <c r="AL119" s="136" t="str">
        <f>IF(AL117="","",VLOOKUP(AL117,'[2]シフト記号表（勤務時間帯）'!$D$6:$Z$47,23,FALSE))</f>
        <v/>
      </c>
      <c r="AM119" s="136" t="str">
        <f>IF(AM117="","",VLOOKUP(AM117,'[2]シフト記号表（勤務時間帯）'!$D$6:$Z$47,23,FALSE))</f>
        <v/>
      </c>
      <c r="AN119" s="136" t="str">
        <f>IF(AN117="","",VLOOKUP(AN117,'[2]シフト記号表（勤務時間帯）'!$D$6:$Z$47,23,FALSE))</f>
        <v/>
      </c>
      <c r="AO119" s="137" t="str">
        <f>IF(AO117="","",VLOOKUP(AO117,'[2]シフト記号表（勤務時間帯）'!$D$6:$Z$47,23,FALSE))</f>
        <v/>
      </c>
      <c r="AP119" s="135" t="str">
        <f>IF(AP117="","",VLOOKUP(AP117,'[2]シフト記号表（勤務時間帯）'!$D$6:$Z$47,23,FALSE))</f>
        <v/>
      </c>
      <c r="AQ119" s="136" t="str">
        <f>IF(AQ117="","",VLOOKUP(AQ117,'[2]シフト記号表（勤務時間帯）'!$D$6:$Z$47,23,FALSE))</f>
        <v/>
      </c>
      <c r="AR119" s="136" t="str">
        <f>IF(AR117="","",VLOOKUP(AR117,'[2]シフト記号表（勤務時間帯）'!$D$6:$Z$47,23,FALSE))</f>
        <v/>
      </c>
      <c r="AS119" s="136" t="str">
        <f>IF(AS117="","",VLOOKUP(AS117,'[2]シフト記号表（勤務時間帯）'!$D$6:$Z$47,23,FALSE))</f>
        <v/>
      </c>
      <c r="AT119" s="136" t="str">
        <f>IF(AT117="","",VLOOKUP(AT117,'[2]シフト記号表（勤務時間帯）'!$D$6:$Z$47,23,FALSE))</f>
        <v/>
      </c>
      <c r="AU119" s="136" t="str">
        <f>IF(AU117="","",VLOOKUP(AU117,'[2]シフト記号表（勤務時間帯）'!$D$6:$Z$47,23,FALSE))</f>
        <v/>
      </c>
      <c r="AV119" s="137" t="str">
        <f>IF(AV117="","",VLOOKUP(AV117,'[2]シフト記号表（勤務時間帯）'!$D$6:$Z$47,23,FALSE))</f>
        <v/>
      </c>
      <c r="AW119" s="135" t="str">
        <f>IF(AW117="","",VLOOKUP(AW117,'[2]シフト記号表（勤務時間帯）'!$D$6:$Z$47,23,FALSE))</f>
        <v/>
      </c>
      <c r="AX119" s="136" t="str">
        <f>IF(AX117="","",VLOOKUP(AX117,'[2]シフト記号表（勤務時間帯）'!$D$6:$Z$47,23,FALSE))</f>
        <v/>
      </c>
      <c r="AY119" s="136" t="str">
        <f>IF(AY117="","",VLOOKUP(AY117,'[2]シフト記号表（勤務時間帯）'!$D$6:$Z$47,23,FALSE))</f>
        <v/>
      </c>
      <c r="AZ119" s="905">
        <f>IF($BC$3="４週",SUM(U119:AV119),IF($BC$3="暦月",SUM(U119:AY119),""))</f>
        <v>0</v>
      </c>
      <c r="BA119" s="906"/>
      <c r="BB119" s="907">
        <f>IF($BC$3="４週",AZ119/4,IF($BC$3="暦月",(AZ119/($BC$8/7)),""))</f>
        <v>0</v>
      </c>
      <c r="BC119" s="906"/>
      <c r="BD119" s="899"/>
      <c r="BE119" s="900"/>
      <c r="BF119" s="900"/>
      <c r="BG119" s="900"/>
      <c r="BH119" s="901"/>
    </row>
    <row r="120" spans="2:60" ht="20.25" customHeight="1">
      <c r="B120" s="138"/>
      <c r="C120" s="910"/>
      <c r="D120" s="911"/>
      <c r="E120" s="912"/>
      <c r="F120" s="139"/>
      <c r="G120" s="140"/>
      <c r="H120" s="951"/>
      <c r="I120" s="922"/>
      <c r="J120" s="923"/>
      <c r="K120" s="923"/>
      <c r="L120" s="924"/>
      <c r="M120" s="931"/>
      <c r="N120" s="932"/>
      <c r="O120" s="933"/>
      <c r="P120" s="159" t="s">
        <v>616</v>
      </c>
      <c r="Q120" s="160"/>
      <c r="R120" s="160"/>
      <c r="S120" s="161"/>
      <c r="T120" s="162"/>
      <c r="U120" s="145"/>
      <c r="V120" s="146"/>
      <c r="W120" s="146"/>
      <c r="X120" s="146"/>
      <c r="Y120" s="146"/>
      <c r="Z120" s="146"/>
      <c r="AA120" s="147"/>
      <c r="AB120" s="145"/>
      <c r="AC120" s="146"/>
      <c r="AD120" s="146"/>
      <c r="AE120" s="146"/>
      <c r="AF120" s="146"/>
      <c r="AG120" s="146"/>
      <c r="AH120" s="147"/>
      <c r="AI120" s="145"/>
      <c r="AJ120" s="146"/>
      <c r="AK120" s="146"/>
      <c r="AL120" s="146"/>
      <c r="AM120" s="146"/>
      <c r="AN120" s="146"/>
      <c r="AO120" s="147"/>
      <c r="AP120" s="145"/>
      <c r="AQ120" s="146"/>
      <c r="AR120" s="146"/>
      <c r="AS120" s="146"/>
      <c r="AT120" s="146"/>
      <c r="AU120" s="146"/>
      <c r="AV120" s="147"/>
      <c r="AW120" s="145"/>
      <c r="AX120" s="146"/>
      <c r="AY120" s="146"/>
      <c r="AZ120" s="940"/>
      <c r="BA120" s="909"/>
      <c r="BB120" s="908"/>
      <c r="BC120" s="909"/>
      <c r="BD120" s="893"/>
      <c r="BE120" s="894"/>
      <c r="BF120" s="894"/>
      <c r="BG120" s="894"/>
      <c r="BH120" s="895"/>
    </row>
    <row r="121" spans="2:60" ht="20.25" customHeight="1">
      <c r="B121" s="118">
        <f>B118+1</f>
        <v>34</v>
      </c>
      <c r="C121" s="913"/>
      <c r="D121" s="1016"/>
      <c r="E121" s="915"/>
      <c r="F121" s="119">
        <f>C120</f>
        <v>0</v>
      </c>
      <c r="G121" s="120"/>
      <c r="H121" s="920"/>
      <c r="I121" s="925"/>
      <c r="J121" s="1017"/>
      <c r="K121" s="1017"/>
      <c r="L121" s="927"/>
      <c r="M121" s="934"/>
      <c r="N121" s="1018"/>
      <c r="O121" s="936"/>
      <c r="P121" s="121" t="s">
        <v>617</v>
      </c>
      <c r="Q121" s="122"/>
      <c r="R121" s="122"/>
      <c r="S121" s="123"/>
      <c r="T121" s="124"/>
      <c r="U121" s="125" t="str">
        <f>IF(U120="","",VLOOKUP(U120,'[2]シフト記号表（勤務時間帯）'!$D$6:$X$47,21,FALSE))</f>
        <v/>
      </c>
      <c r="V121" s="126" t="str">
        <f>IF(V120="","",VLOOKUP(V120,'[2]シフト記号表（勤務時間帯）'!$D$6:$X$47,21,FALSE))</f>
        <v/>
      </c>
      <c r="W121" s="126" t="str">
        <f>IF(W120="","",VLOOKUP(W120,'[2]シフト記号表（勤務時間帯）'!$D$6:$X$47,21,FALSE))</f>
        <v/>
      </c>
      <c r="X121" s="126" t="str">
        <f>IF(X120="","",VLOOKUP(X120,'[2]シフト記号表（勤務時間帯）'!$D$6:$X$47,21,FALSE))</f>
        <v/>
      </c>
      <c r="Y121" s="126" t="str">
        <f>IF(Y120="","",VLOOKUP(Y120,'[2]シフト記号表（勤務時間帯）'!$D$6:$X$47,21,FALSE))</f>
        <v/>
      </c>
      <c r="Z121" s="126" t="str">
        <f>IF(Z120="","",VLOOKUP(Z120,'[2]シフト記号表（勤務時間帯）'!$D$6:$X$47,21,FALSE))</f>
        <v/>
      </c>
      <c r="AA121" s="127" t="str">
        <f>IF(AA120="","",VLOOKUP(AA120,'[2]シフト記号表（勤務時間帯）'!$D$6:$X$47,21,FALSE))</f>
        <v/>
      </c>
      <c r="AB121" s="125" t="str">
        <f>IF(AB120="","",VLOOKUP(AB120,'[2]シフト記号表（勤務時間帯）'!$D$6:$X$47,21,FALSE))</f>
        <v/>
      </c>
      <c r="AC121" s="126" t="str">
        <f>IF(AC120="","",VLOOKUP(AC120,'[2]シフト記号表（勤務時間帯）'!$D$6:$X$47,21,FALSE))</f>
        <v/>
      </c>
      <c r="AD121" s="126" t="str">
        <f>IF(AD120="","",VLOOKUP(AD120,'[2]シフト記号表（勤務時間帯）'!$D$6:$X$47,21,FALSE))</f>
        <v/>
      </c>
      <c r="AE121" s="126" t="str">
        <f>IF(AE120="","",VLOOKUP(AE120,'[2]シフト記号表（勤務時間帯）'!$D$6:$X$47,21,FALSE))</f>
        <v/>
      </c>
      <c r="AF121" s="126" t="str">
        <f>IF(AF120="","",VLOOKUP(AF120,'[2]シフト記号表（勤務時間帯）'!$D$6:$X$47,21,FALSE))</f>
        <v/>
      </c>
      <c r="AG121" s="126" t="str">
        <f>IF(AG120="","",VLOOKUP(AG120,'[2]シフト記号表（勤務時間帯）'!$D$6:$X$47,21,FALSE))</f>
        <v/>
      </c>
      <c r="AH121" s="127" t="str">
        <f>IF(AH120="","",VLOOKUP(AH120,'[2]シフト記号表（勤務時間帯）'!$D$6:$X$47,21,FALSE))</f>
        <v/>
      </c>
      <c r="AI121" s="125" t="str">
        <f>IF(AI120="","",VLOOKUP(AI120,'[2]シフト記号表（勤務時間帯）'!$D$6:$X$47,21,FALSE))</f>
        <v/>
      </c>
      <c r="AJ121" s="126" t="str">
        <f>IF(AJ120="","",VLOOKUP(AJ120,'[2]シフト記号表（勤務時間帯）'!$D$6:$X$47,21,FALSE))</f>
        <v/>
      </c>
      <c r="AK121" s="126" t="str">
        <f>IF(AK120="","",VLOOKUP(AK120,'[2]シフト記号表（勤務時間帯）'!$D$6:$X$47,21,FALSE))</f>
        <v/>
      </c>
      <c r="AL121" s="126" t="str">
        <f>IF(AL120="","",VLOOKUP(AL120,'[2]シフト記号表（勤務時間帯）'!$D$6:$X$47,21,FALSE))</f>
        <v/>
      </c>
      <c r="AM121" s="126" t="str">
        <f>IF(AM120="","",VLOOKUP(AM120,'[2]シフト記号表（勤務時間帯）'!$D$6:$X$47,21,FALSE))</f>
        <v/>
      </c>
      <c r="AN121" s="126" t="str">
        <f>IF(AN120="","",VLOOKUP(AN120,'[2]シフト記号表（勤務時間帯）'!$D$6:$X$47,21,FALSE))</f>
        <v/>
      </c>
      <c r="AO121" s="127" t="str">
        <f>IF(AO120="","",VLOOKUP(AO120,'[2]シフト記号表（勤務時間帯）'!$D$6:$X$47,21,FALSE))</f>
        <v/>
      </c>
      <c r="AP121" s="125" t="str">
        <f>IF(AP120="","",VLOOKUP(AP120,'[2]シフト記号表（勤務時間帯）'!$D$6:$X$47,21,FALSE))</f>
        <v/>
      </c>
      <c r="AQ121" s="126" t="str">
        <f>IF(AQ120="","",VLOOKUP(AQ120,'[2]シフト記号表（勤務時間帯）'!$D$6:$X$47,21,FALSE))</f>
        <v/>
      </c>
      <c r="AR121" s="126" t="str">
        <f>IF(AR120="","",VLOOKUP(AR120,'[2]シフト記号表（勤務時間帯）'!$D$6:$X$47,21,FALSE))</f>
        <v/>
      </c>
      <c r="AS121" s="126" t="str">
        <f>IF(AS120="","",VLOOKUP(AS120,'[2]シフト記号表（勤務時間帯）'!$D$6:$X$47,21,FALSE))</f>
        <v/>
      </c>
      <c r="AT121" s="126" t="str">
        <f>IF(AT120="","",VLOOKUP(AT120,'[2]シフト記号表（勤務時間帯）'!$D$6:$X$47,21,FALSE))</f>
        <v/>
      </c>
      <c r="AU121" s="126" t="str">
        <f>IF(AU120="","",VLOOKUP(AU120,'[2]シフト記号表（勤務時間帯）'!$D$6:$X$47,21,FALSE))</f>
        <v/>
      </c>
      <c r="AV121" s="127" t="str">
        <f>IF(AV120="","",VLOOKUP(AV120,'[2]シフト記号表（勤務時間帯）'!$D$6:$X$47,21,FALSE))</f>
        <v/>
      </c>
      <c r="AW121" s="125" t="str">
        <f>IF(AW120="","",VLOOKUP(AW120,'[2]シフト記号表（勤務時間帯）'!$D$6:$X$47,21,FALSE))</f>
        <v/>
      </c>
      <c r="AX121" s="126" t="str">
        <f>IF(AX120="","",VLOOKUP(AX120,'[2]シフト記号表（勤務時間帯）'!$D$6:$X$47,21,FALSE))</f>
        <v/>
      </c>
      <c r="AY121" s="126" t="str">
        <f>IF(AY120="","",VLOOKUP(AY120,'[2]シフト記号表（勤務時間帯）'!$D$6:$X$47,21,FALSE))</f>
        <v/>
      </c>
      <c r="AZ121" s="902">
        <f>IF($BC$3="４週",SUM(U121:AV121),IF($BC$3="暦月",SUM(U121:AY121),""))</f>
        <v>0</v>
      </c>
      <c r="BA121" s="903"/>
      <c r="BB121" s="904">
        <f>IF($BC$3="４週",AZ121/4,IF($BC$3="暦月",(AZ121/($BC$8/7)),""))</f>
        <v>0</v>
      </c>
      <c r="BC121" s="903"/>
      <c r="BD121" s="896"/>
      <c r="BE121" s="1019"/>
      <c r="BF121" s="1019"/>
      <c r="BG121" s="1019"/>
      <c r="BH121" s="898"/>
    </row>
    <row r="122" spans="2:60" ht="20.25" customHeight="1">
      <c r="B122" s="128"/>
      <c r="C122" s="941"/>
      <c r="D122" s="942"/>
      <c r="E122" s="943"/>
      <c r="F122" s="129"/>
      <c r="G122" s="130">
        <f>C120</f>
        <v>0</v>
      </c>
      <c r="H122" s="944"/>
      <c r="I122" s="945"/>
      <c r="J122" s="946"/>
      <c r="K122" s="946"/>
      <c r="L122" s="947"/>
      <c r="M122" s="948"/>
      <c r="N122" s="949"/>
      <c r="O122" s="950"/>
      <c r="P122" s="185" t="s">
        <v>618</v>
      </c>
      <c r="Q122" s="132"/>
      <c r="R122" s="132"/>
      <c r="S122" s="152"/>
      <c r="T122" s="153"/>
      <c r="U122" s="135" t="str">
        <f>IF(U120="","",VLOOKUP(U120,'[2]シフト記号表（勤務時間帯）'!$D$6:$Z$47,23,FALSE))</f>
        <v/>
      </c>
      <c r="V122" s="136" t="str">
        <f>IF(V120="","",VLOOKUP(V120,'[2]シフト記号表（勤務時間帯）'!$D$6:$Z$47,23,FALSE))</f>
        <v/>
      </c>
      <c r="W122" s="136" t="str">
        <f>IF(W120="","",VLOOKUP(W120,'[2]シフト記号表（勤務時間帯）'!$D$6:$Z$47,23,FALSE))</f>
        <v/>
      </c>
      <c r="X122" s="136" t="str">
        <f>IF(X120="","",VLOOKUP(X120,'[2]シフト記号表（勤務時間帯）'!$D$6:$Z$47,23,FALSE))</f>
        <v/>
      </c>
      <c r="Y122" s="136" t="str">
        <f>IF(Y120="","",VLOOKUP(Y120,'[2]シフト記号表（勤務時間帯）'!$D$6:$Z$47,23,FALSE))</f>
        <v/>
      </c>
      <c r="Z122" s="136" t="str">
        <f>IF(Z120="","",VLOOKUP(Z120,'[2]シフト記号表（勤務時間帯）'!$D$6:$Z$47,23,FALSE))</f>
        <v/>
      </c>
      <c r="AA122" s="137" t="str">
        <f>IF(AA120="","",VLOOKUP(AA120,'[2]シフト記号表（勤務時間帯）'!$D$6:$Z$47,23,FALSE))</f>
        <v/>
      </c>
      <c r="AB122" s="135" t="str">
        <f>IF(AB120="","",VLOOKUP(AB120,'[2]シフト記号表（勤務時間帯）'!$D$6:$Z$47,23,FALSE))</f>
        <v/>
      </c>
      <c r="AC122" s="136" t="str">
        <f>IF(AC120="","",VLOOKUP(AC120,'[2]シフト記号表（勤務時間帯）'!$D$6:$Z$47,23,FALSE))</f>
        <v/>
      </c>
      <c r="AD122" s="136" t="str">
        <f>IF(AD120="","",VLOOKUP(AD120,'[2]シフト記号表（勤務時間帯）'!$D$6:$Z$47,23,FALSE))</f>
        <v/>
      </c>
      <c r="AE122" s="136" t="str">
        <f>IF(AE120="","",VLOOKUP(AE120,'[2]シフト記号表（勤務時間帯）'!$D$6:$Z$47,23,FALSE))</f>
        <v/>
      </c>
      <c r="AF122" s="136" t="str">
        <f>IF(AF120="","",VLOOKUP(AF120,'[2]シフト記号表（勤務時間帯）'!$D$6:$Z$47,23,FALSE))</f>
        <v/>
      </c>
      <c r="AG122" s="136" t="str">
        <f>IF(AG120="","",VLOOKUP(AG120,'[2]シフト記号表（勤務時間帯）'!$D$6:$Z$47,23,FALSE))</f>
        <v/>
      </c>
      <c r="AH122" s="137" t="str">
        <f>IF(AH120="","",VLOOKUP(AH120,'[2]シフト記号表（勤務時間帯）'!$D$6:$Z$47,23,FALSE))</f>
        <v/>
      </c>
      <c r="AI122" s="135" t="str">
        <f>IF(AI120="","",VLOOKUP(AI120,'[2]シフト記号表（勤務時間帯）'!$D$6:$Z$47,23,FALSE))</f>
        <v/>
      </c>
      <c r="AJ122" s="136" t="str">
        <f>IF(AJ120="","",VLOOKUP(AJ120,'[2]シフト記号表（勤務時間帯）'!$D$6:$Z$47,23,FALSE))</f>
        <v/>
      </c>
      <c r="AK122" s="136" t="str">
        <f>IF(AK120="","",VLOOKUP(AK120,'[2]シフト記号表（勤務時間帯）'!$D$6:$Z$47,23,FALSE))</f>
        <v/>
      </c>
      <c r="AL122" s="136" t="str">
        <f>IF(AL120="","",VLOOKUP(AL120,'[2]シフト記号表（勤務時間帯）'!$D$6:$Z$47,23,FALSE))</f>
        <v/>
      </c>
      <c r="AM122" s="136" t="str">
        <f>IF(AM120="","",VLOOKUP(AM120,'[2]シフト記号表（勤務時間帯）'!$D$6:$Z$47,23,FALSE))</f>
        <v/>
      </c>
      <c r="AN122" s="136" t="str">
        <f>IF(AN120="","",VLOOKUP(AN120,'[2]シフト記号表（勤務時間帯）'!$D$6:$Z$47,23,FALSE))</f>
        <v/>
      </c>
      <c r="AO122" s="137" t="str">
        <f>IF(AO120="","",VLOOKUP(AO120,'[2]シフト記号表（勤務時間帯）'!$D$6:$Z$47,23,FALSE))</f>
        <v/>
      </c>
      <c r="AP122" s="135" t="str">
        <f>IF(AP120="","",VLOOKUP(AP120,'[2]シフト記号表（勤務時間帯）'!$D$6:$Z$47,23,FALSE))</f>
        <v/>
      </c>
      <c r="AQ122" s="136" t="str">
        <f>IF(AQ120="","",VLOOKUP(AQ120,'[2]シフト記号表（勤務時間帯）'!$D$6:$Z$47,23,FALSE))</f>
        <v/>
      </c>
      <c r="AR122" s="136" t="str">
        <f>IF(AR120="","",VLOOKUP(AR120,'[2]シフト記号表（勤務時間帯）'!$D$6:$Z$47,23,FALSE))</f>
        <v/>
      </c>
      <c r="AS122" s="136" t="str">
        <f>IF(AS120="","",VLOOKUP(AS120,'[2]シフト記号表（勤務時間帯）'!$D$6:$Z$47,23,FALSE))</f>
        <v/>
      </c>
      <c r="AT122" s="136" t="str">
        <f>IF(AT120="","",VLOOKUP(AT120,'[2]シフト記号表（勤務時間帯）'!$D$6:$Z$47,23,FALSE))</f>
        <v/>
      </c>
      <c r="AU122" s="136" t="str">
        <f>IF(AU120="","",VLOOKUP(AU120,'[2]シフト記号表（勤務時間帯）'!$D$6:$Z$47,23,FALSE))</f>
        <v/>
      </c>
      <c r="AV122" s="137" t="str">
        <f>IF(AV120="","",VLOOKUP(AV120,'[2]シフト記号表（勤務時間帯）'!$D$6:$Z$47,23,FALSE))</f>
        <v/>
      </c>
      <c r="AW122" s="135" t="str">
        <f>IF(AW120="","",VLOOKUP(AW120,'[2]シフト記号表（勤務時間帯）'!$D$6:$Z$47,23,FALSE))</f>
        <v/>
      </c>
      <c r="AX122" s="136" t="str">
        <f>IF(AX120="","",VLOOKUP(AX120,'[2]シフト記号表（勤務時間帯）'!$D$6:$Z$47,23,FALSE))</f>
        <v/>
      </c>
      <c r="AY122" s="136" t="str">
        <f>IF(AY120="","",VLOOKUP(AY120,'[2]シフト記号表（勤務時間帯）'!$D$6:$Z$47,23,FALSE))</f>
        <v/>
      </c>
      <c r="AZ122" s="905">
        <f>IF($BC$3="４週",SUM(U122:AV122),IF($BC$3="暦月",SUM(U122:AY122),""))</f>
        <v>0</v>
      </c>
      <c r="BA122" s="906"/>
      <c r="BB122" s="907">
        <f>IF($BC$3="４週",AZ122/4,IF($BC$3="暦月",(AZ122/($BC$8/7)),""))</f>
        <v>0</v>
      </c>
      <c r="BC122" s="906"/>
      <c r="BD122" s="899"/>
      <c r="BE122" s="900"/>
      <c r="BF122" s="900"/>
      <c r="BG122" s="900"/>
      <c r="BH122" s="901"/>
    </row>
    <row r="123" spans="2:60" ht="20.25" customHeight="1">
      <c r="B123" s="138"/>
      <c r="C123" s="910"/>
      <c r="D123" s="911"/>
      <c r="E123" s="912"/>
      <c r="F123" s="139"/>
      <c r="G123" s="140"/>
      <c r="H123" s="951"/>
      <c r="I123" s="922"/>
      <c r="J123" s="923"/>
      <c r="K123" s="923"/>
      <c r="L123" s="924"/>
      <c r="M123" s="931"/>
      <c r="N123" s="932"/>
      <c r="O123" s="933"/>
      <c r="P123" s="159" t="s">
        <v>616</v>
      </c>
      <c r="Q123" s="160"/>
      <c r="R123" s="160"/>
      <c r="S123" s="161"/>
      <c r="T123" s="162"/>
      <c r="U123" s="145"/>
      <c r="V123" s="146"/>
      <c r="W123" s="146"/>
      <c r="X123" s="146"/>
      <c r="Y123" s="146"/>
      <c r="Z123" s="146"/>
      <c r="AA123" s="147"/>
      <c r="AB123" s="145"/>
      <c r="AC123" s="146"/>
      <c r="AD123" s="146"/>
      <c r="AE123" s="146"/>
      <c r="AF123" s="146"/>
      <c r="AG123" s="146"/>
      <c r="AH123" s="147"/>
      <c r="AI123" s="145"/>
      <c r="AJ123" s="146"/>
      <c r="AK123" s="146"/>
      <c r="AL123" s="146"/>
      <c r="AM123" s="146"/>
      <c r="AN123" s="146"/>
      <c r="AO123" s="147"/>
      <c r="AP123" s="145"/>
      <c r="AQ123" s="146"/>
      <c r="AR123" s="146"/>
      <c r="AS123" s="146"/>
      <c r="AT123" s="146"/>
      <c r="AU123" s="146"/>
      <c r="AV123" s="147"/>
      <c r="AW123" s="145"/>
      <c r="AX123" s="146"/>
      <c r="AY123" s="146"/>
      <c r="AZ123" s="940"/>
      <c r="BA123" s="909"/>
      <c r="BB123" s="908"/>
      <c r="BC123" s="909"/>
      <c r="BD123" s="893"/>
      <c r="BE123" s="894"/>
      <c r="BF123" s="894"/>
      <c r="BG123" s="894"/>
      <c r="BH123" s="895"/>
    </row>
    <row r="124" spans="2:60" ht="20.25" customHeight="1">
      <c r="B124" s="118">
        <f>B121+1</f>
        <v>35</v>
      </c>
      <c r="C124" s="913"/>
      <c r="D124" s="1016"/>
      <c r="E124" s="915"/>
      <c r="F124" s="119">
        <f>C123</f>
        <v>0</v>
      </c>
      <c r="G124" s="120"/>
      <c r="H124" s="920"/>
      <c r="I124" s="925"/>
      <c r="J124" s="1017"/>
      <c r="K124" s="1017"/>
      <c r="L124" s="927"/>
      <c r="M124" s="934"/>
      <c r="N124" s="1018"/>
      <c r="O124" s="936"/>
      <c r="P124" s="121" t="s">
        <v>617</v>
      </c>
      <c r="Q124" s="122"/>
      <c r="R124" s="122"/>
      <c r="S124" s="123"/>
      <c r="T124" s="124"/>
      <c r="U124" s="125" t="str">
        <f>IF(U123="","",VLOOKUP(U123,'[2]シフト記号表（勤務時間帯）'!$D$6:$X$47,21,FALSE))</f>
        <v/>
      </c>
      <c r="V124" s="126" t="str">
        <f>IF(V123="","",VLOOKUP(V123,'[2]シフト記号表（勤務時間帯）'!$D$6:$X$47,21,FALSE))</f>
        <v/>
      </c>
      <c r="W124" s="126" t="str">
        <f>IF(W123="","",VLOOKUP(W123,'[2]シフト記号表（勤務時間帯）'!$D$6:$X$47,21,FALSE))</f>
        <v/>
      </c>
      <c r="X124" s="126" t="str">
        <f>IF(X123="","",VLOOKUP(X123,'[2]シフト記号表（勤務時間帯）'!$D$6:$X$47,21,FALSE))</f>
        <v/>
      </c>
      <c r="Y124" s="126" t="str">
        <f>IF(Y123="","",VLOOKUP(Y123,'[2]シフト記号表（勤務時間帯）'!$D$6:$X$47,21,FALSE))</f>
        <v/>
      </c>
      <c r="Z124" s="126" t="str">
        <f>IF(Z123="","",VLOOKUP(Z123,'[2]シフト記号表（勤務時間帯）'!$D$6:$X$47,21,FALSE))</f>
        <v/>
      </c>
      <c r="AA124" s="127" t="str">
        <f>IF(AA123="","",VLOOKUP(AA123,'[2]シフト記号表（勤務時間帯）'!$D$6:$X$47,21,FALSE))</f>
        <v/>
      </c>
      <c r="AB124" s="125" t="str">
        <f>IF(AB123="","",VLOOKUP(AB123,'[2]シフト記号表（勤務時間帯）'!$D$6:$X$47,21,FALSE))</f>
        <v/>
      </c>
      <c r="AC124" s="126" t="str">
        <f>IF(AC123="","",VLOOKUP(AC123,'[2]シフト記号表（勤務時間帯）'!$D$6:$X$47,21,FALSE))</f>
        <v/>
      </c>
      <c r="AD124" s="126" t="str">
        <f>IF(AD123="","",VLOOKUP(AD123,'[2]シフト記号表（勤務時間帯）'!$D$6:$X$47,21,FALSE))</f>
        <v/>
      </c>
      <c r="AE124" s="126" t="str">
        <f>IF(AE123="","",VLOOKUP(AE123,'[2]シフト記号表（勤務時間帯）'!$D$6:$X$47,21,FALSE))</f>
        <v/>
      </c>
      <c r="AF124" s="126" t="str">
        <f>IF(AF123="","",VLOOKUP(AF123,'[2]シフト記号表（勤務時間帯）'!$D$6:$X$47,21,FALSE))</f>
        <v/>
      </c>
      <c r="AG124" s="126" t="str">
        <f>IF(AG123="","",VLOOKUP(AG123,'[2]シフト記号表（勤務時間帯）'!$D$6:$X$47,21,FALSE))</f>
        <v/>
      </c>
      <c r="AH124" s="127" t="str">
        <f>IF(AH123="","",VLOOKUP(AH123,'[2]シフト記号表（勤務時間帯）'!$D$6:$X$47,21,FALSE))</f>
        <v/>
      </c>
      <c r="AI124" s="125" t="str">
        <f>IF(AI123="","",VLOOKUP(AI123,'[2]シフト記号表（勤務時間帯）'!$D$6:$X$47,21,FALSE))</f>
        <v/>
      </c>
      <c r="AJ124" s="126" t="str">
        <f>IF(AJ123="","",VLOOKUP(AJ123,'[2]シフト記号表（勤務時間帯）'!$D$6:$X$47,21,FALSE))</f>
        <v/>
      </c>
      <c r="AK124" s="126" t="str">
        <f>IF(AK123="","",VLOOKUP(AK123,'[2]シフト記号表（勤務時間帯）'!$D$6:$X$47,21,FALSE))</f>
        <v/>
      </c>
      <c r="AL124" s="126" t="str">
        <f>IF(AL123="","",VLOOKUP(AL123,'[2]シフト記号表（勤務時間帯）'!$D$6:$X$47,21,FALSE))</f>
        <v/>
      </c>
      <c r="AM124" s="126" t="str">
        <f>IF(AM123="","",VLOOKUP(AM123,'[2]シフト記号表（勤務時間帯）'!$D$6:$X$47,21,FALSE))</f>
        <v/>
      </c>
      <c r="AN124" s="126" t="str">
        <f>IF(AN123="","",VLOOKUP(AN123,'[2]シフト記号表（勤務時間帯）'!$D$6:$X$47,21,FALSE))</f>
        <v/>
      </c>
      <c r="AO124" s="127" t="str">
        <f>IF(AO123="","",VLOOKUP(AO123,'[2]シフト記号表（勤務時間帯）'!$D$6:$X$47,21,FALSE))</f>
        <v/>
      </c>
      <c r="AP124" s="125" t="str">
        <f>IF(AP123="","",VLOOKUP(AP123,'[2]シフト記号表（勤務時間帯）'!$D$6:$X$47,21,FALSE))</f>
        <v/>
      </c>
      <c r="AQ124" s="126" t="str">
        <f>IF(AQ123="","",VLOOKUP(AQ123,'[2]シフト記号表（勤務時間帯）'!$D$6:$X$47,21,FALSE))</f>
        <v/>
      </c>
      <c r="AR124" s="126" t="str">
        <f>IF(AR123="","",VLOOKUP(AR123,'[2]シフト記号表（勤務時間帯）'!$D$6:$X$47,21,FALSE))</f>
        <v/>
      </c>
      <c r="AS124" s="126" t="str">
        <f>IF(AS123="","",VLOOKUP(AS123,'[2]シフト記号表（勤務時間帯）'!$D$6:$X$47,21,FALSE))</f>
        <v/>
      </c>
      <c r="AT124" s="126" t="str">
        <f>IF(AT123="","",VLOOKUP(AT123,'[2]シフト記号表（勤務時間帯）'!$D$6:$X$47,21,FALSE))</f>
        <v/>
      </c>
      <c r="AU124" s="126" t="str">
        <f>IF(AU123="","",VLOOKUP(AU123,'[2]シフト記号表（勤務時間帯）'!$D$6:$X$47,21,FALSE))</f>
        <v/>
      </c>
      <c r="AV124" s="127" t="str">
        <f>IF(AV123="","",VLOOKUP(AV123,'[2]シフト記号表（勤務時間帯）'!$D$6:$X$47,21,FALSE))</f>
        <v/>
      </c>
      <c r="AW124" s="125" t="str">
        <f>IF(AW123="","",VLOOKUP(AW123,'[2]シフト記号表（勤務時間帯）'!$D$6:$X$47,21,FALSE))</f>
        <v/>
      </c>
      <c r="AX124" s="126" t="str">
        <f>IF(AX123="","",VLOOKUP(AX123,'[2]シフト記号表（勤務時間帯）'!$D$6:$X$47,21,FALSE))</f>
        <v/>
      </c>
      <c r="AY124" s="126" t="str">
        <f>IF(AY123="","",VLOOKUP(AY123,'[2]シフト記号表（勤務時間帯）'!$D$6:$X$47,21,FALSE))</f>
        <v/>
      </c>
      <c r="AZ124" s="902">
        <f>IF($BC$3="４週",SUM(U124:AV124),IF($BC$3="暦月",SUM(U124:AY124),""))</f>
        <v>0</v>
      </c>
      <c r="BA124" s="903"/>
      <c r="BB124" s="904">
        <f>IF($BC$3="４週",AZ124/4,IF($BC$3="暦月",(AZ124/($BC$8/7)),""))</f>
        <v>0</v>
      </c>
      <c r="BC124" s="903"/>
      <c r="BD124" s="896"/>
      <c r="BE124" s="1019"/>
      <c r="BF124" s="1019"/>
      <c r="BG124" s="1019"/>
      <c r="BH124" s="898"/>
    </row>
    <row r="125" spans="2:60" ht="20.25" customHeight="1">
      <c r="B125" s="128"/>
      <c r="C125" s="941"/>
      <c r="D125" s="942"/>
      <c r="E125" s="943"/>
      <c r="F125" s="129"/>
      <c r="G125" s="130">
        <f>C123</f>
        <v>0</v>
      </c>
      <c r="H125" s="944"/>
      <c r="I125" s="945"/>
      <c r="J125" s="946"/>
      <c r="K125" s="946"/>
      <c r="L125" s="947"/>
      <c r="M125" s="948"/>
      <c r="N125" s="949"/>
      <c r="O125" s="950"/>
      <c r="P125" s="185" t="s">
        <v>618</v>
      </c>
      <c r="Q125" s="132"/>
      <c r="R125" s="132"/>
      <c r="S125" s="152"/>
      <c r="T125" s="153"/>
      <c r="U125" s="135" t="str">
        <f>IF(U123="","",VLOOKUP(U123,'[2]シフト記号表（勤務時間帯）'!$D$6:$Z$47,23,FALSE))</f>
        <v/>
      </c>
      <c r="V125" s="136" t="str">
        <f>IF(V123="","",VLOOKUP(V123,'[2]シフト記号表（勤務時間帯）'!$D$6:$Z$47,23,FALSE))</f>
        <v/>
      </c>
      <c r="W125" s="136" t="str">
        <f>IF(W123="","",VLOOKUP(W123,'[2]シフト記号表（勤務時間帯）'!$D$6:$Z$47,23,FALSE))</f>
        <v/>
      </c>
      <c r="X125" s="136" t="str">
        <f>IF(X123="","",VLOOKUP(X123,'[2]シフト記号表（勤務時間帯）'!$D$6:$Z$47,23,FALSE))</f>
        <v/>
      </c>
      <c r="Y125" s="136" t="str">
        <f>IF(Y123="","",VLOOKUP(Y123,'[2]シフト記号表（勤務時間帯）'!$D$6:$Z$47,23,FALSE))</f>
        <v/>
      </c>
      <c r="Z125" s="136" t="str">
        <f>IF(Z123="","",VLOOKUP(Z123,'[2]シフト記号表（勤務時間帯）'!$D$6:$Z$47,23,FALSE))</f>
        <v/>
      </c>
      <c r="AA125" s="137" t="str">
        <f>IF(AA123="","",VLOOKUP(AA123,'[2]シフト記号表（勤務時間帯）'!$D$6:$Z$47,23,FALSE))</f>
        <v/>
      </c>
      <c r="AB125" s="135" t="str">
        <f>IF(AB123="","",VLOOKUP(AB123,'[2]シフト記号表（勤務時間帯）'!$D$6:$Z$47,23,FALSE))</f>
        <v/>
      </c>
      <c r="AC125" s="136" t="str">
        <f>IF(AC123="","",VLOOKUP(AC123,'[2]シフト記号表（勤務時間帯）'!$D$6:$Z$47,23,FALSE))</f>
        <v/>
      </c>
      <c r="AD125" s="136" t="str">
        <f>IF(AD123="","",VLOOKUP(AD123,'[2]シフト記号表（勤務時間帯）'!$D$6:$Z$47,23,FALSE))</f>
        <v/>
      </c>
      <c r="AE125" s="136" t="str">
        <f>IF(AE123="","",VLOOKUP(AE123,'[2]シフト記号表（勤務時間帯）'!$D$6:$Z$47,23,FALSE))</f>
        <v/>
      </c>
      <c r="AF125" s="136" t="str">
        <f>IF(AF123="","",VLOOKUP(AF123,'[2]シフト記号表（勤務時間帯）'!$D$6:$Z$47,23,FALSE))</f>
        <v/>
      </c>
      <c r="AG125" s="136" t="str">
        <f>IF(AG123="","",VLOOKUP(AG123,'[2]シフト記号表（勤務時間帯）'!$D$6:$Z$47,23,FALSE))</f>
        <v/>
      </c>
      <c r="AH125" s="137" t="str">
        <f>IF(AH123="","",VLOOKUP(AH123,'[2]シフト記号表（勤務時間帯）'!$D$6:$Z$47,23,FALSE))</f>
        <v/>
      </c>
      <c r="AI125" s="135" t="str">
        <f>IF(AI123="","",VLOOKUP(AI123,'[2]シフト記号表（勤務時間帯）'!$D$6:$Z$47,23,FALSE))</f>
        <v/>
      </c>
      <c r="AJ125" s="136" t="str">
        <f>IF(AJ123="","",VLOOKUP(AJ123,'[2]シフト記号表（勤務時間帯）'!$D$6:$Z$47,23,FALSE))</f>
        <v/>
      </c>
      <c r="AK125" s="136" t="str">
        <f>IF(AK123="","",VLOOKUP(AK123,'[2]シフト記号表（勤務時間帯）'!$D$6:$Z$47,23,FALSE))</f>
        <v/>
      </c>
      <c r="AL125" s="136" t="str">
        <f>IF(AL123="","",VLOOKUP(AL123,'[2]シフト記号表（勤務時間帯）'!$D$6:$Z$47,23,FALSE))</f>
        <v/>
      </c>
      <c r="AM125" s="136" t="str">
        <f>IF(AM123="","",VLOOKUP(AM123,'[2]シフト記号表（勤務時間帯）'!$D$6:$Z$47,23,FALSE))</f>
        <v/>
      </c>
      <c r="AN125" s="136" t="str">
        <f>IF(AN123="","",VLOOKUP(AN123,'[2]シフト記号表（勤務時間帯）'!$D$6:$Z$47,23,FALSE))</f>
        <v/>
      </c>
      <c r="AO125" s="137" t="str">
        <f>IF(AO123="","",VLOOKUP(AO123,'[2]シフト記号表（勤務時間帯）'!$D$6:$Z$47,23,FALSE))</f>
        <v/>
      </c>
      <c r="AP125" s="135" t="str">
        <f>IF(AP123="","",VLOOKUP(AP123,'[2]シフト記号表（勤務時間帯）'!$D$6:$Z$47,23,FALSE))</f>
        <v/>
      </c>
      <c r="AQ125" s="136" t="str">
        <f>IF(AQ123="","",VLOOKUP(AQ123,'[2]シフト記号表（勤務時間帯）'!$D$6:$Z$47,23,FALSE))</f>
        <v/>
      </c>
      <c r="AR125" s="136" t="str">
        <f>IF(AR123="","",VLOOKUP(AR123,'[2]シフト記号表（勤務時間帯）'!$D$6:$Z$47,23,FALSE))</f>
        <v/>
      </c>
      <c r="AS125" s="136" t="str">
        <f>IF(AS123="","",VLOOKUP(AS123,'[2]シフト記号表（勤務時間帯）'!$D$6:$Z$47,23,FALSE))</f>
        <v/>
      </c>
      <c r="AT125" s="136" t="str">
        <f>IF(AT123="","",VLOOKUP(AT123,'[2]シフト記号表（勤務時間帯）'!$D$6:$Z$47,23,FALSE))</f>
        <v/>
      </c>
      <c r="AU125" s="136" t="str">
        <f>IF(AU123="","",VLOOKUP(AU123,'[2]シフト記号表（勤務時間帯）'!$D$6:$Z$47,23,FALSE))</f>
        <v/>
      </c>
      <c r="AV125" s="137" t="str">
        <f>IF(AV123="","",VLOOKUP(AV123,'[2]シフト記号表（勤務時間帯）'!$D$6:$Z$47,23,FALSE))</f>
        <v/>
      </c>
      <c r="AW125" s="135" t="str">
        <f>IF(AW123="","",VLOOKUP(AW123,'[2]シフト記号表（勤務時間帯）'!$D$6:$Z$47,23,FALSE))</f>
        <v/>
      </c>
      <c r="AX125" s="136" t="str">
        <f>IF(AX123="","",VLOOKUP(AX123,'[2]シフト記号表（勤務時間帯）'!$D$6:$Z$47,23,FALSE))</f>
        <v/>
      </c>
      <c r="AY125" s="136" t="str">
        <f>IF(AY123="","",VLOOKUP(AY123,'[2]シフト記号表（勤務時間帯）'!$D$6:$Z$47,23,FALSE))</f>
        <v/>
      </c>
      <c r="AZ125" s="905">
        <f>IF($BC$3="４週",SUM(U125:AV125),IF($BC$3="暦月",SUM(U125:AY125),""))</f>
        <v>0</v>
      </c>
      <c r="BA125" s="906"/>
      <c r="BB125" s="907">
        <f>IF($BC$3="４週",AZ125/4,IF($BC$3="暦月",(AZ125/($BC$8/7)),""))</f>
        <v>0</v>
      </c>
      <c r="BC125" s="906"/>
      <c r="BD125" s="899"/>
      <c r="BE125" s="900"/>
      <c r="BF125" s="900"/>
      <c r="BG125" s="900"/>
      <c r="BH125" s="901"/>
    </row>
    <row r="126" spans="2:60" ht="20.25" customHeight="1">
      <c r="B126" s="138"/>
      <c r="C126" s="910"/>
      <c r="D126" s="911"/>
      <c r="E126" s="912"/>
      <c r="F126" s="139"/>
      <c r="G126" s="140"/>
      <c r="H126" s="951"/>
      <c r="I126" s="922"/>
      <c r="J126" s="923"/>
      <c r="K126" s="923"/>
      <c r="L126" s="924"/>
      <c r="M126" s="931"/>
      <c r="N126" s="932"/>
      <c r="O126" s="933"/>
      <c r="P126" s="159" t="s">
        <v>616</v>
      </c>
      <c r="Q126" s="160"/>
      <c r="R126" s="160"/>
      <c r="S126" s="161"/>
      <c r="T126" s="162"/>
      <c r="U126" s="145"/>
      <c r="V126" s="146"/>
      <c r="W126" s="146"/>
      <c r="X126" s="146"/>
      <c r="Y126" s="146"/>
      <c r="Z126" s="146"/>
      <c r="AA126" s="147"/>
      <c r="AB126" s="145"/>
      <c r="AC126" s="146"/>
      <c r="AD126" s="146"/>
      <c r="AE126" s="146"/>
      <c r="AF126" s="146"/>
      <c r="AG126" s="146"/>
      <c r="AH126" s="147"/>
      <c r="AI126" s="145"/>
      <c r="AJ126" s="146"/>
      <c r="AK126" s="146"/>
      <c r="AL126" s="146"/>
      <c r="AM126" s="146"/>
      <c r="AN126" s="146"/>
      <c r="AO126" s="147"/>
      <c r="AP126" s="145"/>
      <c r="AQ126" s="146"/>
      <c r="AR126" s="146"/>
      <c r="AS126" s="146"/>
      <c r="AT126" s="146"/>
      <c r="AU126" s="146"/>
      <c r="AV126" s="147"/>
      <c r="AW126" s="145"/>
      <c r="AX126" s="146"/>
      <c r="AY126" s="146"/>
      <c r="AZ126" s="940"/>
      <c r="BA126" s="909"/>
      <c r="BB126" s="908"/>
      <c r="BC126" s="909"/>
      <c r="BD126" s="893"/>
      <c r="BE126" s="894"/>
      <c r="BF126" s="894"/>
      <c r="BG126" s="894"/>
      <c r="BH126" s="895"/>
    </row>
    <row r="127" spans="2:60" ht="20.25" customHeight="1">
      <c r="B127" s="118">
        <f>B124+1</f>
        <v>36</v>
      </c>
      <c r="C127" s="913"/>
      <c r="D127" s="1016"/>
      <c r="E127" s="915"/>
      <c r="F127" s="119">
        <f>C126</f>
        <v>0</v>
      </c>
      <c r="G127" s="120"/>
      <c r="H127" s="920"/>
      <c r="I127" s="925"/>
      <c r="J127" s="1017"/>
      <c r="K127" s="1017"/>
      <c r="L127" s="927"/>
      <c r="M127" s="934"/>
      <c r="N127" s="1018"/>
      <c r="O127" s="936"/>
      <c r="P127" s="121" t="s">
        <v>617</v>
      </c>
      <c r="Q127" s="122"/>
      <c r="R127" s="122"/>
      <c r="S127" s="123"/>
      <c r="T127" s="124"/>
      <c r="U127" s="125" t="str">
        <f>IF(U126="","",VLOOKUP(U126,'[2]シフト記号表（勤務時間帯）'!$D$6:$X$47,21,FALSE))</f>
        <v/>
      </c>
      <c r="V127" s="126" t="str">
        <f>IF(V126="","",VLOOKUP(V126,'[2]シフト記号表（勤務時間帯）'!$D$6:$X$47,21,FALSE))</f>
        <v/>
      </c>
      <c r="W127" s="126" t="str">
        <f>IF(W126="","",VLOOKUP(W126,'[2]シフト記号表（勤務時間帯）'!$D$6:$X$47,21,FALSE))</f>
        <v/>
      </c>
      <c r="X127" s="126" t="str">
        <f>IF(X126="","",VLOOKUP(X126,'[2]シフト記号表（勤務時間帯）'!$D$6:$X$47,21,FALSE))</f>
        <v/>
      </c>
      <c r="Y127" s="126" t="str">
        <f>IF(Y126="","",VLOOKUP(Y126,'[2]シフト記号表（勤務時間帯）'!$D$6:$X$47,21,FALSE))</f>
        <v/>
      </c>
      <c r="Z127" s="126" t="str">
        <f>IF(Z126="","",VLOOKUP(Z126,'[2]シフト記号表（勤務時間帯）'!$D$6:$X$47,21,FALSE))</f>
        <v/>
      </c>
      <c r="AA127" s="127" t="str">
        <f>IF(AA126="","",VLOOKUP(AA126,'[2]シフト記号表（勤務時間帯）'!$D$6:$X$47,21,FALSE))</f>
        <v/>
      </c>
      <c r="AB127" s="125" t="str">
        <f>IF(AB126="","",VLOOKUP(AB126,'[2]シフト記号表（勤務時間帯）'!$D$6:$X$47,21,FALSE))</f>
        <v/>
      </c>
      <c r="AC127" s="126" t="str">
        <f>IF(AC126="","",VLOOKUP(AC126,'[2]シフト記号表（勤務時間帯）'!$D$6:$X$47,21,FALSE))</f>
        <v/>
      </c>
      <c r="AD127" s="126" t="str">
        <f>IF(AD126="","",VLOOKUP(AD126,'[2]シフト記号表（勤務時間帯）'!$D$6:$X$47,21,FALSE))</f>
        <v/>
      </c>
      <c r="AE127" s="126" t="str">
        <f>IF(AE126="","",VLOOKUP(AE126,'[2]シフト記号表（勤務時間帯）'!$D$6:$X$47,21,FALSE))</f>
        <v/>
      </c>
      <c r="AF127" s="126" t="str">
        <f>IF(AF126="","",VLOOKUP(AF126,'[2]シフト記号表（勤務時間帯）'!$D$6:$X$47,21,FALSE))</f>
        <v/>
      </c>
      <c r="AG127" s="126" t="str">
        <f>IF(AG126="","",VLOOKUP(AG126,'[2]シフト記号表（勤務時間帯）'!$D$6:$X$47,21,FALSE))</f>
        <v/>
      </c>
      <c r="AH127" s="127" t="str">
        <f>IF(AH126="","",VLOOKUP(AH126,'[2]シフト記号表（勤務時間帯）'!$D$6:$X$47,21,FALSE))</f>
        <v/>
      </c>
      <c r="AI127" s="125" t="str">
        <f>IF(AI126="","",VLOOKUP(AI126,'[2]シフト記号表（勤務時間帯）'!$D$6:$X$47,21,FALSE))</f>
        <v/>
      </c>
      <c r="AJ127" s="126" t="str">
        <f>IF(AJ126="","",VLOOKUP(AJ126,'[2]シフト記号表（勤務時間帯）'!$D$6:$X$47,21,FALSE))</f>
        <v/>
      </c>
      <c r="AK127" s="126" t="str">
        <f>IF(AK126="","",VLOOKUP(AK126,'[2]シフト記号表（勤務時間帯）'!$D$6:$X$47,21,FALSE))</f>
        <v/>
      </c>
      <c r="AL127" s="126" t="str">
        <f>IF(AL126="","",VLOOKUP(AL126,'[2]シフト記号表（勤務時間帯）'!$D$6:$X$47,21,FALSE))</f>
        <v/>
      </c>
      <c r="AM127" s="126" t="str">
        <f>IF(AM126="","",VLOOKUP(AM126,'[2]シフト記号表（勤務時間帯）'!$D$6:$X$47,21,FALSE))</f>
        <v/>
      </c>
      <c r="AN127" s="126" t="str">
        <f>IF(AN126="","",VLOOKUP(AN126,'[2]シフト記号表（勤務時間帯）'!$D$6:$X$47,21,FALSE))</f>
        <v/>
      </c>
      <c r="AO127" s="127" t="str">
        <f>IF(AO126="","",VLOOKUP(AO126,'[2]シフト記号表（勤務時間帯）'!$D$6:$X$47,21,FALSE))</f>
        <v/>
      </c>
      <c r="AP127" s="125" t="str">
        <f>IF(AP126="","",VLOOKUP(AP126,'[2]シフト記号表（勤務時間帯）'!$D$6:$X$47,21,FALSE))</f>
        <v/>
      </c>
      <c r="AQ127" s="126" t="str">
        <f>IF(AQ126="","",VLOOKUP(AQ126,'[2]シフト記号表（勤務時間帯）'!$D$6:$X$47,21,FALSE))</f>
        <v/>
      </c>
      <c r="AR127" s="126" t="str">
        <f>IF(AR126="","",VLOOKUP(AR126,'[2]シフト記号表（勤務時間帯）'!$D$6:$X$47,21,FALSE))</f>
        <v/>
      </c>
      <c r="AS127" s="126" t="str">
        <f>IF(AS126="","",VLOOKUP(AS126,'[2]シフト記号表（勤務時間帯）'!$D$6:$X$47,21,FALSE))</f>
        <v/>
      </c>
      <c r="AT127" s="126" t="str">
        <f>IF(AT126="","",VLOOKUP(AT126,'[2]シフト記号表（勤務時間帯）'!$D$6:$X$47,21,FALSE))</f>
        <v/>
      </c>
      <c r="AU127" s="126" t="str">
        <f>IF(AU126="","",VLOOKUP(AU126,'[2]シフト記号表（勤務時間帯）'!$D$6:$X$47,21,FALSE))</f>
        <v/>
      </c>
      <c r="AV127" s="127" t="str">
        <f>IF(AV126="","",VLOOKUP(AV126,'[2]シフト記号表（勤務時間帯）'!$D$6:$X$47,21,FALSE))</f>
        <v/>
      </c>
      <c r="AW127" s="125" t="str">
        <f>IF(AW126="","",VLOOKUP(AW126,'[2]シフト記号表（勤務時間帯）'!$D$6:$X$47,21,FALSE))</f>
        <v/>
      </c>
      <c r="AX127" s="126" t="str">
        <f>IF(AX126="","",VLOOKUP(AX126,'[2]シフト記号表（勤務時間帯）'!$D$6:$X$47,21,FALSE))</f>
        <v/>
      </c>
      <c r="AY127" s="126" t="str">
        <f>IF(AY126="","",VLOOKUP(AY126,'[2]シフト記号表（勤務時間帯）'!$D$6:$X$47,21,FALSE))</f>
        <v/>
      </c>
      <c r="AZ127" s="902">
        <f>IF($BC$3="４週",SUM(U127:AV127),IF($BC$3="暦月",SUM(U127:AY127),""))</f>
        <v>0</v>
      </c>
      <c r="BA127" s="903"/>
      <c r="BB127" s="904">
        <f>IF($BC$3="４週",AZ127/4,IF($BC$3="暦月",(AZ127/($BC$8/7)),""))</f>
        <v>0</v>
      </c>
      <c r="BC127" s="903"/>
      <c r="BD127" s="896"/>
      <c r="BE127" s="1019"/>
      <c r="BF127" s="1019"/>
      <c r="BG127" s="1019"/>
      <c r="BH127" s="898"/>
    </row>
    <row r="128" spans="2:60" ht="20.25" customHeight="1">
      <c r="B128" s="128"/>
      <c r="C128" s="941"/>
      <c r="D128" s="942"/>
      <c r="E128" s="943"/>
      <c r="F128" s="129"/>
      <c r="G128" s="130">
        <f>C126</f>
        <v>0</v>
      </c>
      <c r="H128" s="944"/>
      <c r="I128" s="945"/>
      <c r="J128" s="946"/>
      <c r="K128" s="946"/>
      <c r="L128" s="947"/>
      <c r="M128" s="948"/>
      <c r="N128" s="949"/>
      <c r="O128" s="950"/>
      <c r="P128" s="185" t="s">
        <v>618</v>
      </c>
      <c r="Q128" s="132"/>
      <c r="R128" s="132"/>
      <c r="S128" s="152"/>
      <c r="T128" s="153"/>
      <c r="U128" s="135" t="str">
        <f>IF(U126="","",VLOOKUP(U126,'[2]シフト記号表（勤務時間帯）'!$D$6:$Z$47,23,FALSE))</f>
        <v/>
      </c>
      <c r="V128" s="136" t="str">
        <f>IF(V126="","",VLOOKUP(V126,'[2]シフト記号表（勤務時間帯）'!$D$6:$Z$47,23,FALSE))</f>
        <v/>
      </c>
      <c r="W128" s="136" t="str">
        <f>IF(W126="","",VLOOKUP(W126,'[2]シフト記号表（勤務時間帯）'!$D$6:$Z$47,23,FALSE))</f>
        <v/>
      </c>
      <c r="X128" s="136" t="str">
        <f>IF(X126="","",VLOOKUP(X126,'[2]シフト記号表（勤務時間帯）'!$D$6:$Z$47,23,FALSE))</f>
        <v/>
      </c>
      <c r="Y128" s="136" t="str">
        <f>IF(Y126="","",VLOOKUP(Y126,'[2]シフト記号表（勤務時間帯）'!$D$6:$Z$47,23,FALSE))</f>
        <v/>
      </c>
      <c r="Z128" s="136" t="str">
        <f>IF(Z126="","",VLOOKUP(Z126,'[2]シフト記号表（勤務時間帯）'!$D$6:$Z$47,23,FALSE))</f>
        <v/>
      </c>
      <c r="AA128" s="137" t="str">
        <f>IF(AA126="","",VLOOKUP(AA126,'[2]シフト記号表（勤務時間帯）'!$D$6:$Z$47,23,FALSE))</f>
        <v/>
      </c>
      <c r="AB128" s="135" t="str">
        <f>IF(AB126="","",VLOOKUP(AB126,'[2]シフト記号表（勤務時間帯）'!$D$6:$Z$47,23,FALSE))</f>
        <v/>
      </c>
      <c r="AC128" s="136" t="str">
        <f>IF(AC126="","",VLOOKUP(AC126,'[2]シフト記号表（勤務時間帯）'!$D$6:$Z$47,23,FALSE))</f>
        <v/>
      </c>
      <c r="AD128" s="136" t="str">
        <f>IF(AD126="","",VLOOKUP(AD126,'[2]シフト記号表（勤務時間帯）'!$D$6:$Z$47,23,FALSE))</f>
        <v/>
      </c>
      <c r="AE128" s="136" t="str">
        <f>IF(AE126="","",VLOOKUP(AE126,'[2]シフト記号表（勤務時間帯）'!$D$6:$Z$47,23,FALSE))</f>
        <v/>
      </c>
      <c r="AF128" s="136" t="str">
        <f>IF(AF126="","",VLOOKUP(AF126,'[2]シフト記号表（勤務時間帯）'!$D$6:$Z$47,23,FALSE))</f>
        <v/>
      </c>
      <c r="AG128" s="136" t="str">
        <f>IF(AG126="","",VLOOKUP(AG126,'[2]シフト記号表（勤務時間帯）'!$D$6:$Z$47,23,FALSE))</f>
        <v/>
      </c>
      <c r="AH128" s="137" t="str">
        <f>IF(AH126="","",VLOOKUP(AH126,'[2]シフト記号表（勤務時間帯）'!$D$6:$Z$47,23,FALSE))</f>
        <v/>
      </c>
      <c r="AI128" s="135" t="str">
        <f>IF(AI126="","",VLOOKUP(AI126,'[2]シフト記号表（勤務時間帯）'!$D$6:$Z$47,23,FALSE))</f>
        <v/>
      </c>
      <c r="AJ128" s="136" t="str">
        <f>IF(AJ126="","",VLOOKUP(AJ126,'[2]シフト記号表（勤務時間帯）'!$D$6:$Z$47,23,FALSE))</f>
        <v/>
      </c>
      <c r="AK128" s="136" t="str">
        <f>IF(AK126="","",VLOOKUP(AK126,'[2]シフト記号表（勤務時間帯）'!$D$6:$Z$47,23,FALSE))</f>
        <v/>
      </c>
      <c r="AL128" s="136" t="str">
        <f>IF(AL126="","",VLOOKUP(AL126,'[2]シフト記号表（勤務時間帯）'!$D$6:$Z$47,23,FALSE))</f>
        <v/>
      </c>
      <c r="AM128" s="136" t="str">
        <f>IF(AM126="","",VLOOKUP(AM126,'[2]シフト記号表（勤務時間帯）'!$D$6:$Z$47,23,FALSE))</f>
        <v/>
      </c>
      <c r="AN128" s="136" t="str">
        <f>IF(AN126="","",VLOOKUP(AN126,'[2]シフト記号表（勤務時間帯）'!$D$6:$Z$47,23,FALSE))</f>
        <v/>
      </c>
      <c r="AO128" s="137" t="str">
        <f>IF(AO126="","",VLOOKUP(AO126,'[2]シフト記号表（勤務時間帯）'!$D$6:$Z$47,23,FALSE))</f>
        <v/>
      </c>
      <c r="AP128" s="135" t="str">
        <f>IF(AP126="","",VLOOKUP(AP126,'[2]シフト記号表（勤務時間帯）'!$D$6:$Z$47,23,FALSE))</f>
        <v/>
      </c>
      <c r="AQ128" s="136" t="str">
        <f>IF(AQ126="","",VLOOKUP(AQ126,'[2]シフト記号表（勤務時間帯）'!$D$6:$Z$47,23,FALSE))</f>
        <v/>
      </c>
      <c r="AR128" s="136" t="str">
        <f>IF(AR126="","",VLOOKUP(AR126,'[2]シフト記号表（勤務時間帯）'!$D$6:$Z$47,23,FALSE))</f>
        <v/>
      </c>
      <c r="AS128" s="136" t="str">
        <f>IF(AS126="","",VLOOKUP(AS126,'[2]シフト記号表（勤務時間帯）'!$D$6:$Z$47,23,FALSE))</f>
        <v/>
      </c>
      <c r="AT128" s="136" t="str">
        <f>IF(AT126="","",VLOOKUP(AT126,'[2]シフト記号表（勤務時間帯）'!$D$6:$Z$47,23,FALSE))</f>
        <v/>
      </c>
      <c r="AU128" s="136" t="str">
        <f>IF(AU126="","",VLOOKUP(AU126,'[2]シフト記号表（勤務時間帯）'!$D$6:$Z$47,23,FALSE))</f>
        <v/>
      </c>
      <c r="AV128" s="137" t="str">
        <f>IF(AV126="","",VLOOKUP(AV126,'[2]シフト記号表（勤務時間帯）'!$D$6:$Z$47,23,FALSE))</f>
        <v/>
      </c>
      <c r="AW128" s="135" t="str">
        <f>IF(AW126="","",VLOOKUP(AW126,'[2]シフト記号表（勤務時間帯）'!$D$6:$Z$47,23,FALSE))</f>
        <v/>
      </c>
      <c r="AX128" s="136" t="str">
        <f>IF(AX126="","",VLOOKUP(AX126,'[2]シフト記号表（勤務時間帯）'!$D$6:$Z$47,23,FALSE))</f>
        <v/>
      </c>
      <c r="AY128" s="136" t="str">
        <f>IF(AY126="","",VLOOKUP(AY126,'[2]シフト記号表（勤務時間帯）'!$D$6:$Z$47,23,FALSE))</f>
        <v/>
      </c>
      <c r="AZ128" s="905">
        <f>IF($BC$3="４週",SUM(U128:AV128),IF($BC$3="暦月",SUM(U128:AY128),""))</f>
        <v>0</v>
      </c>
      <c r="BA128" s="906"/>
      <c r="BB128" s="907">
        <f>IF($BC$3="４週",AZ128/4,IF($BC$3="暦月",(AZ128/($BC$8/7)),""))</f>
        <v>0</v>
      </c>
      <c r="BC128" s="906"/>
      <c r="BD128" s="899"/>
      <c r="BE128" s="900"/>
      <c r="BF128" s="900"/>
      <c r="BG128" s="900"/>
      <c r="BH128" s="901"/>
    </row>
    <row r="129" spans="2:60" ht="20.25" customHeight="1">
      <c r="B129" s="138"/>
      <c r="C129" s="910"/>
      <c r="D129" s="911"/>
      <c r="E129" s="912"/>
      <c r="F129" s="139"/>
      <c r="G129" s="140"/>
      <c r="H129" s="951"/>
      <c r="I129" s="922"/>
      <c r="J129" s="923"/>
      <c r="K129" s="923"/>
      <c r="L129" s="924"/>
      <c r="M129" s="931"/>
      <c r="N129" s="932"/>
      <c r="O129" s="933"/>
      <c r="P129" s="159" t="s">
        <v>616</v>
      </c>
      <c r="Q129" s="160"/>
      <c r="R129" s="160"/>
      <c r="S129" s="161"/>
      <c r="T129" s="162"/>
      <c r="U129" s="145"/>
      <c r="V129" s="146"/>
      <c r="W129" s="146"/>
      <c r="X129" s="146"/>
      <c r="Y129" s="146"/>
      <c r="Z129" s="146"/>
      <c r="AA129" s="147"/>
      <c r="AB129" s="145"/>
      <c r="AC129" s="146"/>
      <c r="AD129" s="146"/>
      <c r="AE129" s="146"/>
      <c r="AF129" s="146"/>
      <c r="AG129" s="146"/>
      <c r="AH129" s="147"/>
      <c r="AI129" s="145"/>
      <c r="AJ129" s="146"/>
      <c r="AK129" s="146"/>
      <c r="AL129" s="146"/>
      <c r="AM129" s="146"/>
      <c r="AN129" s="146"/>
      <c r="AO129" s="147"/>
      <c r="AP129" s="145"/>
      <c r="AQ129" s="146"/>
      <c r="AR129" s="146"/>
      <c r="AS129" s="146"/>
      <c r="AT129" s="146"/>
      <c r="AU129" s="146"/>
      <c r="AV129" s="147"/>
      <c r="AW129" s="145"/>
      <c r="AX129" s="146"/>
      <c r="AY129" s="146"/>
      <c r="AZ129" s="940"/>
      <c r="BA129" s="909"/>
      <c r="BB129" s="908"/>
      <c r="BC129" s="909"/>
      <c r="BD129" s="893"/>
      <c r="BE129" s="894"/>
      <c r="BF129" s="894"/>
      <c r="BG129" s="894"/>
      <c r="BH129" s="895"/>
    </row>
    <row r="130" spans="2:60" ht="20.25" customHeight="1">
      <c r="B130" s="118">
        <f>B127+1</f>
        <v>37</v>
      </c>
      <c r="C130" s="913"/>
      <c r="D130" s="1016"/>
      <c r="E130" s="915"/>
      <c r="F130" s="119">
        <f>C129</f>
        <v>0</v>
      </c>
      <c r="G130" s="120"/>
      <c r="H130" s="920"/>
      <c r="I130" s="925"/>
      <c r="J130" s="1017"/>
      <c r="K130" s="1017"/>
      <c r="L130" s="927"/>
      <c r="M130" s="934"/>
      <c r="N130" s="1018"/>
      <c r="O130" s="936"/>
      <c r="P130" s="121" t="s">
        <v>617</v>
      </c>
      <c r="Q130" s="122"/>
      <c r="R130" s="122"/>
      <c r="S130" s="123"/>
      <c r="T130" s="124"/>
      <c r="U130" s="125" t="str">
        <f>IF(U129="","",VLOOKUP(U129,'[2]シフト記号表（勤務時間帯）'!$D$6:$X$47,21,FALSE))</f>
        <v/>
      </c>
      <c r="V130" s="126" t="str">
        <f>IF(V129="","",VLOOKUP(V129,'[2]シフト記号表（勤務時間帯）'!$D$6:$X$47,21,FALSE))</f>
        <v/>
      </c>
      <c r="W130" s="126" t="str">
        <f>IF(W129="","",VLOOKUP(W129,'[2]シフト記号表（勤務時間帯）'!$D$6:$X$47,21,FALSE))</f>
        <v/>
      </c>
      <c r="X130" s="126" t="str">
        <f>IF(X129="","",VLOOKUP(X129,'[2]シフト記号表（勤務時間帯）'!$D$6:$X$47,21,FALSE))</f>
        <v/>
      </c>
      <c r="Y130" s="126" t="str">
        <f>IF(Y129="","",VLOOKUP(Y129,'[2]シフト記号表（勤務時間帯）'!$D$6:$X$47,21,FALSE))</f>
        <v/>
      </c>
      <c r="Z130" s="126" t="str">
        <f>IF(Z129="","",VLOOKUP(Z129,'[2]シフト記号表（勤務時間帯）'!$D$6:$X$47,21,FALSE))</f>
        <v/>
      </c>
      <c r="AA130" s="127" t="str">
        <f>IF(AA129="","",VLOOKUP(AA129,'[2]シフト記号表（勤務時間帯）'!$D$6:$X$47,21,FALSE))</f>
        <v/>
      </c>
      <c r="AB130" s="125" t="str">
        <f>IF(AB129="","",VLOOKUP(AB129,'[2]シフト記号表（勤務時間帯）'!$D$6:$X$47,21,FALSE))</f>
        <v/>
      </c>
      <c r="AC130" s="126" t="str">
        <f>IF(AC129="","",VLOOKUP(AC129,'[2]シフト記号表（勤務時間帯）'!$D$6:$X$47,21,FALSE))</f>
        <v/>
      </c>
      <c r="AD130" s="126" t="str">
        <f>IF(AD129="","",VLOOKUP(AD129,'[2]シフト記号表（勤務時間帯）'!$D$6:$X$47,21,FALSE))</f>
        <v/>
      </c>
      <c r="AE130" s="126" t="str">
        <f>IF(AE129="","",VLOOKUP(AE129,'[2]シフト記号表（勤務時間帯）'!$D$6:$X$47,21,FALSE))</f>
        <v/>
      </c>
      <c r="AF130" s="126" t="str">
        <f>IF(AF129="","",VLOOKUP(AF129,'[2]シフト記号表（勤務時間帯）'!$D$6:$X$47,21,FALSE))</f>
        <v/>
      </c>
      <c r="AG130" s="126" t="str">
        <f>IF(AG129="","",VLOOKUP(AG129,'[2]シフト記号表（勤務時間帯）'!$D$6:$X$47,21,FALSE))</f>
        <v/>
      </c>
      <c r="AH130" s="127" t="str">
        <f>IF(AH129="","",VLOOKUP(AH129,'[2]シフト記号表（勤務時間帯）'!$D$6:$X$47,21,FALSE))</f>
        <v/>
      </c>
      <c r="AI130" s="125" t="str">
        <f>IF(AI129="","",VLOOKUP(AI129,'[2]シフト記号表（勤務時間帯）'!$D$6:$X$47,21,FALSE))</f>
        <v/>
      </c>
      <c r="AJ130" s="126" t="str">
        <f>IF(AJ129="","",VLOOKUP(AJ129,'[2]シフト記号表（勤務時間帯）'!$D$6:$X$47,21,FALSE))</f>
        <v/>
      </c>
      <c r="AK130" s="126" t="str">
        <f>IF(AK129="","",VLOOKUP(AK129,'[2]シフト記号表（勤務時間帯）'!$D$6:$X$47,21,FALSE))</f>
        <v/>
      </c>
      <c r="AL130" s="126" t="str">
        <f>IF(AL129="","",VLOOKUP(AL129,'[2]シフト記号表（勤務時間帯）'!$D$6:$X$47,21,FALSE))</f>
        <v/>
      </c>
      <c r="AM130" s="126" t="str">
        <f>IF(AM129="","",VLOOKUP(AM129,'[2]シフト記号表（勤務時間帯）'!$D$6:$X$47,21,FALSE))</f>
        <v/>
      </c>
      <c r="AN130" s="126" t="str">
        <f>IF(AN129="","",VLOOKUP(AN129,'[2]シフト記号表（勤務時間帯）'!$D$6:$X$47,21,FALSE))</f>
        <v/>
      </c>
      <c r="AO130" s="127" t="str">
        <f>IF(AO129="","",VLOOKUP(AO129,'[2]シフト記号表（勤務時間帯）'!$D$6:$X$47,21,FALSE))</f>
        <v/>
      </c>
      <c r="AP130" s="125" t="str">
        <f>IF(AP129="","",VLOOKUP(AP129,'[2]シフト記号表（勤務時間帯）'!$D$6:$X$47,21,FALSE))</f>
        <v/>
      </c>
      <c r="AQ130" s="126" t="str">
        <f>IF(AQ129="","",VLOOKUP(AQ129,'[2]シフト記号表（勤務時間帯）'!$D$6:$X$47,21,FALSE))</f>
        <v/>
      </c>
      <c r="AR130" s="126" t="str">
        <f>IF(AR129="","",VLOOKUP(AR129,'[2]シフト記号表（勤務時間帯）'!$D$6:$X$47,21,FALSE))</f>
        <v/>
      </c>
      <c r="AS130" s="126" t="str">
        <f>IF(AS129="","",VLOOKUP(AS129,'[2]シフト記号表（勤務時間帯）'!$D$6:$X$47,21,FALSE))</f>
        <v/>
      </c>
      <c r="AT130" s="126" t="str">
        <f>IF(AT129="","",VLOOKUP(AT129,'[2]シフト記号表（勤務時間帯）'!$D$6:$X$47,21,FALSE))</f>
        <v/>
      </c>
      <c r="AU130" s="126" t="str">
        <f>IF(AU129="","",VLOOKUP(AU129,'[2]シフト記号表（勤務時間帯）'!$D$6:$X$47,21,FALSE))</f>
        <v/>
      </c>
      <c r="AV130" s="127" t="str">
        <f>IF(AV129="","",VLOOKUP(AV129,'[2]シフト記号表（勤務時間帯）'!$D$6:$X$47,21,FALSE))</f>
        <v/>
      </c>
      <c r="AW130" s="125" t="str">
        <f>IF(AW129="","",VLOOKUP(AW129,'[2]シフト記号表（勤務時間帯）'!$D$6:$X$47,21,FALSE))</f>
        <v/>
      </c>
      <c r="AX130" s="126" t="str">
        <f>IF(AX129="","",VLOOKUP(AX129,'[2]シフト記号表（勤務時間帯）'!$D$6:$X$47,21,FALSE))</f>
        <v/>
      </c>
      <c r="AY130" s="126" t="str">
        <f>IF(AY129="","",VLOOKUP(AY129,'[2]シフト記号表（勤務時間帯）'!$D$6:$X$47,21,FALSE))</f>
        <v/>
      </c>
      <c r="AZ130" s="902">
        <f>IF($BC$3="４週",SUM(U130:AV130),IF($BC$3="暦月",SUM(U130:AY130),""))</f>
        <v>0</v>
      </c>
      <c r="BA130" s="903"/>
      <c r="BB130" s="904">
        <f>IF($BC$3="４週",AZ130/4,IF($BC$3="暦月",(AZ130/($BC$8/7)),""))</f>
        <v>0</v>
      </c>
      <c r="BC130" s="903"/>
      <c r="BD130" s="896"/>
      <c r="BE130" s="1019"/>
      <c r="BF130" s="1019"/>
      <c r="BG130" s="1019"/>
      <c r="BH130" s="898"/>
    </row>
    <row r="131" spans="2:60" ht="20.25" customHeight="1">
      <c r="B131" s="128"/>
      <c r="C131" s="941"/>
      <c r="D131" s="942"/>
      <c r="E131" s="943"/>
      <c r="F131" s="129"/>
      <c r="G131" s="130">
        <f>C129</f>
        <v>0</v>
      </c>
      <c r="H131" s="944"/>
      <c r="I131" s="945"/>
      <c r="J131" s="946"/>
      <c r="K131" s="946"/>
      <c r="L131" s="947"/>
      <c r="M131" s="948"/>
      <c r="N131" s="949"/>
      <c r="O131" s="950"/>
      <c r="P131" s="185" t="s">
        <v>618</v>
      </c>
      <c r="Q131" s="132"/>
      <c r="R131" s="132"/>
      <c r="S131" s="152"/>
      <c r="T131" s="153"/>
      <c r="U131" s="135" t="str">
        <f>IF(U129="","",VLOOKUP(U129,'[2]シフト記号表（勤務時間帯）'!$D$6:$Z$47,23,FALSE))</f>
        <v/>
      </c>
      <c r="V131" s="136" t="str">
        <f>IF(V129="","",VLOOKUP(V129,'[2]シフト記号表（勤務時間帯）'!$D$6:$Z$47,23,FALSE))</f>
        <v/>
      </c>
      <c r="W131" s="136" t="str">
        <f>IF(W129="","",VLOOKUP(W129,'[2]シフト記号表（勤務時間帯）'!$D$6:$Z$47,23,FALSE))</f>
        <v/>
      </c>
      <c r="X131" s="136" t="str">
        <f>IF(X129="","",VLOOKUP(X129,'[2]シフト記号表（勤務時間帯）'!$D$6:$Z$47,23,FALSE))</f>
        <v/>
      </c>
      <c r="Y131" s="136" t="str">
        <f>IF(Y129="","",VLOOKUP(Y129,'[2]シフト記号表（勤務時間帯）'!$D$6:$Z$47,23,FALSE))</f>
        <v/>
      </c>
      <c r="Z131" s="136" t="str">
        <f>IF(Z129="","",VLOOKUP(Z129,'[2]シフト記号表（勤務時間帯）'!$D$6:$Z$47,23,FALSE))</f>
        <v/>
      </c>
      <c r="AA131" s="137" t="str">
        <f>IF(AA129="","",VLOOKUP(AA129,'[2]シフト記号表（勤務時間帯）'!$D$6:$Z$47,23,FALSE))</f>
        <v/>
      </c>
      <c r="AB131" s="135" t="str">
        <f>IF(AB129="","",VLOOKUP(AB129,'[2]シフト記号表（勤務時間帯）'!$D$6:$Z$47,23,FALSE))</f>
        <v/>
      </c>
      <c r="AC131" s="136" t="str">
        <f>IF(AC129="","",VLOOKUP(AC129,'[2]シフト記号表（勤務時間帯）'!$D$6:$Z$47,23,FALSE))</f>
        <v/>
      </c>
      <c r="AD131" s="136" t="str">
        <f>IF(AD129="","",VLOOKUP(AD129,'[2]シフト記号表（勤務時間帯）'!$D$6:$Z$47,23,FALSE))</f>
        <v/>
      </c>
      <c r="AE131" s="136" t="str">
        <f>IF(AE129="","",VLOOKUP(AE129,'[2]シフト記号表（勤務時間帯）'!$D$6:$Z$47,23,FALSE))</f>
        <v/>
      </c>
      <c r="AF131" s="136" t="str">
        <f>IF(AF129="","",VLOOKUP(AF129,'[2]シフト記号表（勤務時間帯）'!$D$6:$Z$47,23,FALSE))</f>
        <v/>
      </c>
      <c r="AG131" s="136" t="str">
        <f>IF(AG129="","",VLOOKUP(AG129,'[2]シフト記号表（勤務時間帯）'!$D$6:$Z$47,23,FALSE))</f>
        <v/>
      </c>
      <c r="AH131" s="137" t="str">
        <f>IF(AH129="","",VLOOKUP(AH129,'[2]シフト記号表（勤務時間帯）'!$D$6:$Z$47,23,FALSE))</f>
        <v/>
      </c>
      <c r="AI131" s="135" t="str">
        <f>IF(AI129="","",VLOOKUP(AI129,'[2]シフト記号表（勤務時間帯）'!$D$6:$Z$47,23,FALSE))</f>
        <v/>
      </c>
      <c r="AJ131" s="136" t="str">
        <f>IF(AJ129="","",VLOOKUP(AJ129,'[2]シフト記号表（勤務時間帯）'!$D$6:$Z$47,23,FALSE))</f>
        <v/>
      </c>
      <c r="AK131" s="136" t="str">
        <f>IF(AK129="","",VLOOKUP(AK129,'[2]シフト記号表（勤務時間帯）'!$D$6:$Z$47,23,FALSE))</f>
        <v/>
      </c>
      <c r="AL131" s="136" t="str">
        <f>IF(AL129="","",VLOOKUP(AL129,'[2]シフト記号表（勤務時間帯）'!$D$6:$Z$47,23,FALSE))</f>
        <v/>
      </c>
      <c r="AM131" s="136" t="str">
        <f>IF(AM129="","",VLOOKUP(AM129,'[2]シフト記号表（勤務時間帯）'!$D$6:$Z$47,23,FALSE))</f>
        <v/>
      </c>
      <c r="AN131" s="136" t="str">
        <f>IF(AN129="","",VLOOKUP(AN129,'[2]シフト記号表（勤務時間帯）'!$D$6:$Z$47,23,FALSE))</f>
        <v/>
      </c>
      <c r="AO131" s="137" t="str">
        <f>IF(AO129="","",VLOOKUP(AO129,'[2]シフト記号表（勤務時間帯）'!$D$6:$Z$47,23,FALSE))</f>
        <v/>
      </c>
      <c r="AP131" s="135" t="str">
        <f>IF(AP129="","",VLOOKUP(AP129,'[2]シフト記号表（勤務時間帯）'!$D$6:$Z$47,23,FALSE))</f>
        <v/>
      </c>
      <c r="AQ131" s="136" t="str">
        <f>IF(AQ129="","",VLOOKUP(AQ129,'[2]シフト記号表（勤務時間帯）'!$D$6:$Z$47,23,FALSE))</f>
        <v/>
      </c>
      <c r="AR131" s="136" t="str">
        <f>IF(AR129="","",VLOOKUP(AR129,'[2]シフト記号表（勤務時間帯）'!$D$6:$Z$47,23,FALSE))</f>
        <v/>
      </c>
      <c r="AS131" s="136" t="str">
        <f>IF(AS129="","",VLOOKUP(AS129,'[2]シフト記号表（勤務時間帯）'!$D$6:$Z$47,23,FALSE))</f>
        <v/>
      </c>
      <c r="AT131" s="136" t="str">
        <f>IF(AT129="","",VLOOKUP(AT129,'[2]シフト記号表（勤務時間帯）'!$D$6:$Z$47,23,FALSE))</f>
        <v/>
      </c>
      <c r="AU131" s="136" t="str">
        <f>IF(AU129="","",VLOOKUP(AU129,'[2]シフト記号表（勤務時間帯）'!$D$6:$Z$47,23,FALSE))</f>
        <v/>
      </c>
      <c r="AV131" s="137" t="str">
        <f>IF(AV129="","",VLOOKUP(AV129,'[2]シフト記号表（勤務時間帯）'!$D$6:$Z$47,23,FALSE))</f>
        <v/>
      </c>
      <c r="AW131" s="135" t="str">
        <f>IF(AW129="","",VLOOKUP(AW129,'[2]シフト記号表（勤務時間帯）'!$D$6:$Z$47,23,FALSE))</f>
        <v/>
      </c>
      <c r="AX131" s="136" t="str">
        <f>IF(AX129="","",VLOOKUP(AX129,'[2]シフト記号表（勤務時間帯）'!$D$6:$Z$47,23,FALSE))</f>
        <v/>
      </c>
      <c r="AY131" s="136" t="str">
        <f>IF(AY129="","",VLOOKUP(AY129,'[2]シフト記号表（勤務時間帯）'!$D$6:$Z$47,23,FALSE))</f>
        <v/>
      </c>
      <c r="AZ131" s="905">
        <f>IF($BC$3="４週",SUM(U131:AV131),IF($BC$3="暦月",SUM(U131:AY131),""))</f>
        <v>0</v>
      </c>
      <c r="BA131" s="906"/>
      <c r="BB131" s="907">
        <f>IF($BC$3="４週",AZ131/4,IF($BC$3="暦月",(AZ131/($BC$8/7)),""))</f>
        <v>0</v>
      </c>
      <c r="BC131" s="906"/>
      <c r="BD131" s="899"/>
      <c r="BE131" s="900"/>
      <c r="BF131" s="900"/>
      <c r="BG131" s="900"/>
      <c r="BH131" s="901"/>
    </row>
    <row r="132" spans="2:60" ht="20.25" customHeight="1">
      <c r="B132" s="138"/>
      <c r="C132" s="910"/>
      <c r="D132" s="911"/>
      <c r="E132" s="912"/>
      <c r="F132" s="139"/>
      <c r="G132" s="140"/>
      <c r="H132" s="951"/>
      <c r="I132" s="922"/>
      <c r="J132" s="923"/>
      <c r="K132" s="923"/>
      <c r="L132" s="924"/>
      <c r="M132" s="931"/>
      <c r="N132" s="932"/>
      <c r="O132" s="933"/>
      <c r="P132" s="159" t="s">
        <v>616</v>
      </c>
      <c r="Q132" s="160"/>
      <c r="R132" s="160"/>
      <c r="S132" s="161"/>
      <c r="T132" s="162"/>
      <c r="U132" s="145"/>
      <c r="V132" s="146"/>
      <c r="W132" s="146"/>
      <c r="X132" s="146"/>
      <c r="Y132" s="146"/>
      <c r="Z132" s="146"/>
      <c r="AA132" s="147"/>
      <c r="AB132" s="145"/>
      <c r="AC132" s="146"/>
      <c r="AD132" s="146"/>
      <c r="AE132" s="146"/>
      <c r="AF132" s="146"/>
      <c r="AG132" s="146"/>
      <c r="AH132" s="147"/>
      <c r="AI132" s="145"/>
      <c r="AJ132" s="146"/>
      <c r="AK132" s="146"/>
      <c r="AL132" s="146"/>
      <c r="AM132" s="146"/>
      <c r="AN132" s="146"/>
      <c r="AO132" s="147"/>
      <c r="AP132" s="145"/>
      <c r="AQ132" s="146"/>
      <c r="AR132" s="146"/>
      <c r="AS132" s="146"/>
      <c r="AT132" s="146"/>
      <c r="AU132" s="146"/>
      <c r="AV132" s="147"/>
      <c r="AW132" s="145"/>
      <c r="AX132" s="146"/>
      <c r="AY132" s="146"/>
      <c r="AZ132" s="940"/>
      <c r="BA132" s="909"/>
      <c r="BB132" s="908"/>
      <c r="BC132" s="909"/>
      <c r="BD132" s="893"/>
      <c r="BE132" s="894"/>
      <c r="BF132" s="894"/>
      <c r="BG132" s="894"/>
      <c r="BH132" s="895"/>
    </row>
    <row r="133" spans="2:60" ht="20.25" customHeight="1">
      <c r="B133" s="118">
        <f>B130+1</f>
        <v>38</v>
      </c>
      <c r="C133" s="913"/>
      <c r="D133" s="1016"/>
      <c r="E133" s="915"/>
      <c r="F133" s="119">
        <f>C132</f>
        <v>0</v>
      </c>
      <c r="G133" s="120"/>
      <c r="H133" s="920"/>
      <c r="I133" s="925"/>
      <c r="J133" s="1017"/>
      <c r="K133" s="1017"/>
      <c r="L133" s="927"/>
      <c r="M133" s="934"/>
      <c r="N133" s="1018"/>
      <c r="O133" s="936"/>
      <c r="P133" s="121" t="s">
        <v>617</v>
      </c>
      <c r="Q133" s="122"/>
      <c r="R133" s="122"/>
      <c r="S133" s="123"/>
      <c r="T133" s="124"/>
      <c r="U133" s="125" t="str">
        <f>IF(U132="","",VLOOKUP(U132,'[2]シフト記号表（勤務時間帯）'!$D$6:$X$47,21,FALSE))</f>
        <v/>
      </c>
      <c r="V133" s="126" t="str">
        <f>IF(V132="","",VLOOKUP(V132,'[2]シフト記号表（勤務時間帯）'!$D$6:$X$47,21,FALSE))</f>
        <v/>
      </c>
      <c r="W133" s="126" t="str">
        <f>IF(W132="","",VLOOKUP(W132,'[2]シフト記号表（勤務時間帯）'!$D$6:$X$47,21,FALSE))</f>
        <v/>
      </c>
      <c r="X133" s="126" t="str">
        <f>IF(X132="","",VLOOKUP(X132,'[2]シフト記号表（勤務時間帯）'!$D$6:$X$47,21,FALSE))</f>
        <v/>
      </c>
      <c r="Y133" s="126" t="str">
        <f>IF(Y132="","",VLOOKUP(Y132,'[2]シフト記号表（勤務時間帯）'!$D$6:$X$47,21,FALSE))</f>
        <v/>
      </c>
      <c r="Z133" s="126" t="str">
        <f>IF(Z132="","",VLOOKUP(Z132,'[2]シフト記号表（勤務時間帯）'!$D$6:$X$47,21,FALSE))</f>
        <v/>
      </c>
      <c r="AA133" s="127" t="str">
        <f>IF(AA132="","",VLOOKUP(AA132,'[2]シフト記号表（勤務時間帯）'!$D$6:$X$47,21,FALSE))</f>
        <v/>
      </c>
      <c r="AB133" s="125" t="str">
        <f>IF(AB132="","",VLOOKUP(AB132,'[2]シフト記号表（勤務時間帯）'!$D$6:$X$47,21,FALSE))</f>
        <v/>
      </c>
      <c r="AC133" s="126" t="str">
        <f>IF(AC132="","",VLOOKUP(AC132,'[2]シフト記号表（勤務時間帯）'!$D$6:$X$47,21,FALSE))</f>
        <v/>
      </c>
      <c r="AD133" s="126" t="str">
        <f>IF(AD132="","",VLOOKUP(AD132,'[2]シフト記号表（勤務時間帯）'!$D$6:$X$47,21,FALSE))</f>
        <v/>
      </c>
      <c r="AE133" s="126" t="str">
        <f>IF(AE132="","",VLOOKUP(AE132,'[2]シフト記号表（勤務時間帯）'!$D$6:$X$47,21,FALSE))</f>
        <v/>
      </c>
      <c r="AF133" s="126" t="str">
        <f>IF(AF132="","",VLOOKUP(AF132,'[2]シフト記号表（勤務時間帯）'!$D$6:$X$47,21,FALSE))</f>
        <v/>
      </c>
      <c r="AG133" s="126" t="str">
        <f>IF(AG132="","",VLOOKUP(AG132,'[2]シフト記号表（勤務時間帯）'!$D$6:$X$47,21,FALSE))</f>
        <v/>
      </c>
      <c r="AH133" s="127" t="str">
        <f>IF(AH132="","",VLOOKUP(AH132,'[2]シフト記号表（勤務時間帯）'!$D$6:$X$47,21,FALSE))</f>
        <v/>
      </c>
      <c r="AI133" s="125" t="str">
        <f>IF(AI132="","",VLOOKUP(AI132,'[2]シフト記号表（勤務時間帯）'!$D$6:$X$47,21,FALSE))</f>
        <v/>
      </c>
      <c r="AJ133" s="126" t="str">
        <f>IF(AJ132="","",VLOOKUP(AJ132,'[2]シフト記号表（勤務時間帯）'!$D$6:$X$47,21,FALSE))</f>
        <v/>
      </c>
      <c r="AK133" s="126" t="str">
        <f>IF(AK132="","",VLOOKUP(AK132,'[2]シフト記号表（勤務時間帯）'!$D$6:$X$47,21,FALSE))</f>
        <v/>
      </c>
      <c r="AL133" s="126" t="str">
        <f>IF(AL132="","",VLOOKUP(AL132,'[2]シフト記号表（勤務時間帯）'!$D$6:$X$47,21,FALSE))</f>
        <v/>
      </c>
      <c r="AM133" s="126" t="str">
        <f>IF(AM132="","",VLOOKUP(AM132,'[2]シフト記号表（勤務時間帯）'!$D$6:$X$47,21,FALSE))</f>
        <v/>
      </c>
      <c r="AN133" s="126" t="str">
        <f>IF(AN132="","",VLOOKUP(AN132,'[2]シフト記号表（勤務時間帯）'!$D$6:$X$47,21,FALSE))</f>
        <v/>
      </c>
      <c r="AO133" s="127" t="str">
        <f>IF(AO132="","",VLOOKUP(AO132,'[2]シフト記号表（勤務時間帯）'!$D$6:$X$47,21,FALSE))</f>
        <v/>
      </c>
      <c r="AP133" s="125" t="str">
        <f>IF(AP132="","",VLOOKUP(AP132,'[2]シフト記号表（勤務時間帯）'!$D$6:$X$47,21,FALSE))</f>
        <v/>
      </c>
      <c r="AQ133" s="126" t="str">
        <f>IF(AQ132="","",VLOOKUP(AQ132,'[2]シフト記号表（勤務時間帯）'!$D$6:$X$47,21,FALSE))</f>
        <v/>
      </c>
      <c r="AR133" s="126" t="str">
        <f>IF(AR132="","",VLOOKUP(AR132,'[2]シフト記号表（勤務時間帯）'!$D$6:$X$47,21,FALSE))</f>
        <v/>
      </c>
      <c r="AS133" s="126" t="str">
        <f>IF(AS132="","",VLOOKUP(AS132,'[2]シフト記号表（勤務時間帯）'!$D$6:$X$47,21,FALSE))</f>
        <v/>
      </c>
      <c r="AT133" s="126" t="str">
        <f>IF(AT132="","",VLOOKUP(AT132,'[2]シフト記号表（勤務時間帯）'!$D$6:$X$47,21,FALSE))</f>
        <v/>
      </c>
      <c r="AU133" s="126" t="str">
        <f>IF(AU132="","",VLOOKUP(AU132,'[2]シフト記号表（勤務時間帯）'!$D$6:$X$47,21,FALSE))</f>
        <v/>
      </c>
      <c r="AV133" s="127" t="str">
        <f>IF(AV132="","",VLOOKUP(AV132,'[2]シフト記号表（勤務時間帯）'!$D$6:$X$47,21,FALSE))</f>
        <v/>
      </c>
      <c r="AW133" s="125" t="str">
        <f>IF(AW132="","",VLOOKUP(AW132,'[2]シフト記号表（勤務時間帯）'!$D$6:$X$47,21,FALSE))</f>
        <v/>
      </c>
      <c r="AX133" s="126" t="str">
        <f>IF(AX132="","",VLOOKUP(AX132,'[2]シフト記号表（勤務時間帯）'!$D$6:$X$47,21,FALSE))</f>
        <v/>
      </c>
      <c r="AY133" s="126" t="str">
        <f>IF(AY132="","",VLOOKUP(AY132,'[2]シフト記号表（勤務時間帯）'!$D$6:$X$47,21,FALSE))</f>
        <v/>
      </c>
      <c r="AZ133" s="902">
        <f>IF($BC$3="４週",SUM(U133:AV133),IF($BC$3="暦月",SUM(U133:AY133),""))</f>
        <v>0</v>
      </c>
      <c r="BA133" s="903"/>
      <c r="BB133" s="904">
        <f>IF($BC$3="４週",AZ133/4,IF($BC$3="暦月",(AZ133/($BC$8/7)),""))</f>
        <v>0</v>
      </c>
      <c r="BC133" s="903"/>
      <c r="BD133" s="896"/>
      <c r="BE133" s="1019"/>
      <c r="BF133" s="1019"/>
      <c r="BG133" s="1019"/>
      <c r="BH133" s="898"/>
    </row>
    <row r="134" spans="2:60" ht="20.25" customHeight="1">
      <c r="B134" s="128"/>
      <c r="C134" s="941"/>
      <c r="D134" s="942"/>
      <c r="E134" s="943"/>
      <c r="F134" s="129"/>
      <c r="G134" s="130">
        <f>C132</f>
        <v>0</v>
      </c>
      <c r="H134" s="944"/>
      <c r="I134" s="945"/>
      <c r="J134" s="946"/>
      <c r="K134" s="946"/>
      <c r="L134" s="947"/>
      <c r="M134" s="948"/>
      <c r="N134" s="949"/>
      <c r="O134" s="950"/>
      <c r="P134" s="185" t="s">
        <v>618</v>
      </c>
      <c r="Q134" s="132"/>
      <c r="R134" s="132"/>
      <c r="S134" s="152"/>
      <c r="T134" s="153"/>
      <c r="U134" s="135" t="str">
        <f>IF(U132="","",VLOOKUP(U132,'[2]シフト記号表（勤務時間帯）'!$D$6:$Z$47,23,FALSE))</f>
        <v/>
      </c>
      <c r="V134" s="136" t="str">
        <f>IF(V132="","",VLOOKUP(V132,'[2]シフト記号表（勤務時間帯）'!$D$6:$Z$47,23,FALSE))</f>
        <v/>
      </c>
      <c r="W134" s="136" t="str">
        <f>IF(W132="","",VLOOKUP(W132,'[2]シフト記号表（勤務時間帯）'!$D$6:$Z$47,23,FALSE))</f>
        <v/>
      </c>
      <c r="X134" s="136" t="str">
        <f>IF(X132="","",VLOOKUP(X132,'[2]シフト記号表（勤務時間帯）'!$D$6:$Z$47,23,FALSE))</f>
        <v/>
      </c>
      <c r="Y134" s="136" t="str">
        <f>IF(Y132="","",VLOOKUP(Y132,'[2]シフト記号表（勤務時間帯）'!$D$6:$Z$47,23,FALSE))</f>
        <v/>
      </c>
      <c r="Z134" s="136" t="str">
        <f>IF(Z132="","",VLOOKUP(Z132,'[2]シフト記号表（勤務時間帯）'!$D$6:$Z$47,23,FALSE))</f>
        <v/>
      </c>
      <c r="AA134" s="137" t="str">
        <f>IF(AA132="","",VLOOKUP(AA132,'[2]シフト記号表（勤務時間帯）'!$D$6:$Z$47,23,FALSE))</f>
        <v/>
      </c>
      <c r="AB134" s="135" t="str">
        <f>IF(AB132="","",VLOOKUP(AB132,'[2]シフト記号表（勤務時間帯）'!$D$6:$Z$47,23,FALSE))</f>
        <v/>
      </c>
      <c r="AC134" s="136" t="str">
        <f>IF(AC132="","",VLOOKUP(AC132,'[2]シフト記号表（勤務時間帯）'!$D$6:$Z$47,23,FALSE))</f>
        <v/>
      </c>
      <c r="AD134" s="136" t="str">
        <f>IF(AD132="","",VLOOKUP(AD132,'[2]シフト記号表（勤務時間帯）'!$D$6:$Z$47,23,FALSE))</f>
        <v/>
      </c>
      <c r="AE134" s="136" t="str">
        <f>IF(AE132="","",VLOOKUP(AE132,'[2]シフト記号表（勤務時間帯）'!$D$6:$Z$47,23,FALSE))</f>
        <v/>
      </c>
      <c r="AF134" s="136" t="str">
        <f>IF(AF132="","",VLOOKUP(AF132,'[2]シフト記号表（勤務時間帯）'!$D$6:$Z$47,23,FALSE))</f>
        <v/>
      </c>
      <c r="AG134" s="136" t="str">
        <f>IF(AG132="","",VLOOKUP(AG132,'[2]シフト記号表（勤務時間帯）'!$D$6:$Z$47,23,FALSE))</f>
        <v/>
      </c>
      <c r="AH134" s="137" t="str">
        <f>IF(AH132="","",VLOOKUP(AH132,'[2]シフト記号表（勤務時間帯）'!$D$6:$Z$47,23,FALSE))</f>
        <v/>
      </c>
      <c r="AI134" s="135" t="str">
        <f>IF(AI132="","",VLOOKUP(AI132,'[2]シフト記号表（勤務時間帯）'!$D$6:$Z$47,23,FALSE))</f>
        <v/>
      </c>
      <c r="AJ134" s="136" t="str">
        <f>IF(AJ132="","",VLOOKUP(AJ132,'[2]シフト記号表（勤務時間帯）'!$D$6:$Z$47,23,FALSE))</f>
        <v/>
      </c>
      <c r="AK134" s="136" t="str">
        <f>IF(AK132="","",VLOOKUP(AK132,'[2]シフト記号表（勤務時間帯）'!$D$6:$Z$47,23,FALSE))</f>
        <v/>
      </c>
      <c r="AL134" s="136" t="str">
        <f>IF(AL132="","",VLOOKUP(AL132,'[2]シフト記号表（勤務時間帯）'!$D$6:$Z$47,23,FALSE))</f>
        <v/>
      </c>
      <c r="AM134" s="136" t="str">
        <f>IF(AM132="","",VLOOKUP(AM132,'[2]シフト記号表（勤務時間帯）'!$D$6:$Z$47,23,FALSE))</f>
        <v/>
      </c>
      <c r="AN134" s="136" t="str">
        <f>IF(AN132="","",VLOOKUP(AN132,'[2]シフト記号表（勤務時間帯）'!$D$6:$Z$47,23,FALSE))</f>
        <v/>
      </c>
      <c r="AO134" s="137" t="str">
        <f>IF(AO132="","",VLOOKUP(AO132,'[2]シフト記号表（勤務時間帯）'!$D$6:$Z$47,23,FALSE))</f>
        <v/>
      </c>
      <c r="AP134" s="135" t="str">
        <f>IF(AP132="","",VLOOKUP(AP132,'[2]シフト記号表（勤務時間帯）'!$D$6:$Z$47,23,FALSE))</f>
        <v/>
      </c>
      <c r="AQ134" s="136" t="str">
        <f>IF(AQ132="","",VLOOKUP(AQ132,'[2]シフト記号表（勤務時間帯）'!$D$6:$Z$47,23,FALSE))</f>
        <v/>
      </c>
      <c r="AR134" s="136" t="str">
        <f>IF(AR132="","",VLOOKUP(AR132,'[2]シフト記号表（勤務時間帯）'!$D$6:$Z$47,23,FALSE))</f>
        <v/>
      </c>
      <c r="AS134" s="136" t="str">
        <f>IF(AS132="","",VLOOKUP(AS132,'[2]シフト記号表（勤務時間帯）'!$D$6:$Z$47,23,FALSE))</f>
        <v/>
      </c>
      <c r="AT134" s="136" t="str">
        <f>IF(AT132="","",VLOOKUP(AT132,'[2]シフト記号表（勤務時間帯）'!$D$6:$Z$47,23,FALSE))</f>
        <v/>
      </c>
      <c r="AU134" s="136" t="str">
        <f>IF(AU132="","",VLOOKUP(AU132,'[2]シフト記号表（勤務時間帯）'!$D$6:$Z$47,23,FALSE))</f>
        <v/>
      </c>
      <c r="AV134" s="137" t="str">
        <f>IF(AV132="","",VLOOKUP(AV132,'[2]シフト記号表（勤務時間帯）'!$D$6:$Z$47,23,FALSE))</f>
        <v/>
      </c>
      <c r="AW134" s="135" t="str">
        <f>IF(AW132="","",VLOOKUP(AW132,'[2]シフト記号表（勤務時間帯）'!$D$6:$Z$47,23,FALSE))</f>
        <v/>
      </c>
      <c r="AX134" s="136" t="str">
        <f>IF(AX132="","",VLOOKUP(AX132,'[2]シフト記号表（勤務時間帯）'!$D$6:$Z$47,23,FALSE))</f>
        <v/>
      </c>
      <c r="AY134" s="136" t="str">
        <f>IF(AY132="","",VLOOKUP(AY132,'[2]シフト記号表（勤務時間帯）'!$D$6:$Z$47,23,FALSE))</f>
        <v/>
      </c>
      <c r="AZ134" s="905">
        <f>IF($BC$3="４週",SUM(U134:AV134),IF($BC$3="暦月",SUM(U134:AY134),""))</f>
        <v>0</v>
      </c>
      <c r="BA134" s="906"/>
      <c r="BB134" s="907">
        <f>IF($BC$3="４週",AZ134/4,IF($BC$3="暦月",(AZ134/($BC$8/7)),""))</f>
        <v>0</v>
      </c>
      <c r="BC134" s="906"/>
      <c r="BD134" s="899"/>
      <c r="BE134" s="900"/>
      <c r="BF134" s="900"/>
      <c r="BG134" s="900"/>
      <c r="BH134" s="901"/>
    </row>
    <row r="135" spans="2:60" ht="20.25" customHeight="1">
      <c r="B135" s="138"/>
      <c r="C135" s="910"/>
      <c r="D135" s="911"/>
      <c r="E135" s="912"/>
      <c r="F135" s="139"/>
      <c r="G135" s="140"/>
      <c r="H135" s="951"/>
      <c r="I135" s="922"/>
      <c r="J135" s="923"/>
      <c r="K135" s="923"/>
      <c r="L135" s="924"/>
      <c r="M135" s="931"/>
      <c r="N135" s="932"/>
      <c r="O135" s="933"/>
      <c r="P135" s="159" t="s">
        <v>616</v>
      </c>
      <c r="Q135" s="160"/>
      <c r="R135" s="160"/>
      <c r="S135" s="161"/>
      <c r="T135" s="162"/>
      <c r="U135" s="145"/>
      <c r="V135" s="146"/>
      <c r="W135" s="146"/>
      <c r="X135" s="146"/>
      <c r="Y135" s="146"/>
      <c r="Z135" s="146"/>
      <c r="AA135" s="147"/>
      <c r="AB135" s="145"/>
      <c r="AC135" s="146"/>
      <c r="AD135" s="146"/>
      <c r="AE135" s="146"/>
      <c r="AF135" s="146"/>
      <c r="AG135" s="146"/>
      <c r="AH135" s="147"/>
      <c r="AI135" s="145"/>
      <c r="AJ135" s="146"/>
      <c r="AK135" s="146"/>
      <c r="AL135" s="146"/>
      <c r="AM135" s="146"/>
      <c r="AN135" s="146"/>
      <c r="AO135" s="147"/>
      <c r="AP135" s="145"/>
      <c r="AQ135" s="146"/>
      <c r="AR135" s="146"/>
      <c r="AS135" s="146"/>
      <c r="AT135" s="146"/>
      <c r="AU135" s="146"/>
      <c r="AV135" s="147"/>
      <c r="AW135" s="145"/>
      <c r="AX135" s="146"/>
      <c r="AY135" s="146"/>
      <c r="AZ135" s="940"/>
      <c r="BA135" s="909"/>
      <c r="BB135" s="908"/>
      <c r="BC135" s="909"/>
      <c r="BD135" s="893"/>
      <c r="BE135" s="894"/>
      <c r="BF135" s="894"/>
      <c r="BG135" s="894"/>
      <c r="BH135" s="895"/>
    </row>
    <row r="136" spans="2:60" ht="20.25" customHeight="1">
      <c r="B136" s="118">
        <f>B133+1</f>
        <v>39</v>
      </c>
      <c r="C136" s="913"/>
      <c r="D136" s="1016"/>
      <c r="E136" s="915"/>
      <c r="F136" s="119">
        <f>C135</f>
        <v>0</v>
      </c>
      <c r="G136" s="120"/>
      <c r="H136" s="920"/>
      <c r="I136" s="925"/>
      <c r="J136" s="1017"/>
      <c r="K136" s="1017"/>
      <c r="L136" s="927"/>
      <c r="M136" s="934"/>
      <c r="N136" s="1018"/>
      <c r="O136" s="936"/>
      <c r="P136" s="121" t="s">
        <v>617</v>
      </c>
      <c r="Q136" s="122"/>
      <c r="R136" s="122"/>
      <c r="S136" s="123"/>
      <c r="T136" s="124"/>
      <c r="U136" s="125" t="str">
        <f>IF(U135="","",VLOOKUP(U135,'[2]シフト記号表（勤務時間帯）'!$D$6:$X$47,21,FALSE))</f>
        <v/>
      </c>
      <c r="V136" s="126" t="str">
        <f>IF(V135="","",VLOOKUP(V135,'[2]シフト記号表（勤務時間帯）'!$D$6:$X$47,21,FALSE))</f>
        <v/>
      </c>
      <c r="W136" s="126" t="str">
        <f>IF(W135="","",VLOOKUP(W135,'[2]シフト記号表（勤務時間帯）'!$D$6:$X$47,21,FALSE))</f>
        <v/>
      </c>
      <c r="X136" s="126" t="str">
        <f>IF(X135="","",VLOOKUP(X135,'[2]シフト記号表（勤務時間帯）'!$D$6:$X$47,21,FALSE))</f>
        <v/>
      </c>
      <c r="Y136" s="126" t="str">
        <f>IF(Y135="","",VLOOKUP(Y135,'[2]シフト記号表（勤務時間帯）'!$D$6:$X$47,21,FALSE))</f>
        <v/>
      </c>
      <c r="Z136" s="126" t="str">
        <f>IF(Z135="","",VLOOKUP(Z135,'[2]シフト記号表（勤務時間帯）'!$D$6:$X$47,21,FALSE))</f>
        <v/>
      </c>
      <c r="AA136" s="127" t="str">
        <f>IF(AA135="","",VLOOKUP(AA135,'[2]シフト記号表（勤務時間帯）'!$D$6:$X$47,21,FALSE))</f>
        <v/>
      </c>
      <c r="AB136" s="125" t="str">
        <f>IF(AB135="","",VLOOKUP(AB135,'[2]シフト記号表（勤務時間帯）'!$D$6:$X$47,21,FALSE))</f>
        <v/>
      </c>
      <c r="AC136" s="126" t="str">
        <f>IF(AC135="","",VLOOKUP(AC135,'[2]シフト記号表（勤務時間帯）'!$D$6:$X$47,21,FALSE))</f>
        <v/>
      </c>
      <c r="AD136" s="126" t="str">
        <f>IF(AD135="","",VLOOKUP(AD135,'[2]シフト記号表（勤務時間帯）'!$D$6:$X$47,21,FALSE))</f>
        <v/>
      </c>
      <c r="AE136" s="126" t="str">
        <f>IF(AE135="","",VLOOKUP(AE135,'[2]シフト記号表（勤務時間帯）'!$D$6:$X$47,21,FALSE))</f>
        <v/>
      </c>
      <c r="AF136" s="126" t="str">
        <f>IF(AF135="","",VLOOKUP(AF135,'[2]シフト記号表（勤務時間帯）'!$D$6:$X$47,21,FALSE))</f>
        <v/>
      </c>
      <c r="AG136" s="126" t="str">
        <f>IF(AG135="","",VLOOKUP(AG135,'[2]シフト記号表（勤務時間帯）'!$D$6:$X$47,21,FALSE))</f>
        <v/>
      </c>
      <c r="AH136" s="127" t="str">
        <f>IF(AH135="","",VLOOKUP(AH135,'[2]シフト記号表（勤務時間帯）'!$D$6:$X$47,21,FALSE))</f>
        <v/>
      </c>
      <c r="AI136" s="125" t="str">
        <f>IF(AI135="","",VLOOKUP(AI135,'[2]シフト記号表（勤務時間帯）'!$D$6:$X$47,21,FALSE))</f>
        <v/>
      </c>
      <c r="AJ136" s="126" t="str">
        <f>IF(AJ135="","",VLOOKUP(AJ135,'[2]シフト記号表（勤務時間帯）'!$D$6:$X$47,21,FALSE))</f>
        <v/>
      </c>
      <c r="AK136" s="126" t="str">
        <f>IF(AK135="","",VLOOKUP(AK135,'[2]シフト記号表（勤務時間帯）'!$D$6:$X$47,21,FALSE))</f>
        <v/>
      </c>
      <c r="AL136" s="126" t="str">
        <f>IF(AL135="","",VLOOKUP(AL135,'[2]シフト記号表（勤務時間帯）'!$D$6:$X$47,21,FALSE))</f>
        <v/>
      </c>
      <c r="AM136" s="126" t="str">
        <f>IF(AM135="","",VLOOKUP(AM135,'[2]シフト記号表（勤務時間帯）'!$D$6:$X$47,21,FALSE))</f>
        <v/>
      </c>
      <c r="AN136" s="126" t="str">
        <f>IF(AN135="","",VLOOKUP(AN135,'[2]シフト記号表（勤務時間帯）'!$D$6:$X$47,21,FALSE))</f>
        <v/>
      </c>
      <c r="AO136" s="127" t="str">
        <f>IF(AO135="","",VLOOKUP(AO135,'[2]シフト記号表（勤務時間帯）'!$D$6:$X$47,21,FALSE))</f>
        <v/>
      </c>
      <c r="AP136" s="125" t="str">
        <f>IF(AP135="","",VLOOKUP(AP135,'[2]シフト記号表（勤務時間帯）'!$D$6:$X$47,21,FALSE))</f>
        <v/>
      </c>
      <c r="AQ136" s="126" t="str">
        <f>IF(AQ135="","",VLOOKUP(AQ135,'[2]シフト記号表（勤務時間帯）'!$D$6:$X$47,21,FALSE))</f>
        <v/>
      </c>
      <c r="AR136" s="126" t="str">
        <f>IF(AR135="","",VLOOKUP(AR135,'[2]シフト記号表（勤務時間帯）'!$D$6:$X$47,21,FALSE))</f>
        <v/>
      </c>
      <c r="AS136" s="126" t="str">
        <f>IF(AS135="","",VLOOKUP(AS135,'[2]シフト記号表（勤務時間帯）'!$D$6:$X$47,21,FALSE))</f>
        <v/>
      </c>
      <c r="AT136" s="126" t="str">
        <f>IF(AT135="","",VLOOKUP(AT135,'[2]シフト記号表（勤務時間帯）'!$D$6:$X$47,21,FALSE))</f>
        <v/>
      </c>
      <c r="AU136" s="126" t="str">
        <f>IF(AU135="","",VLOOKUP(AU135,'[2]シフト記号表（勤務時間帯）'!$D$6:$X$47,21,FALSE))</f>
        <v/>
      </c>
      <c r="AV136" s="127" t="str">
        <f>IF(AV135="","",VLOOKUP(AV135,'[2]シフト記号表（勤務時間帯）'!$D$6:$X$47,21,FALSE))</f>
        <v/>
      </c>
      <c r="AW136" s="125" t="str">
        <f>IF(AW135="","",VLOOKUP(AW135,'[2]シフト記号表（勤務時間帯）'!$D$6:$X$47,21,FALSE))</f>
        <v/>
      </c>
      <c r="AX136" s="126" t="str">
        <f>IF(AX135="","",VLOOKUP(AX135,'[2]シフト記号表（勤務時間帯）'!$D$6:$X$47,21,FALSE))</f>
        <v/>
      </c>
      <c r="AY136" s="126" t="str">
        <f>IF(AY135="","",VLOOKUP(AY135,'[2]シフト記号表（勤務時間帯）'!$D$6:$X$47,21,FALSE))</f>
        <v/>
      </c>
      <c r="AZ136" s="902">
        <f>IF($BC$3="４週",SUM(U136:AV136),IF($BC$3="暦月",SUM(U136:AY136),""))</f>
        <v>0</v>
      </c>
      <c r="BA136" s="903"/>
      <c r="BB136" s="904">
        <f>IF($BC$3="４週",AZ136/4,IF($BC$3="暦月",(AZ136/($BC$8/7)),""))</f>
        <v>0</v>
      </c>
      <c r="BC136" s="903"/>
      <c r="BD136" s="896"/>
      <c r="BE136" s="1019"/>
      <c r="BF136" s="1019"/>
      <c r="BG136" s="1019"/>
      <c r="BH136" s="898"/>
    </row>
    <row r="137" spans="2:60" ht="20.25" customHeight="1">
      <c r="B137" s="128"/>
      <c r="C137" s="941"/>
      <c r="D137" s="942"/>
      <c r="E137" s="943"/>
      <c r="F137" s="129"/>
      <c r="G137" s="130">
        <f>C135</f>
        <v>0</v>
      </c>
      <c r="H137" s="944"/>
      <c r="I137" s="945"/>
      <c r="J137" s="946"/>
      <c r="K137" s="946"/>
      <c r="L137" s="947"/>
      <c r="M137" s="948"/>
      <c r="N137" s="949"/>
      <c r="O137" s="950"/>
      <c r="P137" s="185" t="s">
        <v>618</v>
      </c>
      <c r="Q137" s="132"/>
      <c r="R137" s="132"/>
      <c r="S137" s="152"/>
      <c r="T137" s="153"/>
      <c r="U137" s="135" t="str">
        <f>IF(U135="","",VLOOKUP(U135,'[2]シフト記号表（勤務時間帯）'!$D$6:$Z$47,23,FALSE))</f>
        <v/>
      </c>
      <c r="V137" s="136" t="str">
        <f>IF(V135="","",VLOOKUP(V135,'[2]シフト記号表（勤務時間帯）'!$D$6:$Z$47,23,FALSE))</f>
        <v/>
      </c>
      <c r="W137" s="136" t="str">
        <f>IF(W135="","",VLOOKUP(W135,'[2]シフト記号表（勤務時間帯）'!$D$6:$Z$47,23,FALSE))</f>
        <v/>
      </c>
      <c r="X137" s="136" t="str">
        <f>IF(X135="","",VLOOKUP(X135,'[2]シフト記号表（勤務時間帯）'!$D$6:$Z$47,23,FALSE))</f>
        <v/>
      </c>
      <c r="Y137" s="136" t="str">
        <f>IF(Y135="","",VLOOKUP(Y135,'[2]シフト記号表（勤務時間帯）'!$D$6:$Z$47,23,FALSE))</f>
        <v/>
      </c>
      <c r="Z137" s="136" t="str">
        <f>IF(Z135="","",VLOOKUP(Z135,'[2]シフト記号表（勤務時間帯）'!$D$6:$Z$47,23,FALSE))</f>
        <v/>
      </c>
      <c r="AA137" s="137" t="str">
        <f>IF(AA135="","",VLOOKUP(AA135,'[2]シフト記号表（勤務時間帯）'!$D$6:$Z$47,23,FALSE))</f>
        <v/>
      </c>
      <c r="AB137" s="135" t="str">
        <f>IF(AB135="","",VLOOKUP(AB135,'[2]シフト記号表（勤務時間帯）'!$D$6:$Z$47,23,FALSE))</f>
        <v/>
      </c>
      <c r="AC137" s="136" t="str">
        <f>IF(AC135="","",VLOOKUP(AC135,'[2]シフト記号表（勤務時間帯）'!$D$6:$Z$47,23,FALSE))</f>
        <v/>
      </c>
      <c r="AD137" s="136" t="str">
        <f>IF(AD135="","",VLOOKUP(AD135,'[2]シフト記号表（勤務時間帯）'!$D$6:$Z$47,23,FALSE))</f>
        <v/>
      </c>
      <c r="AE137" s="136" t="str">
        <f>IF(AE135="","",VLOOKUP(AE135,'[2]シフト記号表（勤務時間帯）'!$D$6:$Z$47,23,FALSE))</f>
        <v/>
      </c>
      <c r="AF137" s="136" t="str">
        <f>IF(AF135="","",VLOOKUP(AF135,'[2]シフト記号表（勤務時間帯）'!$D$6:$Z$47,23,FALSE))</f>
        <v/>
      </c>
      <c r="AG137" s="136" t="str">
        <f>IF(AG135="","",VLOOKUP(AG135,'[2]シフト記号表（勤務時間帯）'!$D$6:$Z$47,23,FALSE))</f>
        <v/>
      </c>
      <c r="AH137" s="137" t="str">
        <f>IF(AH135="","",VLOOKUP(AH135,'[2]シフト記号表（勤務時間帯）'!$D$6:$Z$47,23,FALSE))</f>
        <v/>
      </c>
      <c r="AI137" s="135" t="str">
        <f>IF(AI135="","",VLOOKUP(AI135,'[2]シフト記号表（勤務時間帯）'!$D$6:$Z$47,23,FALSE))</f>
        <v/>
      </c>
      <c r="AJ137" s="136" t="str">
        <f>IF(AJ135="","",VLOOKUP(AJ135,'[2]シフト記号表（勤務時間帯）'!$D$6:$Z$47,23,FALSE))</f>
        <v/>
      </c>
      <c r="AK137" s="136" t="str">
        <f>IF(AK135="","",VLOOKUP(AK135,'[2]シフト記号表（勤務時間帯）'!$D$6:$Z$47,23,FALSE))</f>
        <v/>
      </c>
      <c r="AL137" s="136" t="str">
        <f>IF(AL135="","",VLOOKUP(AL135,'[2]シフト記号表（勤務時間帯）'!$D$6:$Z$47,23,FALSE))</f>
        <v/>
      </c>
      <c r="AM137" s="136" t="str">
        <f>IF(AM135="","",VLOOKUP(AM135,'[2]シフト記号表（勤務時間帯）'!$D$6:$Z$47,23,FALSE))</f>
        <v/>
      </c>
      <c r="AN137" s="136" t="str">
        <f>IF(AN135="","",VLOOKUP(AN135,'[2]シフト記号表（勤務時間帯）'!$D$6:$Z$47,23,FALSE))</f>
        <v/>
      </c>
      <c r="AO137" s="137" t="str">
        <f>IF(AO135="","",VLOOKUP(AO135,'[2]シフト記号表（勤務時間帯）'!$D$6:$Z$47,23,FALSE))</f>
        <v/>
      </c>
      <c r="AP137" s="135" t="str">
        <f>IF(AP135="","",VLOOKUP(AP135,'[2]シフト記号表（勤務時間帯）'!$D$6:$Z$47,23,FALSE))</f>
        <v/>
      </c>
      <c r="AQ137" s="136" t="str">
        <f>IF(AQ135="","",VLOOKUP(AQ135,'[2]シフト記号表（勤務時間帯）'!$D$6:$Z$47,23,FALSE))</f>
        <v/>
      </c>
      <c r="AR137" s="136" t="str">
        <f>IF(AR135="","",VLOOKUP(AR135,'[2]シフト記号表（勤務時間帯）'!$D$6:$Z$47,23,FALSE))</f>
        <v/>
      </c>
      <c r="AS137" s="136" t="str">
        <f>IF(AS135="","",VLOOKUP(AS135,'[2]シフト記号表（勤務時間帯）'!$D$6:$Z$47,23,FALSE))</f>
        <v/>
      </c>
      <c r="AT137" s="136" t="str">
        <f>IF(AT135="","",VLOOKUP(AT135,'[2]シフト記号表（勤務時間帯）'!$D$6:$Z$47,23,FALSE))</f>
        <v/>
      </c>
      <c r="AU137" s="136" t="str">
        <f>IF(AU135="","",VLOOKUP(AU135,'[2]シフト記号表（勤務時間帯）'!$D$6:$Z$47,23,FALSE))</f>
        <v/>
      </c>
      <c r="AV137" s="137" t="str">
        <f>IF(AV135="","",VLOOKUP(AV135,'[2]シフト記号表（勤務時間帯）'!$D$6:$Z$47,23,FALSE))</f>
        <v/>
      </c>
      <c r="AW137" s="135" t="str">
        <f>IF(AW135="","",VLOOKUP(AW135,'[2]シフト記号表（勤務時間帯）'!$D$6:$Z$47,23,FALSE))</f>
        <v/>
      </c>
      <c r="AX137" s="136" t="str">
        <f>IF(AX135="","",VLOOKUP(AX135,'[2]シフト記号表（勤務時間帯）'!$D$6:$Z$47,23,FALSE))</f>
        <v/>
      </c>
      <c r="AY137" s="136" t="str">
        <f>IF(AY135="","",VLOOKUP(AY135,'[2]シフト記号表（勤務時間帯）'!$D$6:$Z$47,23,FALSE))</f>
        <v/>
      </c>
      <c r="AZ137" s="905">
        <f>IF($BC$3="４週",SUM(U137:AV137),IF($BC$3="暦月",SUM(U137:AY137),""))</f>
        <v>0</v>
      </c>
      <c r="BA137" s="906"/>
      <c r="BB137" s="907">
        <f>IF($BC$3="４週",AZ137/4,IF($BC$3="暦月",(AZ137/($BC$8/7)),""))</f>
        <v>0</v>
      </c>
      <c r="BC137" s="906"/>
      <c r="BD137" s="899"/>
      <c r="BE137" s="900"/>
      <c r="BF137" s="900"/>
      <c r="BG137" s="900"/>
      <c r="BH137" s="901"/>
    </row>
    <row r="138" spans="2:60" ht="20.25" customHeight="1">
      <c r="B138" s="138"/>
      <c r="C138" s="910"/>
      <c r="D138" s="911"/>
      <c r="E138" s="912"/>
      <c r="F138" s="139"/>
      <c r="G138" s="140"/>
      <c r="H138" s="951"/>
      <c r="I138" s="922"/>
      <c r="J138" s="923"/>
      <c r="K138" s="923"/>
      <c r="L138" s="924"/>
      <c r="M138" s="931"/>
      <c r="N138" s="932"/>
      <c r="O138" s="933"/>
      <c r="P138" s="159" t="s">
        <v>616</v>
      </c>
      <c r="Q138" s="160"/>
      <c r="R138" s="160"/>
      <c r="S138" s="161"/>
      <c r="T138" s="162"/>
      <c r="U138" s="145"/>
      <c r="V138" s="146"/>
      <c r="W138" s="146"/>
      <c r="X138" s="146"/>
      <c r="Y138" s="146"/>
      <c r="Z138" s="146"/>
      <c r="AA138" s="147"/>
      <c r="AB138" s="145"/>
      <c r="AC138" s="146"/>
      <c r="AD138" s="146"/>
      <c r="AE138" s="146"/>
      <c r="AF138" s="146"/>
      <c r="AG138" s="146"/>
      <c r="AH138" s="147"/>
      <c r="AI138" s="145"/>
      <c r="AJ138" s="146"/>
      <c r="AK138" s="146"/>
      <c r="AL138" s="146"/>
      <c r="AM138" s="146"/>
      <c r="AN138" s="146"/>
      <c r="AO138" s="147"/>
      <c r="AP138" s="145"/>
      <c r="AQ138" s="146"/>
      <c r="AR138" s="146"/>
      <c r="AS138" s="146"/>
      <c r="AT138" s="146"/>
      <c r="AU138" s="146"/>
      <c r="AV138" s="147"/>
      <c r="AW138" s="145"/>
      <c r="AX138" s="146"/>
      <c r="AY138" s="146"/>
      <c r="AZ138" s="940"/>
      <c r="BA138" s="909"/>
      <c r="BB138" s="908"/>
      <c r="BC138" s="909"/>
      <c r="BD138" s="893"/>
      <c r="BE138" s="894"/>
      <c r="BF138" s="894"/>
      <c r="BG138" s="894"/>
      <c r="BH138" s="895"/>
    </row>
    <row r="139" spans="2:60" ht="20.25" customHeight="1">
      <c r="B139" s="118">
        <f>B136+1</f>
        <v>40</v>
      </c>
      <c r="C139" s="913"/>
      <c r="D139" s="1016"/>
      <c r="E139" s="915"/>
      <c r="F139" s="119">
        <f>C138</f>
        <v>0</v>
      </c>
      <c r="G139" s="120"/>
      <c r="H139" s="920"/>
      <c r="I139" s="925"/>
      <c r="J139" s="1017"/>
      <c r="K139" s="1017"/>
      <c r="L139" s="927"/>
      <c r="M139" s="934"/>
      <c r="N139" s="1018"/>
      <c r="O139" s="936"/>
      <c r="P139" s="121" t="s">
        <v>617</v>
      </c>
      <c r="Q139" s="122"/>
      <c r="R139" s="122"/>
      <c r="S139" s="123"/>
      <c r="T139" s="124"/>
      <c r="U139" s="125" t="str">
        <f>IF(U138="","",VLOOKUP(U138,'[2]シフト記号表（勤務時間帯）'!$D$6:$X$47,21,FALSE))</f>
        <v/>
      </c>
      <c r="V139" s="126" t="str">
        <f>IF(V138="","",VLOOKUP(V138,'[2]シフト記号表（勤務時間帯）'!$D$6:$X$47,21,FALSE))</f>
        <v/>
      </c>
      <c r="W139" s="126" t="str">
        <f>IF(W138="","",VLOOKUP(W138,'[2]シフト記号表（勤務時間帯）'!$D$6:$X$47,21,FALSE))</f>
        <v/>
      </c>
      <c r="X139" s="126" t="str">
        <f>IF(X138="","",VLOOKUP(X138,'[2]シフト記号表（勤務時間帯）'!$D$6:$X$47,21,FALSE))</f>
        <v/>
      </c>
      <c r="Y139" s="126" t="str">
        <f>IF(Y138="","",VLOOKUP(Y138,'[2]シフト記号表（勤務時間帯）'!$D$6:$X$47,21,FALSE))</f>
        <v/>
      </c>
      <c r="Z139" s="126" t="str">
        <f>IF(Z138="","",VLOOKUP(Z138,'[2]シフト記号表（勤務時間帯）'!$D$6:$X$47,21,FALSE))</f>
        <v/>
      </c>
      <c r="AA139" s="127" t="str">
        <f>IF(AA138="","",VLOOKUP(AA138,'[2]シフト記号表（勤務時間帯）'!$D$6:$X$47,21,FALSE))</f>
        <v/>
      </c>
      <c r="AB139" s="125" t="str">
        <f>IF(AB138="","",VLOOKUP(AB138,'[2]シフト記号表（勤務時間帯）'!$D$6:$X$47,21,FALSE))</f>
        <v/>
      </c>
      <c r="AC139" s="126" t="str">
        <f>IF(AC138="","",VLOOKUP(AC138,'[2]シフト記号表（勤務時間帯）'!$D$6:$X$47,21,FALSE))</f>
        <v/>
      </c>
      <c r="AD139" s="126" t="str">
        <f>IF(AD138="","",VLOOKUP(AD138,'[2]シフト記号表（勤務時間帯）'!$D$6:$X$47,21,FALSE))</f>
        <v/>
      </c>
      <c r="AE139" s="126" t="str">
        <f>IF(AE138="","",VLOOKUP(AE138,'[2]シフト記号表（勤務時間帯）'!$D$6:$X$47,21,FALSE))</f>
        <v/>
      </c>
      <c r="AF139" s="126" t="str">
        <f>IF(AF138="","",VLOOKUP(AF138,'[2]シフト記号表（勤務時間帯）'!$D$6:$X$47,21,FALSE))</f>
        <v/>
      </c>
      <c r="AG139" s="126" t="str">
        <f>IF(AG138="","",VLOOKUP(AG138,'[2]シフト記号表（勤務時間帯）'!$D$6:$X$47,21,FALSE))</f>
        <v/>
      </c>
      <c r="AH139" s="127" t="str">
        <f>IF(AH138="","",VLOOKUP(AH138,'[2]シフト記号表（勤務時間帯）'!$D$6:$X$47,21,FALSE))</f>
        <v/>
      </c>
      <c r="AI139" s="125" t="str">
        <f>IF(AI138="","",VLOOKUP(AI138,'[2]シフト記号表（勤務時間帯）'!$D$6:$X$47,21,FALSE))</f>
        <v/>
      </c>
      <c r="AJ139" s="126" t="str">
        <f>IF(AJ138="","",VLOOKUP(AJ138,'[2]シフト記号表（勤務時間帯）'!$D$6:$X$47,21,FALSE))</f>
        <v/>
      </c>
      <c r="AK139" s="126" t="str">
        <f>IF(AK138="","",VLOOKUP(AK138,'[2]シフト記号表（勤務時間帯）'!$D$6:$X$47,21,FALSE))</f>
        <v/>
      </c>
      <c r="AL139" s="126" t="str">
        <f>IF(AL138="","",VLOOKUP(AL138,'[2]シフト記号表（勤務時間帯）'!$D$6:$X$47,21,FALSE))</f>
        <v/>
      </c>
      <c r="AM139" s="126" t="str">
        <f>IF(AM138="","",VLOOKUP(AM138,'[2]シフト記号表（勤務時間帯）'!$D$6:$X$47,21,FALSE))</f>
        <v/>
      </c>
      <c r="AN139" s="126" t="str">
        <f>IF(AN138="","",VLOOKUP(AN138,'[2]シフト記号表（勤務時間帯）'!$D$6:$X$47,21,FALSE))</f>
        <v/>
      </c>
      <c r="AO139" s="127" t="str">
        <f>IF(AO138="","",VLOOKUP(AO138,'[2]シフト記号表（勤務時間帯）'!$D$6:$X$47,21,FALSE))</f>
        <v/>
      </c>
      <c r="AP139" s="125" t="str">
        <f>IF(AP138="","",VLOOKUP(AP138,'[2]シフト記号表（勤務時間帯）'!$D$6:$X$47,21,FALSE))</f>
        <v/>
      </c>
      <c r="AQ139" s="126" t="str">
        <f>IF(AQ138="","",VLOOKUP(AQ138,'[2]シフト記号表（勤務時間帯）'!$D$6:$X$47,21,FALSE))</f>
        <v/>
      </c>
      <c r="AR139" s="126" t="str">
        <f>IF(AR138="","",VLOOKUP(AR138,'[2]シフト記号表（勤務時間帯）'!$D$6:$X$47,21,FALSE))</f>
        <v/>
      </c>
      <c r="AS139" s="126" t="str">
        <f>IF(AS138="","",VLOOKUP(AS138,'[2]シフト記号表（勤務時間帯）'!$D$6:$X$47,21,FALSE))</f>
        <v/>
      </c>
      <c r="AT139" s="126" t="str">
        <f>IF(AT138="","",VLOOKUP(AT138,'[2]シフト記号表（勤務時間帯）'!$D$6:$X$47,21,FALSE))</f>
        <v/>
      </c>
      <c r="AU139" s="126" t="str">
        <f>IF(AU138="","",VLOOKUP(AU138,'[2]シフト記号表（勤務時間帯）'!$D$6:$X$47,21,FALSE))</f>
        <v/>
      </c>
      <c r="AV139" s="127" t="str">
        <f>IF(AV138="","",VLOOKUP(AV138,'[2]シフト記号表（勤務時間帯）'!$D$6:$X$47,21,FALSE))</f>
        <v/>
      </c>
      <c r="AW139" s="125" t="str">
        <f>IF(AW138="","",VLOOKUP(AW138,'[2]シフト記号表（勤務時間帯）'!$D$6:$X$47,21,FALSE))</f>
        <v/>
      </c>
      <c r="AX139" s="126" t="str">
        <f>IF(AX138="","",VLOOKUP(AX138,'[2]シフト記号表（勤務時間帯）'!$D$6:$X$47,21,FALSE))</f>
        <v/>
      </c>
      <c r="AY139" s="126" t="str">
        <f>IF(AY138="","",VLOOKUP(AY138,'[2]シフト記号表（勤務時間帯）'!$D$6:$X$47,21,FALSE))</f>
        <v/>
      </c>
      <c r="AZ139" s="902">
        <f>IF($BC$3="４週",SUM(U139:AV139),IF($BC$3="暦月",SUM(U139:AY139),""))</f>
        <v>0</v>
      </c>
      <c r="BA139" s="903"/>
      <c r="BB139" s="904">
        <f>IF($BC$3="４週",AZ139/4,IF($BC$3="暦月",(AZ139/($BC$8/7)),""))</f>
        <v>0</v>
      </c>
      <c r="BC139" s="903"/>
      <c r="BD139" s="896"/>
      <c r="BE139" s="1019"/>
      <c r="BF139" s="1019"/>
      <c r="BG139" s="1019"/>
      <c r="BH139" s="898"/>
    </row>
    <row r="140" spans="2:60" ht="20.25" customHeight="1">
      <c r="B140" s="128"/>
      <c r="C140" s="941"/>
      <c r="D140" s="942"/>
      <c r="E140" s="943"/>
      <c r="F140" s="129"/>
      <c r="G140" s="130">
        <f>C138</f>
        <v>0</v>
      </c>
      <c r="H140" s="944"/>
      <c r="I140" s="945"/>
      <c r="J140" s="946"/>
      <c r="K140" s="946"/>
      <c r="L140" s="947"/>
      <c r="M140" s="948"/>
      <c r="N140" s="949"/>
      <c r="O140" s="950"/>
      <c r="P140" s="185" t="s">
        <v>618</v>
      </c>
      <c r="Q140" s="132"/>
      <c r="R140" s="132"/>
      <c r="S140" s="152"/>
      <c r="T140" s="153"/>
      <c r="U140" s="135" t="str">
        <f>IF(U138="","",VLOOKUP(U138,'[2]シフト記号表（勤務時間帯）'!$D$6:$Z$47,23,FALSE))</f>
        <v/>
      </c>
      <c r="V140" s="136" t="str">
        <f>IF(V138="","",VLOOKUP(V138,'[2]シフト記号表（勤務時間帯）'!$D$6:$Z$47,23,FALSE))</f>
        <v/>
      </c>
      <c r="W140" s="136" t="str">
        <f>IF(W138="","",VLOOKUP(W138,'[2]シフト記号表（勤務時間帯）'!$D$6:$Z$47,23,FALSE))</f>
        <v/>
      </c>
      <c r="X140" s="136" t="str">
        <f>IF(X138="","",VLOOKUP(X138,'[2]シフト記号表（勤務時間帯）'!$D$6:$Z$47,23,FALSE))</f>
        <v/>
      </c>
      <c r="Y140" s="136" t="str">
        <f>IF(Y138="","",VLOOKUP(Y138,'[2]シフト記号表（勤務時間帯）'!$D$6:$Z$47,23,FALSE))</f>
        <v/>
      </c>
      <c r="Z140" s="136" t="str">
        <f>IF(Z138="","",VLOOKUP(Z138,'[2]シフト記号表（勤務時間帯）'!$D$6:$Z$47,23,FALSE))</f>
        <v/>
      </c>
      <c r="AA140" s="137" t="str">
        <f>IF(AA138="","",VLOOKUP(AA138,'[2]シフト記号表（勤務時間帯）'!$D$6:$Z$47,23,FALSE))</f>
        <v/>
      </c>
      <c r="AB140" s="135" t="str">
        <f>IF(AB138="","",VLOOKUP(AB138,'[2]シフト記号表（勤務時間帯）'!$D$6:$Z$47,23,FALSE))</f>
        <v/>
      </c>
      <c r="AC140" s="136" t="str">
        <f>IF(AC138="","",VLOOKUP(AC138,'[2]シフト記号表（勤務時間帯）'!$D$6:$Z$47,23,FALSE))</f>
        <v/>
      </c>
      <c r="AD140" s="136" t="str">
        <f>IF(AD138="","",VLOOKUP(AD138,'[2]シフト記号表（勤務時間帯）'!$D$6:$Z$47,23,FALSE))</f>
        <v/>
      </c>
      <c r="AE140" s="136" t="str">
        <f>IF(AE138="","",VLOOKUP(AE138,'[2]シフト記号表（勤務時間帯）'!$D$6:$Z$47,23,FALSE))</f>
        <v/>
      </c>
      <c r="AF140" s="136" t="str">
        <f>IF(AF138="","",VLOOKUP(AF138,'[2]シフト記号表（勤務時間帯）'!$D$6:$Z$47,23,FALSE))</f>
        <v/>
      </c>
      <c r="AG140" s="136" t="str">
        <f>IF(AG138="","",VLOOKUP(AG138,'[2]シフト記号表（勤務時間帯）'!$D$6:$Z$47,23,FALSE))</f>
        <v/>
      </c>
      <c r="AH140" s="137" t="str">
        <f>IF(AH138="","",VLOOKUP(AH138,'[2]シフト記号表（勤務時間帯）'!$D$6:$Z$47,23,FALSE))</f>
        <v/>
      </c>
      <c r="AI140" s="135" t="str">
        <f>IF(AI138="","",VLOOKUP(AI138,'[2]シフト記号表（勤務時間帯）'!$D$6:$Z$47,23,FALSE))</f>
        <v/>
      </c>
      <c r="AJ140" s="136" t="str">
        <f>IF(AJ138="","",VLOOKUP(AJ138,'[2]シフト記号表（勤務時間帯）'!$D$6:$Z$47,23,FALSE))</f>
        <v/>
      </c>
      <c r="AK140" s="136" t="str">
        <f>IF(AK138="","",VLOOKUP(AK138,'[2]シフト記号表（勤務時間帯）'!$D$6:$Z$47,23,FALSE))</f>
        <v/>
      </c>
      <c r="AL140" s="136" t="str">
        <f>IF(AL138="","",VLOOKUP(AL138,'[2]シフト記号表（勤務時間帯）'!$D$6:$Z$47,23,FALSE))</f>
        <v/>
      </c>
      <c r="AM140" s="136" t="str">
        <f>IF(AM138="","",VLOOKUP(AM138,'[2]シフト記号表（勤務時間帯）'!$D$6:$Z$47,23,FALSE))</f>
        <v/>
      </c>
      <c r="AN140" s="136" t="str">
        <f>IF(AN138="","",VLOOKUP(AN138,'[2]シフト記号表（勤務時間帯）'!$D$6:$Z$47,23,FALSE))</f>
        <v/>
      </c>
      <c r="AO140" s="137" t="str">
        <f>IF(AO138="","",VLOOKUP(AO138,'[2]シフト記号表（勤務時間帯）'!$D$6:$Z$47,23,FALSE))</f>
        <v/>
      </c>
      <c r="AP140" s="135" t="str">
        <f>IF(AP138="","",VLOOKUP(AP138,'[2]シフト記号表（勤務時間帯）'!$D$6:$Z$47,23,FALSE))</f>
        <v/>
      </c>
      <c r="AQ140" s="136" t="str">
        <f>IF(AQ138="","",VLOOKUP(AQ138,'[2]シフト記号表（勤務時間帯）'!$D$6:$Z$47,23,FALSE))</f>
        <v/>
      </c>
      <c r="AR140" s="136" t="str">
        <f>IF(AR138="","",VLOOKUP(AR138,'[2]シフト記号表（勤務時間帯）'!$D$6:$Z$47,23,FALSE))</f>
        <v/>
      </c>
      <c r="AS140" s="136" t="str">
        <f>IF(AS138="","",VLOOKUP(AS138,'[2]シフト記号表（勤務時間帯）'!$D$6:$Z$47,23,FALSE))</f>
        <v/>
      </c>
      <c r="AT140" s="136" t="str">
        <f>IF(AT138="","",VLOOKUP(AT138,'[2]シフト記号表（勤務時間帯）'!$D$6:$Z$47,23,FALSE))</f>
        <v/>
      </c>
      <c r="AU140" s="136" t="str">
        <f>IF(AU138="","",VLOOKUP(AU138,'[2]シフト記号表（勤務時間帯）'!$D$6:$Z$47,23,FALSE))</f>
        <v/>
      </c>
      <c r="AV140" s="137" t="str">
        <f>IF(AV138="","",VLOOKUP(AV138,'[2]シフト記号表（勤務時間帯）'!$D$6:$Z$47,23,FALSE))</f>
        <v/>
      </c>
      <c r="AW140" s="135" t="str">
        <f>IF(AW138="","",VLOOKUP(AW138,'[2]シフト記号表（勤務時間帯）'!$D$6:$Z$47,23,FALSE))</f>
        <v/>
      </c>
      <c r="AX140" s="136" t="str">
        <f>IF(AX138="","",VLOOKUP(AX138,'[2]シフト記号表（勤務時間帯）'!$D$6:$Z$47,23,FALSE))</f>
        <v/>
      </c>
      <c r="AY140" s="136" t="str">
        <f>IF(AY138="","",VLOOKUP(AY138,'[2]シフト記号表（勤務時間帯）'!$D$6:$Z$47,23,FALSE))</f>
        <v/>
      </c>
      <c r="AZ140" s="905">
        <f>IF($BC$3="４週",SUM(U140:AV140),IF($BC$3="暦月",SUM(U140:AY140),""))</f>
        <v>0</v>
      </c>
      <c r="BA140" s="906"/>
      <c r="BB140" s="907">
        <f>IF($BC$3="４週",AZ140/4,IF($BC$3="暦月",(AZ140/($BC$8/7)),""))</f>
        <v>0</v>
      </c>
      <c r="BC140" s="906"/>
      <c r="BD140" s="899"/>
      <c r="BE140" s="900"/>
      <c r="BF140" s="900"/>
      <c r="BG140" s="900"/>
      <c r="BH140" s="901"/>
    </row>
    <row r="141" spans="2:60" ht="20.25" customHeight="1">
      <c r="B141" s="138"/>
      <c r="C141" s="910"/>
      <c r="D141" s="911"/>
      <c r="E141" s="912"/>
      <c r="F141" s="139"/>
      <c r="G141" s="140"/>
      <c r="H141" s="951"/>
      <c r="I141" s="922"/>
      <c r="J141" s="923"/>
      <c r="K141" s="923"/>
      <c r="L141" s="924"/>
      <c r="M141" s="931"/>
      <c r="N141" s="932"/>
      <c r="O141" s="933"/>
      <c r="P141" s="159" t="s">
        <v>616</v>
      </c>
      <c r="Q141" s="160"/>
      <c r="R141" s="160"/>
      <c r="S141" s="161"/>
      <c r="T141" s="162"/>
      <c r="U141" s="145"/>
      <c r="V141" s="146"/>
      <c r="W141" s="146"/>
      <c r="X141" s="146"/>
      <c r="Y141" s="146"/>
      <c r="Z141" s="146"/>
      <c r="AA141" s="147"/>
      <c r="AB141" s="145"/>
      <c r="AC141" s="146"/>
      <c r="AD141" s="146"/>
      <c r="AE141" s="146"/>
      <c r="AF141" s="146"/>
      <c r="AG141" s="146"/>
      <c r="AH141" s="147"/>
      <c r="AI141" s="145"/>
      <c r="AJ141" s="146"/>
      <c r="AK141" s="146"/>
      <c r="AL141" s="146"/>
      <c r="AM141" s="146"/>
      <c r="AN141" s="146"/>
      <c r="AO141" s="147"/>
      <c r="AP141" s="145"/>
      <c r="AQ141" s="146"/>
      <c r="AR141" s="146"/>
      <c r="AS141" s="146"/>
      <c r="AT141" s="146"/>
      <c r="AU141" s="146"/>
      <c r="AV141" s="147"/>
      <c r="AW141" s="145"/>
      <c r="AX141" s="146"/>
      <c r="AY141" s="146"/>
      <c r="AZ141" s="940"/>
      <c r="BA141" s="909"/>
      <c r="BB141" s="908"/>
      <c r="BC141" s="909"/>
      <c r="BD141" s="893"/>
      <c r="BE141" s="894"/>
      <c r="BF141" s="894"/>
      <c r="BG141" s="894"/>
      <c r="BH141" s="895"/>
    </row>
    <row r="142" spans="2:60" ht="20.25" customHeight="1">
      <c r="B142" s="118">
        <f>B139+1</f>
        <v>41</v>
      </c>
      <c r="C142" s="913"/>
      <c r="D142" s="1016"/>
      <c r="E142" s="915"/>
      <c r="F142" s="119">
        <f>C141</f>
        <v>0</v>
      </c>
      <c r="G142" s="120"/>
      <c r="H142" s="920"/>
      <c r="I142" s="925"/>
      <c r="J142" s="1017"/>
      <c r="K142" s="1017"/>
      <c r="L142" s="927"/>
      <c r="M142" s="934"/>
      <c r="N142" s="1018"/>
      <c r="O142" s="936"/>
      <c r="P142" s="121" t="s">
        <v>617</v>
      </c>
      <c r="Q142" s="122"/>
      <c r="R142" s="122"/>
      <c r="S142" s="123"/>
      <c r="T142" s="124"/>
      <c r="U142" s="125" t="str">
        <f>IF(U141="","",VLOOKUP(U141,'[2]シフト記号表（勤務時間帯）'!$D$6:$X$47,21,FALSE))</f>
        <v/>
      </c>
      <c r="V142" s="126" t="str">
        <f>IF(V141="","",VLOOKUP(V141,'[2]シフト記号表（勤務時間帯）'!$D$6:$X$47,21,FALSE))</f>
        <v/>
      </c>
      <c r="W142" s="126" t="str">
        <f>IF(W141="","",VLOOKUP(W141,'[2]シフト記号表（勤務時間帯）'!$D$6:$X$47,21,FALSE))</f>
        <v/>
      </c>
      <c r="X142" s="126" t="str">
        <f>IF(X141="","",VLOOKUP(X141,'[2]シフト記号表（勤務時間帯）'!$D$6:$X$47,21,FALSE))</f>
        <v/>
      </c>
      <c r="Y142" s="126" t="str">
        <f>IF(Y141="","",VLOOKUP(Y141,'[2]シフト記号表（勤務時間帯）'!$D$6:$X$47,21,FALSE))</f>
        <v/>
      </c>
      <c r="Z142" s="126" t="str">
        <f>IF(Z141="","",VLOOKUP(Z141,'[2]シフト記号表（勤務時間帯）'!$D$6:$X$47,21,FALSE))</f>
        <v/>
      </c>
      <c r="AA142" s="127" t="str">
        <f>IF(AA141="","",VLOOKUP(AA141,'[2]シフト記号表（勤務時間帯）'!$D$6:$X$47,21,FALSE))</f>
        <v/>
      </c>
      <c r="AB142" s="125" t="str">
        <f>IF(AB141="","",VLOOKUP(AB141,'[2]シフト記号表（勤務時間帯）'!$D$6:$X$47,21,FALSE))</f>
        <v/>
      </c>
      <c r="AC142" s="126" t="str">
        <f>IF(AC141="","",VLOOKUP(AC141,'[2]シフト記号表（勤務時間帯）'!$D$6:$X$47,21,FALSE))</f>
        <v/>
      </c>
      <c r="AD142" s="126" t="str">
        <f>IF(AD141="","",VLOOKUP(AD141,'[2]シフト記号表（勤務時間帯）'!$D$6:$X$47,21,FALSE))</f>
        <v/>
      </c>
      <c r="AE142" s="126" t="str">
        <f>IF(AE141="","",VLOOKUP(AE141,'[2]シフト記号表（勤務時間帯）'!$D$6:$X$47,21,FALSE))</f>
        <v/>
      </c>
      <c r="AF142" s="126" t="str">
        <f>IF(AF141="","",VLOOKUP(AF141,'[2]シフト記号表（勤務時間帯）'!$D$6:$X$47,21,FALSE))</f>
        <v/>
      </c>
      <c r="AG142" s="126" t="str">
        <f>IF(AG141="","",VLOOKUP(AG141,'[2]シフト記号表（勤務時間帯）'!$D$6:$X$47,21,FALSE))</f>
        <v/>
      </c>
      <c r="AH142" s="127" t="str">
        <f>IF(AH141="","",VLOOKUP(AH141,'[2]シフト記号表（勤務時間帯）'!$D$6:$X$47,21,FALSE))</f>
        <v/>
      </c>
      <c r="AI142" s="125" t="str">
        <f>IF(AI141="","",VLOOKUP(AI141,'[2]シフト記号表（勤務時間帯）'!$D$6:$X$47,21,FALSE))</f>
        <v/>
      </c>
      <c r="AJ142" s="126" t="str">
        <f>IF(AJ141="","",VLOOKUP(AJ141,'[2]シフト記号表（勤務時間帯）'!$D$6:$X$47,21,FALSE))</f>
        <v/>
      </c>
      <c r="AK142" s="126" t="str">
        <f>IF(AK141="","",VLOOKUP(AK141,'[2]シフト記号表（勤務時間帯）'!$D$6:$X$47,21,FALSE))</f>
        <v/>
      </c>
      <c r="AL142" s="126" t="str">
        <f>IF(AL141="","",VLOOKUP(AL141,'[2]シフト記号表（勤務時間帯）'!$D$6:$X$47,21,FALSE))</f>
        <v/>
      </c>
      <c r="AM142" s="126" t="str">
        <f>IF(AM141="","",VLOOKUP(AM141,'[2]シフト記号表（勤務時間帯）'!$D$6:$X$47,21,FALSE))</f>
        <v/>
      </c>
      <c r="AN142" s="126" t="str">
        <f>IF(AN141="","",VLOOKUP(AN141,'[2]シフト記号表（勤務時間帯）'!$D$6:$X$47,21,FALSE))</f>
        <v/>
      </c>
      <c r="AO142" s="127" t="str">
        <f>IF(AO141="","",VLOOKUP(AO141,'[2]シフト記号表（勤務時間帯）'!$D$6:$X$47,21,FALSE))</f>
        <v/>
      </c>
      <c r="AP142" s="125" t="str">
        <f>IF(AP141="","",VLOOKUP(AP141,'[2]シフト記号表（勤務時間帯）'!$D$6:$X$47,21,FALSE))</f>
        <v/>
      </c>
      <c r="AQ142" s="126" t="str">
        <f>IF(AQ141="","",VLOOKUP(AQ141,'[2]シフト記号表（勤務時間帯）'!$D$6:$X$47,21,FALSE))</f>
        <v/>
      </c>
      <c r="AR142" s="126" t="str">
        <f>IF(AR141="","",VLOOKUP(AR141,'[2]シフト記号表（勤務時間帯）'!$D$6:$X$47,21,FALSE))</f>
        <v/>
      </c>
      <c r="AS142" s="126" t="str">
        <f>IF(AS141="","",VLOOKUP(AS141,'[2]シフト記号表（勤務時間帯）'!$D$6:$X$47,21,FALSE))</f>
        <v/>
      </c>
      <c r="AT142" s="126" t="str">
        <f>IF(AT141="","",VLOOKUP(AT141,'[2]シフト記号表（勤務時間帯）'!$D$6:$X$47,21,FALSE))</f>
        <v/>
      </c>
      <c r="AU142" s="126" t="str">
        <f>IF(AU141="","",VLOOKUP(AU141,'[2]シフト記号表（勤務時間帯）'!$D$6:$X$47,21,FALSE))</f>
        <v/>
      </c>
      <c r="AV142" s="127" t="str">
        <f>IF(AV141="","",VLOOKUP(AV141,'[2]シフト記号表（勤務時間帯）'!$D$6:$X$47,21,FALSE))</f>
        <v/>
      </c>
      <c r="AW142" s="125" t="str">
        <f>IF(AW141="","",VLOOKUP(AW141,'[2]シフト記号表（勤務時間帯）'!$D$6:$X$47,21,FALSE))</f>
        <v/>
      </c>
      <c r="AX142" s="126" t="str">
        <f>IF(AX141="","",VLOOKUP(AX141,'[2]シフト記号表（勤務時間帯）'!$D$6:$X$47,21,FALSE))</f>
        <v/>
      </c>
      <c r="AY142" s="126" t="str">
        <f>IF(AY141="","",VLOOKUP(AY141,'[2]シフト記号表（勤務時間帯）'!$D$6:$X$47,21,FALSE))</f>
        <v/>
      </c>
      <c r="AZ142" s="902">
        <f>IF($BC$3="４週",SUM(U142:AV142),IF($BC$3="暦月",SUM(U142:AY142),""))</f>
        <v>0</v>
      </c>
      <c r="BA142" s="903"/>
      <c r="BB142" s="904">
        <f>IF($BC$3="４週",AZ142/4,IF($BC$3="暦月",(AZ142/($BC$8/7)),""))</f>
        <v>0</v>
      </c>
      <c r="BC142" s="903"/>
      <c r="BD142" s="896"/>
      <c r="BE142" s="1019"/>
      <c r="BF142" s="1019"/>
      <c r="BG142" s="1019"/>
      <c r="BH142" s="898"/>
    </row>
    <row r="143" spans="2:60" ht="20.25" customHeight="1">
      <c r="B143" s="128"/>
      <c r="C143" s="941"/>
      <c r="D143" s="942"/>
      <c r="E143" s="943"/>
      <c r="F143" s="129"/>
      <c r="G143" s="130">
        <f>C141</f>
        <v>0</v>
      </c>
      <c r="H143" s="944"/>
      <c r="I143" s="945"/>
      <c r="J143" s="946"/>
      <c r="K143" s="946"/>
      <c r="L143" s="947"/>
      <c r="M143" s="948"/>
      <c r="N143" s="949"/>
      <c r="O143" s="950"/>
      <c r="P143" s="185" t="s">
        <v>618</v>
      </c>
      <c r="Q143" s="132"/>
      <c r="R143" s="132"/>
      <c r="S143" s="152"/>
      <c r="T143" s="153"/>
      <c r="U143" s="135" t="str">
        <f>IF(U141="","",VLOOKUP(U141,'[2]シフト記号表（勤務時間帯）'!$D$6:$Z$47,23,FALSE))</f>
        <v/>
      </c>
      <c r="V143" s="136" t="str">
        <f>IF(V141="","",VLOOKUP(V141,'[2]シフト記号表（勤務時間帯）'!$D$6:$Z$47,23,FALSE))</f>
        <v/>
      </c>
      <c r="W143" s="136" t="str">
        <f>IF(W141="","",VLOOKUP(W141,'[2]シフト記号表（勤務時間帯）'!$D$6:$Z$47,23,FALSE))</f>
        <v/>
      </c>
      <c r="X143" s="136" t="str">
        <f>IF(X141="","",VLOOKUP(X141,'[2]シフト記号表（勤務時間帯）'!$D$6:$Z$47,23,FALSE))</f>
        <v/>
      </c>
      <c r="Y143" s="136" t="str">
        <f>IF(Y141="","",VLOOKUP(Y141,'[2]シフト記号表（勤務時間帯）'!$D$6:$Z$47,23,FALSE))</f>
        <v/>
      </c>
      <c r="Z143" s="136" t="str">
        <f>IF(Z141="","",VLOOKUP(Z141,'[2]シフト記号表（勤務時間帯）'!$D$6:$Z$47,23,FALSE))</f>
        <v/>
      </c>
      <c r="AA143" s="137" t="str">
        <f>IF(AA141="","",VLOOKUP(AA141,'[2]シフト記号表（勤務時間帯）'!$D$6:$Z$47,23,FALSE))</f>
        <v/>
      </c>
      <c r="AB143" s="135" t="str">
        <f>IF(AB141="","",VLOOKUP(AB141,'[2]シフト記号表（勤務時間帯）'!$D$6:$Z$47,23,FALSE))</f>
        <v/>
      </c>
      <c r="AC143" s="136" t="str">
        <f>IF(AC141="","",VLOOKUP(AC141,'[2]シフト記号表（勤務時間帯）'!$D$6:$Z$47,23,FALSE))</f>
        <v/>
      </c>
      <c r="AD143" s="136" t="str">
        <f>IF(AD141="","",VLOOKUP(AD141,'[2]シフト記号表（勤務時間帯）'!$D$6:$Z$47,23,FALSE))</f>
        <v/>
      </c>
      <c r="AE143" s="136" t="str">
        <f>IF(AE141="","",VLOOKUP(AE141,'[2]シフト記号表（勤務時間帯）'!$D$6:$Z$47,23,FALSE))</f>
        <v/>
      </c>
      <c r="AF143" s="136" t="str">
        <f>IF(AF141="","",VLOOKUP(AF141,'[2]シフト記号表（勤務時間帯）'!$D$6:$Z$47,23,FALSE))</f>
        <v/>
      </c>
      <c r="AG143" s="136" t="str">
        <f>IF(AG141="","",VLOOKUP(AG141,'[2]シフト記号表（勤務時間帯）'!$D$6:$Z$47,23,FALSE))</f>
        <v/>
      </c>
      <c r="AH143" s="137" t="str">
        <f>IF(AH141="","",VLOOKUP(AH141,'[2]シフト記号表（勤務時間帯）'!$D$6:$Z$47,23,FALSE))</f>
        <v/>
      </c>
      <c r="AI143" s="135" t="str">
        <f>IF(AI141="","",VLOOKUP(AI141,'[2]シフト記号表（勤務時間帯）'!$D$6:$Z$47,23,FALSE))</f>
        <v/>
      </c>
      <c r="AJ143" s="136" t="str">
        <f>IF(AJ141="","",VLOOKUP(AJ141,'[2]シフト記号表（勤務時間帯）'!$D$6:$Z$47,23,FALSE))</f>
        <v/>
      </c>
      <c r="AK143" s="136" t="str">
        <f>IF(AK141="","",VLOOKUP(AK141,'[2]シフト記号表（勤務時間帯）'!$D$6:$Z$47,23,FALSE))</f>
        <v/>
      </c>
      <c r="AL143" s="136" t="str">
        <f>IF(AL141="","",VLOOKUP(AL141,'[2]シフト記号表（勤務時間帯）'!$D$6:$Z$47,23,FALSE))</f>
        <v/>
      </c>
      <c r="AM143" s="136" t="str">
        <f>IF(AM141="","",VLOOKUP(AM141,'[2]シフト記号表（勤務時間帯）'!$D$6:$Z$47,23,FALSE))</f>
        <v/>
      </c>
      <c r="AN143" s="136" t="str">
        <f>IF(AN141="","",VLOOKUP(AN141,'[2]シフト記号表（勤務時間帯）'!$D$6:$Z$47,23,FALSE))</f>
        <v/>
      </c>
      <c r="AO143" s="137" t="str">
        <f>IF(AO141="","",VLOOKUP(AO141,'[2]シフト記号表（勤務時間帯）'!$D$6:$Z$47,23,FALSE))</f>
        <v/>
      </c>
      <c r="AP143" s="135" t="str">
        <f>IF(AP141="","",VLOOKUP(AP141,'[2]シフト記号表（勤務時間帯）'!$D$6:$Z$47,23,FALSE))</f>
        <v/>
      </c>
      <c r="AQ143" s="136" t="str">
        <f>IF(AQ141="","",VLOOKUP(AQ141,'[2]シフト記号表（勤務時間帯）'!$D$6:$Z$47,23,FALSE))</f>
        <v/>
      </c>
      <c r="AR143" s="136" t="str">
        <f>IF(AR141="","",VLOOKUP(AR141,'[2]シフト記号表（勤務時間帯）'!$D$6:$Z$47,23,FALSE))</f>
        <v/>
      </c>
      <c r="AS143" s="136" t="str">
        <f>IF(AS141="","",VLOOKUP(AS141,'[2]シフト記号表（勤務時間帯）'!$D$6:$Z$47,23,FALSE))</f>
        <v/>
      </c>
      <c r="AT143" s="136" t="str">
        <f>IF(AT141="","",VLOOKUP(AT141,'[2]シフト記号表（勤務時間帯）'!$D$6:$Z$47,23,FALSE))</f>
        <v/>
      </c>
      <c r="AU143" s="136" t="str">
        <f>IF(AU141="","",VLOOKUP(AU141,'[2]シフト記号表（勤務時間帯）'!$D$6:$Z$47,23,FALSE))</f>
        <v/>
      </c>
      <c r="AV143" s="137" t="str">
        <f>IF(AV141="","",VLOOKUP(AV141,'[2]シフト記号表（勤務時間帯）'!$D$6:$Z$47,23,FALSE))</f>
        <v/>
      </c>
      <c r="AW143" s="135" t="str">
        <f>IF(AW141="","",VLOOKUP(AW141,'[2]シフト記号表（勤務時間帯）'!$D$6:$Z$47,23,FALSE))</f>
        <v/>
      </c>
      <c r="AX143" s="136" t="str">
        <f>IF(AX141="","",VLOOKUP(AX141,'[2]シフト記号表（勤務時間帯）'!$D$6:$Z$47,23,FALSE))</f>
        <v/>
      </c>
      <c r="AY143" s="136" t="str">
        <f>IF(AY141="","",VLOOKUP(AY141,'[2]シフト記号表（勤務時間帯）'!$D$6:$Z$47,23,FALSE))</f>
        <v/>
      </c>
      <c r="AZ143" s="905">
        <f>IF($BC$3="４週",SUM(U143:AV143),IF($BC$3="暦月",SUM(U143:AY143),""))</f>
        <v>0</v>
      </c>
      <c r="BA143" s="906"/>
      <c r="BB143" s="907">
        <f>IF($BC$3="４週",AZ143/4,IF($BC$3="暦月",(AZ143/($BC$8/7)),""))</f>
        <v>0</v>
      </c>
      <c r="BC143" s="906"/>
      <c r="BD143" s="899"/>
      <c r="BE143" s="900"/>
      <c r="BF143" s="900"/>
      <c r="BG143" s="900"/>
      <c r="BH143" s="901"/>
    </row>
    <row r="144" spans="2:60" ht="20.25" customHeight="1">
      <c r="B144" s="138"/>
      <c r="C144" s="910"/>
      <c r="D144" s="911"/>
      <c r="E144" s="912"/>
      <c r="F144" s="139"/>
      <c r="G144" s="140"/>
      <c r="H144" s="951"/>
      <c r="I144" s="922"/>
      <c r="J144" s="923"/>
      <c r="K144" s="923"/>
      <c r="L144" s="924"/>
      <c r="M144" s="931"/>
      <c r="N144" s="932"/>
      <c r="O144" s="933"/>
      <c r="P144" s="159" t="s">
        <v>616</v>
      </c>
      <c r="Q144" s="160"/>
      <c r="R144" s="160"/>
      <c r="S144" s="161"/>
      <c r="T144" s="162"/>
      <c r="U144" s="145"/>
      <c r="V144" s="146"/>
      <c r="W144" s="146"/>
      <c r="X144" s="146"/>
      <c r="Y144" s="146"/>
      <c r="Z144" s="146"/>
      <c r="AA144" s="147"/>
      <c r="AB144" s="145"/>
      <c r="AC144" s="146"/>
      <c r="AD144" s="146"/>
      <c r="AE144" s="146"/>
      <c r="AF144" s="146"/>
      <c r="AG144" s="146"/>
      <c r="AH144" s="147"/>
      <c r="AI144" s="145"/>
      <c r="AJ144" s="146"/>
      <c r="AK144" s="146"/>
      <c r="AL144" s="146"/>
      <c r="AM144" s="146"/>
      <c r="AN144" s="146"/>
      <c r="AO144" s="147"/>
      <c r="AP144" s="145"/>
      <c r="AQ144" s="146"/>
      <c r="AR144" s="146"/>
      <c r="AS144" s="146"/>
      <c r="AT144" s="146"/>
      <c r="AU144" s="146"/>
      <c r="AV144" s="147"/>
      <c r="AW144" s="145"/>
      <c r="AX144" s="146"/>
      <c r="AY144" s="146"/>
      <c r="AZ144" s="940"/>
      <c r="BA144" s="909"/>
      <c r="BB144" s="908"/>
      <c r="BC144" s="909"/>
      <c r="BD144" s="893"/>
      <c r="BE144" s="894"/>
      <c r="BF144" s="894"/>
      <c r="BG144" s="894"/>
      <c r="BH144" s="895"/>
    </row>
    <row r="145" spans="2:60" ht="20.25" customHeight="1">
      <c r="B145" s="118">
        <f>B142+1</f>
        <v>42</v>
      </c>
      <c r="C145" s="913"/>
      <c r="D145" s="1016"/>
      <c r="E145" s="915"/>
      <c r="F145" s="119">
        <f>C144</f>
        <v>0</v>
      </c>
      <c r="G145" s="120"/>
      <c r="H145" s="920"/>
      <c r="I145" s="925"/>
      <c r="J145" s="1017"/>
      <c r="K145" s="1017"/>
      <c r="L145" s="927"/>
      <c r="M145" s="934"/>
      <c r="N145" s="1018"/>
      <c r="O145" s="936"/>
      <c r="P145" s="121" t="s">
        <v>617</v>
      </c>
      <c r="Q145" s="122"/>
      <c r="R145" s="122"/>
      <c r="S145" s="123"/>
      <c r="T145" s="124"/>
      <c r="U145" s="125" t="str">
        <f>IF(U144="","",VLOOKUP(U144,'[2]シフト記号表（勤務時間帯）'!$D$6:$X$47,21,FALSE))</f>
        <v/>
      </c>
      <c r="V145" s="126" t="str">
        <f>IF(V144="","",VLOOKUP(V144,'[2]シフト記号表（勤務時間帯）'!$D$6:$X$47,21,FALSE))</f>
        <v/>
      </c>
      <c r="W145" s="126" t="str">
        <f>IF(W144="","",VLOOKUP(W144,'[2]シフト記号表（勤務時間帯）'!$D$6:$X$47,21,FALSE))</f>
        <v/>
      </c>
      <c r="X145" s="126" t="str">
        <f>IF(X144="","",VLOOKUP(X144,'[2]シフト記号表（勤務時間帯）'!$D$6:$X$47,21,FALSE))</f>
        <v/>
      </c>
      <c r="Y145" s="126" t="str">
        <f>IF(Y144="","",VLOOKUP(Y144,'[2]シフト記号表（勤務時間帯）'!$D$6:$X$47,21,FALSE))</f>
        <v/>
      </c>
      <c r="Z145" s="126" t="str">
        <f>IF(Z144="","",VLOOKUP(Z144,'[2]シフト記号表（勤務時間帯）'!$D$6:$X$47,21,FALSE))</f>
        <v/>
      </c>
      <c r="AA145" s="127" t="str">
        <f>IF(AA144="","",VLOOKUP(AA144,'[2]シフト記号表（勤務時間帯）'!$D$6:$X$47,21,FALSE))</f>
        <v/>
      </c>
      <c r="AB145" s="125" t="str">
        <f>IF(AB144="","",VLOOKUP(AB144,'[2]シフト記号表（勤務時間帯）'!$D$6:$X$47,21,FALSE))</f>
        <v/>
      </c>
      <c r="AC145" s="126" t="str">
        <f>IF(AC144="","",VLOOKUP(AC144,'[2]シフト記号表（勤務時間帯）'!$D$6:$X$47,21,FALSE))</f>
        <v/>
      </c>
      <c r="AD145" s="126" t="str">
        <f>IF(AD144="","",VLOOKUP(AD144,'[2]シフト記号表（勤務時間帯）'!$D$6:$X$47,21,FALSE))</f>
        <v/>
      </c>
      <c r="AE145" s="126" t="str">
        <f>IF(AE144="","",VLOOKUP(AE144,'[2]シフト記号表（勤務時間帯）'!$D$6:$X$47,21,FALSE))</f>
        <v/>
      </c>
      <c r="AF145" s="126" t="str">
        <f>IF(AF144="","",VLOOKUP(AF144,'[2]シフト記号表（勤務時間帯）'!$D$6:$X$47,21,FALSE))</f>
        <v/>
      </c>
      <c r="AG145" s="126" t="str">
        <f>IF(AG144="","",VLOOKUP(AG144,'[2]シフト記号表（勤務時間帯）'!$D$6:$X$47,21,FALSE))</f>
        <v/>
      </c>
      <c r="AH145" s="127" t="str">
        <f>IF(AH144="","",VLOOKUP(AH144,'[2]シフト記号表（勤務時間帯）'!$D$6:$X$47,21,FALSE))</f>
        <v/>
      </c>
      <c r="AI145" s="125" t="str">
        <f>IF(AI144="","",VLOOKUP(AI144,'[2]シフト記号表（勤務時間帯）'!$D$6:$X$47,21,FALSE))</f>
        <v/>
      </c>
      <c r="AJ145" s="126" t="str">
        <f>IF(AJ144="","",VLOOKUP(AJ144,'[2]シフト記号表（勤務時間帯）'!$D$6:$X$47,21,FALSE))</f>
        <v/>
      </c>
      <c r="AK145" s="126" t="str">
        <f>IF(AK144="","",VLOOKUP(AK144,'[2]シフト記号表（勤務時間帯）'!$D$6:$X$47,21,FALSE))</f>
        <v/>
      </c>
      <c r="AL145" s="126" t="str">
        <f>IF(AL144="","",VLOOKUP(AL144,'[2]シフト記号表（勤務時間帯）'!$D$6:$X$47,21,FALSE))</f>
        <v/>
      </c>
      <c r="AM145" s="126" t="str">
        <f>IF(AM144="","",VLOOKUP(AM144,'[2]シフト記号表（勤務時間帯）'!$D$6:$X$47,21,FALSE))</f>
        <v/>
      </c>
      <c r="AN145" s="126" t="str">
        <f>IF(AN144="","",VLOOKUP(AN144,'[2]シフト記号表（勤務時間帯）'!$D$6:$X$47,21,FALSE))</f>
        <v/>
      </c>
      <c r="AO145" s="127" t="str">
        <f>IF(AO144="","",VLOOKUP(AO144,'[2]シフト記号表（勤務時間帯）'!$D$6:$X$47,21,FALSE))</f>
        <v/>
      </c>
      <c r="AP145" s="125" t="str">
        <f>IF(AP144="","",VLOOKUP(AP144,'[2]シフト記号表（勤務時間帯）'!$D$6:$X$47,21,FALSE))</f>
        <v/>
      </c>
      <c r="AQ145" s="126" t="str">
        <f>IF(AQ144="","",VLOOKUP(AQ144,'[2]シフト記号表（勤務時間帯）'!$D$6:$X$47,21,FALSE))</f>
        <v/>
      </c>
      <c r="AR145" s="126" t="str">
        <f>IF(AR144="","",VLOOKUP(AR144,'[2]シフト記号表（勤務時間帯）'!$D$6:$X$47,21,FALSE))</f>
        <v/>
      </c>
      <c r="AS145" s="126" t="str">
        <f>IF(AS144="","",VLOOKUP(AS144,'[2]シフト記号表（勤務時間帯）'!$D$6:$X$47,21,FALSE))</f>
        <v/>
      </c>
      <c r="AT145" s="126" t="str">
        <f>IF(AT144="","",VLOOKUP(AT144,'[2]シフト記号表（勤務時間帯）'!$D$6:$X$47,21,FALSE))</f>
        <v/>
      </c>
      <c r="AU145" s="126" t="str">
        <f>IF(AU144="","",VLOOKUP(AU144,'[2]シフト記号表（勤務時間帯）'!$D$6:$X$47,21,FALSE))</f>
        <v/>
      </c>
      <c r="AV145" s="127" t="str">
        <f>IF(AV144="","",VLOOKUP(AV144,'[2]シフト記号表（勤務時間帯）'!$D$6:$X$47,21,FALSE))</f>
        <v/>
      </c>
      <c r="AW145" s="125" t="str">
        <f>IF(AW144="","",VLOOKUP(AW144,'[2]シフト記号表（勤務時間帯）'!$D$6:$X$47,21,FALSE))</f>
        <v/>
      </c>
      <c r="AX145" s="126" t="str">
        <f>IF(AX144="","",VLOOKUP(AX144,'[2]シフト記号表（勤務時間帯）'!$D$6:$X$47,21,FALSE))</f>
        <v/>
      </c>
      <c r="AY145" s="126" t="str">
        <f>IF(AY144="","",VLOOKUP(AY144,'[2]シフト記号表（勤務時間帯）'!$D$6:$X$47,21,FALSE))</f>
        <v/>
      </c>
      <c r="AZ145" s="902">
        <f>IF($BC$3="４週",SUM(U145:AV145),IF($BC$3="暦月",SUM(U145:AY145),""))</f>
        <v>0</v>
      </c>
      <c r="BA145" s="903"/>
      <c r="BB145" s="904">
        <f>IF($BC$3="４週",AZ145/4,IF($BC$3="暦月",(AZ145/($BC$8/7)),""))</f>
        <v>0</v>
      </c>
      <c r="BC145" s="903"/>
      <c r="BD145" s="896"/>
      <c r="BE145" s="1019"/>
      <c r="BF145" s="1019"/>
      <c r="BG145" s="1019"/>
      <c r="BH145" s="898"/>
    </row>
    <row r="146" spans="2:60" ht="20.25" customHeight="1">
      <c r="B146" s="128"/>
      <c r="C146" s="941"/>
      <c r="D146" s="942"/>
      <c r="E146" s="943"/>
      <c r="F146" s="129"/>
      <c r="G146" s="130">
        <f>C144</f>
        <v>0</v>
      </c>
      <c r="H146" s="944"/>
      <c r="I146" s="945"/>
      <c r="J146" s="946"/>
      <c r="K146" s="946"/>
      <c r="L146" s="947"/>
      <c r="M146" s="948"/>
      <c r="N146" s="949"/>
      <c r="O146" s="950"/>
      <c r="P146" s="185" t="s">
        <v>618</v>
      </c>
      <c r="Q146" s="132"/>
      <c r="R146" s="132"/>
      <c r="S146" s="152"/>
      <c r="T146" s="153"/>
      <c r="U146" s="135" t="str">
        <f>IF(U144="","",VLOOKUP(U144,'[2]シフト記号表（勤務時間帯）'!$D$6:$Z$47,23,FALSE))</f>
        <v/>
      </c>
      <c r="V146" s="136" t="str">
        <f>IF(V144="","",VLOOKUP(V144,'[2]シフト記号表（勤務時間帯）'!$D$6:$Z$47,23,FALSE))</f>
        <v/>
      </c>
      <c r="W146" s="136" t="str">
        <f>IF(W144="","",VLOOKUP(W144,'[2]シフト記号表（勤務時間帯）'!$D$6:$Z$47,23,FALSE))</f>
        <v/>
      </c>
      <c r="X146" s="136" t="str">
        <f>IF(X144="","",VLOOKUP(X144,'[2]シフト記号表（勤務時間帯）'!$D$6:$Z$47,23,FALSE))</f>
        <v/>
      </c>
      <c r="Y146" s="136" t="str">
        <f>IF(Y144="","",VLOOKUP(Y144,'[2]シフト記号表（勤務時間帯）'!$D$6:$Z$47,23,FALSE))</f>
        <v/>
      </c>
      <c r="Z146" s="136" t="str">
        <f>IF(Z144="","",VLOOKUP(Z144,'[2]シフト記号表（勤務時間帯）'!$D$6:$Z$47,23,FALSE))</f>
        <v/>
      </c>
      <c r="AA146" s="137" t="str">
        <f>IF(AA144="","",VLOOKUP(AA144,'[2]シフト記号表（勤務時間帯）'!$D$6:$Z$47,23,FALSE))</f>
        <v/>
      </c>
      <c r="AB146" s="135" t="str">
        <f>IF(AB144="","",VLOOKUP(AB144,'[2]シフト記号表（勤務時間帯）'!$D$6:$Z$47,23,FALSE))</f>
        <v/>
      </c>
      <c r="AC146" s="136" t="str">
        <f>IF(AC144="","",VLOOKUP(AC144,'[2]シフト記号表（勤務時間帯）'!$D$6:$Z$47,23,FALSE))</f>
        <v/>
      </c>
      <c r="AD146" s="136" t="str">
        <f>IF(AD144="","",VLOOKUP(AD144,'[2]シフト記号表（勤務時間帯）'!$D$6:$Z$47,23,FALSE))</f>
        <v/>
      </c>
      <c r="AE146" s="136" t="str">
        <f>IF(AE144="","",VLOOKUP(AE144,'[2]シフト記号表（勤務時間帯）'!$D$6:$Z$47,23,FALSE))</f>
        <v/>
      </c>
      <c r="AF146" s="136" t="str">
        <f>IF(AF144="","",VLOOKUP(AF144,'[2]シフト記号表（勤務時間帯）'!$D$6:$Z$47,23,FALSE))</f>
        <v/>
      </c>
      <c r="AG146" s="136" t="str">
        <f>IF(AG144="","",VLOOKUP(AG144,'[2]シフト記号表（勤務時間帯）'!$D$6:$Z$47,23,FALSE))</f>
        <v/>
      </c>
      <c r="AH146" s="137" t="str">
        <f>IF(AH144="","",VLOOKUP(AH144,'[2]シフト記号表（勤務時間帯）'!$D$6:$Z$47,23,FALSE))</f>
        <v/>
      </c>
      <c r="AI146" s="135" t="str">
        <f>IF(AI144="","",VLOOKUP(AI144,'[2]シフト記号表（勤務時間帯）'!$D$6:$Z$47,23,FALSE))</f>
        <v/>
      </c>
      <c r="AJ146" s="136" t="str">
        <f>IF(AJ144="","",VLOOKUP(AJ144,'[2]シフト記号表（勤務時間帯）'!$D$6:$Z$47,23,FALSE))</f>
        <v/>
      </c>
      <c r="AK146" s="136" t="str">
        <f>IF(AK144="","",VLOOKUP(AK144,'[2]シフト記号表（勤務時間帯）'!$D$6:$Z$47,23,FALSE))</f>
        <v/>
      </c>
      <c r="AL146" s="136" t="str">
        <f>IF(AL144="","",VLOOKUP(AL144,'[2]シフト記号表（勤務時間帯）'!$D$6:$Z$47,23,FALSE))</f>
        <v/>
      </c>
      <c r="AM146" s="136" t="str">
        <f>IF(AM144="","",VLOOKUP(AM144,'[2]シフト記号表（勤務時間帯）'!$D$6:$Z$47,23,FALSE))</f>
        <v/>
      </c>
      <c r="AN146" s="136" t="str">
        <f>IF(AN144="","",VLOOKUP(AN144,'[2]シフト記号表（勤務時間帯）'!$D$6:$Z$47,23,FALSE))</f>
        <v/>
      </c>
      <c r="AO146" s="137" t="str">
        <f>IF(AO144="","",VLOOKUP(AO144,'[2]シフト記号表（勤務時間帯）'!$D$6:$Z$47,23,FALSE))</f>
        <v/>
      </c>
      <c r="AP146" s="135" t="str">
        <f>IF(AP144="","",VLOOKUP(AP144,'[2]シフト記号表（勤務時間帯）'!$D$6:$Z$47,23,FALSE))</f>
        <v/>
      </c>
      <c r="AQ146" s="136" t="str">
        <f>IF(AQ144="","",VLOOKUP(AQ144,'[2]シフト記号表（勤務時間帯）'!$D$6:$Z$47,23,FALSE))</f>
        <v/>
      </c>
      <c r="AR146" s="136" t="str">
        <f>IF(AR144="","",VLOOKUP(AR144,'[2]シフト記号表（勤務時間帯）'!$D$6:$Z$47,23,FALSE))</f>
        <v/>
      </c>
      <c r="AS146" s="136" t="str">
        <f>IF(AS144="","",VLOOKUP(AS144,'[2]シフト記号表（勤務時間帯）'!$D$6:$Z$47,23,FALSE))</f>
        <v/>
      </c>
      <c r="AT146" s="136" t="str">
        <f>IF(AT144="","",VLOOKUP(AT144,'[2]シフト記号表（勤務時間帯）'!$D$6:$Z$47,23,FALSE))</f>
        <v/>
      </c>
      <c r="AU146" s="136" t="str">
        <f>IF(AU144="","",VLOOKUP(AU144,'[2]シフト記号表（勤務時間帯）'!$D$6:$Z$47,23,FALSE))</f>
        <v/>
      </c>
      <c r="AV146" s="137" t="str">
        <f>IF(AV144="","",VLOOKUP(AV144,'[2]シフト記号表（勤務時間帯）'!$D$6:$Z$47,23,FALSE))</f>
        <v/>
      </c>
      <c r="AW146" s="135" t="str">
        <f>IF(AW144="","",VLOOKUP(AW144,'[2]シフト記号表（勤務時間帯）'!$D$6:$Z$47,23,FALSE))</f>
        <v/>
      </c>
      <c r="AX146" s="136" t="str">
        <f>IF(AX144="","",VLOOKUP(AX144,'[2]シフト記号表（勤務時間帯）'!$D$6:$Z$47,23,FALSE))</f>
        <v/>
      </c>
      <c r="AY146" s="136" t="str">
        <f>IF(AY144="","",VLOOKUP(AY144,'[2]シフト記号表（勤務時間帯）'!$D$6:$Z$47,23,FALSE))</f>
        <v/>
      </c>
      <c r="AZ146" s="905">
        <f>IF($BC$3="４週",SUM(U146:AV146),IF($BC$3="暦月",SUM(U146:AY146),""))</f>
        <v>0</v>
      </c>
      <c r="BA146" s="906"/>
      <c r="BB146" s="907">
        <f>IF($BC$3="４週",AZ146/4,IF($BC$3="暦月",(AZ146/($BC$8/7)),""))</f>
        <v>0</v>
      </c>
      <c r="BC146" s="906"/>
      <c r="BD146" s="899"/>
      <c r="BE146" s="900"/>
      <c r="BF146" s="900"/>
      <c r="BG146" s="900"/>
      <c r="BH146" s="901"/>
    </row>
    <row r="147" spans="2:60" ht="20.25" customHeight="1">
      <c r="B147" s="138"/>
      <c r="C147" s="910"/>
      <c r="D147" s="911"/>
      <c r="E147" s="912"/>
      <c r="F147" s="139"/>
      <c r="G147" s="140"/>
      <c r="H147" s="951"/>
      <c r="I147" s="922"/>
      <c r="J147" s="923"/>
      <c r="K147" s="923"/>
      <c r="L147" s="924"/>
      <c r="M147" s="931"/>
      <c r="N147" s="932"/>
      <c r="O147" s="933"/>
      <c r="P147" s="159" t="s">
        <v>616</v>
      </c>
      <c r="Q147" s="160"/>
      <c r="R147" s="160"/>
      <c r="S147" s="161"/>
      <c r="T147" s="162"/>
      <c r="U147" s="145"/>
      <c r="V147" s="146"/>
      <c r="W147" s="146"/>
      <c r="X147" s="146"/>
      <c r="Y147" s="146"/>
      <c r="Z147" s="146"/>
      <c r="AA147" s="147"/>
      <c r="AB147" s="145"/>
      <c r="AC147" s="146"/>
      <c r="AD147" s="146"/>
      <c r="AE147" s="146"/>
      <c r="AF147" s="146"/>
      <c r="AG147" s="146"/>
      <c r="AH147" s="147"/>
      <c r="AI147" s="145"/>
      <c r="AJ147" s="146"/>
      <c r="AK147" s="146"/>
      <c r="AL147" s="146"/>
      <c r="AM147" s="146"/>
      <c r="AN147" s="146"/>
      <c r="AO147" s="147"/>
      <c r="AP147" s="145"/>
      <c r="AQ147" s="146"/>
      <c r="AR147" s="146"/>
      <c r="AS147" s="146"/>
      <c r="AT147" s="146"/>
      <c r="AU147" s="146"/>
      <c r="AV147" s="147"/>
      <c r="AW147" s="145"/>
      <c r="AX147" s="146"/>
      <c r="AY147" s="146"/>
      <c r="AZ147" s="940"/>
      <c r="BA147" s="909"/>
      <c r="BB147" s="908"/>
      <c r="BC147" s="909"/>
      <c r="BD147" s="893"/>
      <c r="BE147" s="894"/>
      <c r="BF147" s="894"/>
      <c r="BG147" s="894"/>
      <c r="BH147" s="895"/>
    </row>
    <row r="148" spans="2:60" ht="20.25" customHeight="1">
      <c r="B148" s="118">
        <f>B145+1</f>
        <v>43</v>
      </c>
      <c r="C148" s="913"/>
      <c r="D148" s="1016"/>
      <c r="E148" s="915"/>
      <c r="F148" s="119">
        <f>C147</f>
        <v>0</v>
      </c>
      <c r="G148" s="120"/>
      <c r="H148" s="920"/>
      <c r="I148" s="925"/>
      <c r="J148" s="1017"/>
      <c r="K148" s="1017"/>
      <c r="L148" s="927"/>
      <c r="M148" s="934"/>
      <c r="N148" s="1018"/>
      <c r="O148" s="936"/>
      <c r="P148" s="121" t="s">
        <v>617</v>
      </c>
      <c r="Q148" s="122"/>
      <c r="R148" s="122"/>
      <c r="S148" s="123"/>
      <c r="T148" s="124"/>
      <c r="U148" s="125" t="str">
        <f>IF(U147="","",VLOOKUP(U147,'[2]シフト記号表（勤務時間帯）'!$D$6:$X$47,21,FALSE))</f>
        <v/>
      </c>
      <c r="V148" s="126" t="str">
        <f>IF(V147="","",VLOOKUP(V147,'[2]シフト記号表（勤務時間帯）'!$D$6:$X$47,21,FALSE))</f>
        <v/>
      </c>
      <c r="W148" s="126" t="str">
        <f>IF(W147="","",VLOOKUP(W147,'[2]シフト記号表（勤務時間帯）'!$D$6:$X$47,21,FALSE))</f>
        <v/>
      </c>
      <c r="X148" s="126" t="str">
        <f>IF(X147="","",VLOOKUP(X147,'[2]シフト記号表（勤務時間帯）'!$D$6:$X$47,21,FALSE))</f>
        <v/>
      </c>
      <c r="Y148" s="126" t="str">
        <f>IF(Y147="","",VLOOKUP(Y147,'[2]シフト記号表（勤務時間帯）'!$D$6:$X$47,21,FALSE))</f>
        <v/>
      </c>
      <c r="Z148" s="126" t="str">
        <f>IF(Z147="","",VLOOKUP(Z147,'[2]シフト記号表（勤務時間帯）'!$D$6:$X$47,21,FALSE))</f>
        <v/>
      </c>
      <c r="AA148" s="127" t="str">
        <f>IF(AA147="","",VLOOKUP(AA147,'[2]シフト記号表（勤務時間帯）'!$D$6:$X$47,21,FALSE))</f>
        <v/>
      </c>
      <c r="AB148" s="125" t="str">
        <f>IF(AB147="","",VLOOKUP(AB147,'[2]シフト記号表（勤務時間帯）'!$D$6:$X$47,21,FALSE))</f>
        <v/>
      </c>
      <c r="AC148" s="126" t="str">
        <f>IF(AC147="","",VLOOKUP(AC147,'[2]シフト記号表（勤務時間帯）'!$D$6:$X$47,21,FALSE))</f>
        <v/>
      </c>
      <c r="AD148" s="126" t="str">
        <f>IF(AD147="","",VLOOKUP(AD147,'[2]シフト記号表（勤務時間帯）'!$D$6:$X$47,21,FALSE))</f>
        <v/>
      </c>
      <c r="AE148" s="126" t="str">
        <f>IF(AE147="","",VLOOKUP(AE147,'[2]シフト記号表（勤務時間帯）'!$D$6:$X$47,21,FALSE))</f>
        <v/>
      </c>
      <c r="AF148" s="126" t="str">
        <f>IF(AF147="","",VLOOKUP(AF147,'[2]シフト記号表（勤務時間帯）'!$D$6:$X$47,21,FALSE))</f>
        <v/>
      </c>
      <c r="AG148" s="126" t="str">
        <f>IF(AG147="","",VLOOKUP(AG147,'[2]シフト記号表（勤務時間帯）'!$D$6:$X$47,21,FALSE))</f>
        <v/>
      </c>
      <c r="AH148" s="127" t="str">
        <f>IF(AH147="","",VLOOKUP(AH147,'[2]シフト記号表（勤務時間帯）'!$D$6:$X$47,21,FALSE))</f>
        <v/>
      </c>
      <c r="AI148" s="125" t="str">
        <f>IF(AI147="","",VLOOKUP(AI147,'[2]シフト記号表（勤務時間帯）'!$D$6:$X$47,21,FALSE))</f>
        <v/>
      </c>
      <c r="AJ148" s="126" t="str">
        <f>IF(AJ147="","",VLOOKUP(AJ147,'[2]シフト記号表（勤務時間帯）'!$D$6:$X$47,21,FALSE))</f>
        <v/>
      </c>
      <c r="AK148" s="126" t="str">
        <f>IF(AK147="","",VLOOKUP(AK147,'[2]シフト記号表（勤務時間帯）'!$D$6:$X$47,21,FALSE))</f>
        <v/>
      </c>
      <c r="AL148" s="126" t="str">
        <f>IF(AL147="","",VLOOKUP(AL147,'[2]シフト記号表（勤務時間帯）'!$D$6:$X$47,21,FALSE))</f>
        <v/>
      </c>
      <c r="AM148" s="126" t="str">
        <f>IF(AM147="","",VLOOKUP(AM147,'[2]シフト記号表（勤務時間帯）'!$D$6:$X$47,21,FALSE))</f>
        <v/>
      </c>
      <c r="AN148" s="126" t="str">
        <f>IF(AN147="","",VLOOKUP(AN147,'[2]シフト記号表（勤務時間帯）'!$D$6:$X$47,21,FALSE))</f>
        <v/>
      </c>
      <c r="AO148" s="127" t="str">
        <f>IF(AO147="","",VLOOKUP(AO147,'[2]シフト記号表（勤務時間帯）'!$D$6:$X$47,21,FALSE))</f>
        <v/>
      </c>
      <c r="AP148" s="125" t="str">
        <f>IF(AP147="","",VLOOKUP(AP147,'[2]シフト記号表（勤務時間帯）'!$D$6:$X$47,21,FALSE))</f>
        <v/>
      </c>
      <c r="AQ148" s="126" t="str">
        <f>IF(AQ147="","",VLOOKUP(AQ147,'[2]シフト記号表（勤務時間帯）'!$D$6:$X$47,21,FALSE))</f>
        <v/>
      </c>
      <c r="AR148" s="126" t="str">
        <f>IF(AR147="","",VLOOKUP(AR147,'[2]シフト記号表（勤務時間帯）'!$D$6:$X$47,21,FALSE))</f>
        <v/>
      </c>
      <c r="AS148" s="126" t="str">
        <f>IF(AS147="","",VLOOKUP(AS147,'[2]シフト記号表（勤務時間帯）'!$D$6:$X$47,21,FALSE))</f>
        <v/>
      </c>
      <c r="AT148" s="126" t="str">
        <f>IF(AT147="","",VLOOKUP(AT147,'[2]シフト記号表（勤務時間帯）'!$D$6:$X$47,21,FALSE))</f>
        <v/>
      </c>
      <c r="AU148" s="126" t="str">
        <f>IF(AU147="","",VLOOKUP(AU147,'[2]シフト記号表（勤務時間帯）'!$D$6:$X$47,21,FALSE))</f>
        <v/>
      </c>
      <c r="AV148" s="127" t="str">
        <f>IF(AV147="","",VLOOKUP(AV147,'[2]シフト記号表（勤務時間帯）'!$D$6:$X$47,21,FALSE))</f>
        <v/>
      </c>
      <c r="AW148" s="125" t="str">
        <f>IF(AW147="","",VLOOKUP(AW147,'[2]シフト記号表（勤務時間帯）'!$D$6:$X$47,21,FALSE))</f>
        <v/>
      </c>
      <c r="AX148" s="126" t="str">
        <f>IF(AX147="","",VLOOKUP(AX147,'[2]シフト記号表（勤務時間帯）'!$D$6:$X$47,21,FALSE))</f>
        <v/>
      </c>
      <c r="AY148" s="126" t="str">
        <f>IF(AY147="","",VLOOKUP(AY147,'[2]シフト記号表（勤務時間帯）'!$D$6:$X$47,21,FALSE))</f>
        <v/>
      </c>
      <c r="AZ148" s="902">
        <f>IF($BC$3="４週",SUM(U148:AV148),IF($BC$3="暦月",SUM(U148:AY148),""))</f>
        <v>0</v>
      </c>
      <c r="BA148" s="903"/>
      <c r="BB148" s="904">
        <f>IF($BC$3="４週",AZ148/4,IF($BC$3="暦月",(AZ148/($BC$8/7)),""))</f>
        <v>0</v>
      </c>
      <c r="BC148" s="903"/>
      <c r="BD148" s="896"/>
      <c r="BE148" s="1019"/>
      <c r="BF148" s="1019"/>
      <c r="BG148" s="1019"/>
      <c r="BH148" s="898"/>
    </row>
    <row r="149" spans="2:60" ht="20.25" customHeight="1">
      <c r="B149" s="128"/>
      <c r="C149" s="941"/>
      <c r="D149" s="942"/>
      <c r="E149" s="943"/>
      <c r="F149" s="129"/>
      <c r="G149" s="130">
        <f>C147</f>
        <v>0</v>
      </c>
      <c r="H149" s="944"/>
      <c r="I149" s="945"/>
      <c r="J149" s="946"/>
      <c r="K149" s="946"/>
      <c r="L149" s="947"/>
      <c r="M149" s="948"/>
      <c r="N149" s="949"/>
      <c r="O149" s="950"/>
      <c r="P149" s="185" t="s">
        <v>618</v>
      </c>
      <c r="Q149" s="132"/>
      <c r="R149" s="132"/>
      <c r="S149" s="152"/>
      <c r="T149" s="153"/>
      <c r="U149" s="135" t="str">
        <f>IF(U147="","",VLOOKUP(U147,'[2]シフト記号表（勤務時間帯）'!$D$6:$Z$47,23,FALSE))</f>
        <v/>
      </c>
      <c r="V149" s="136" t="str">
        <f>IF(V147="","",VLOOKUP(V147,'[2]シフト記号表（勤務時間帯）'!$D$6:$Z$47,23,FALSE))</f>
        <v/>
      </c>
      <c r="W149" s="136" t="str">
        <f>IF(W147="","",VLOOKUP(W147,'[2]シフト記号表（勤務時間帯）'!$D$6:$Z$47,23,FALSE))</f>
        <v/>
      </c>
      <c r="X149" s="136" t="str">
        <f>IF(X147="","",VLOOKUP(X147,'[2]シフト記号表（勤務時間帯）'!$D$6:$Z$47,23,FALSE))</f>
        <v/>
      </c>
      <c r="Y149" s="136" t="str">
        <f>IF(Y147="","",VLOOKUP(Y147,'[2]シフト記号表（勤務時間帯）'!$D$6:$Z$47,23,FALSE))</f>
        <v/>
      </c>
      <c r="Z149" s="136" t="str">
        <f>IF(Z147="","",VLOOKUP(Z147,'[2]シフト記号表（勤務時間帯）'!$D$6:$Z$47,23,FALSE))</f>
        <v/>
      </c>
      <c r="AA149" s="137" t="str">
        <f>IF(AA147="","",VLOOKUP(AA147,'[2]シフト記号表（勤務時間帯）'!$D$6:$Z$47,23,FALSE))</f>
        <v/>
      </c>
      <c r="AB149" s="135" t="str">
        <f>IF(AB147="","",VLOOKUP(AB147,'[2]シフト記号表（勤務時間帯）'!$D$6:$Z$47,23,FALSE))</f>
        <v/>
      </c>
      <c r="AC149" s="136" t="str">
        <f>IF(AC147="","",VLOOKUP(AC147,'[2]シフト記号表（勤務時間帯）'!$D$6:$Z$47,23,FALSE))</f>
        <v/>
      </c>
      <c r="AD149" s="136" t="str">
        <f>IF(AD147="","",VLOOKUP(AD147,'[2]シフト記号表（勤務時間帯）'!$D$6:$Z$47,23,FALSE))</f>
        <v/>
      </c>
      <c r="AE149" s="136" t="str">
        <f>IF(AE147="","",VLOOKUP(AE147,'[2]シフト記号表（勤務時間帯）'!$D$6:$Z$47,23,FALSE))</f>
        <v/>
      </c>
      <c r="AF149" s="136" t="str">
        <f>IF(AF147="","",VLOOKUP(AF147,'[2]シフト記号表（勤務時間帯）'!$D$6:$Z$47,23,FALSE))</f>
        <v/>
      </c>
      <c r="AG149" s="136" t="str">
        <f>IF(AG147="","",VLOOKUP(AG147,'[2]シフト記号表（勤務時間帯）'!$D$6:$Z$47,23,FALSE))</f>
        <v/>
      </c>
      <c r="AH149" s="137" t="str">
        <f>IF(AH147="","",VLOOKUP(AH147,'[2]シフト記号表（勤務時間帯）'!$D$6:$Z$47,23,FALSE))</f>
        <v/>
      </c>
      <c r="AI149" s="135" t="str">
        <f>IF(AI147="","",VLOOKUP(AI147,'[2]シフト記号表（勤務時間帯）'!$D$6:$Z$47,23,FALSE))</f>
        <v/>
      </c>
      <c r="AJ149" s="136" t="str">
        <f>IF(AJ147="","",VLOOKUP(AJ147,'[2]シフト記号表（勤務時間帯）'!$D$6:$Z$47,23,FALSE))</f>
        <v/>
      </c>
      <c r="AK149" s="136" t="str">
        <f>IF(AK147="","",VLOOKUP(AK147,'[2]シフト記号表（勤務時間帯）'!$D$6:$Z$47,23,FALSE))</f>
        <v/>
      </c>
      <c r="AL149" s="136" t="str">
        <f>IF(AL147="","",VLOOKUP(AL147,'[2]シフト記号表（勤務時間帯）'!$D$6:$Z$47,23,FALSE))</f>
        <v/>
      </c>
      <c r="AM149" s="136" t="str">
        <f>IF(AM147="","",VLOOKUP(AM147,'[2]シフト記号表（勤務時間帯）'!$D$6:$Z$47,23,FALSE))</f>
        <v/>
      </c>
      <c r="AN149" s="136" t="str">
        <f>IF(AN147="","",VLOOKUP(AN147,'[2]シフト記号表（勤務時間帯）'!$D$6:$Z$47,23,FALSE))</f>
        <v/>
      </c>
      <c r="AO149" s="137" t="str">
        <f>IF(AO147="","",VLOOKUP(AO147,'[2]シフト記号表（勤務時間帯）'!$D$6:$Z$47,23,FALSE))</f>
        <v/>
      </c>
      <c r="AP149" s="135" t="str">
        <f>IF(AP147="","",VLOOKUP(AP147,'[2]シフト記号表（勤務時間帯）'!$D$6:$Z$47,23,FALSE))</f>
        <v/>
      </c>
      <c r="AQ149" s="136" t="str">
        <f>IF(AQ147="","",VLOOKUP(AQ147,'[2]シフト記号表（勤務時間帯）'!$D$6:$Z$47,23,FALSE))</f>
        <v/>
      </c>
      <c r="AR149" s="136" t="str">
        <f>IF(AR147="","",VLOOKUP(AR147,'[2]シフト記号表（勤務時間帯）'!$D$6:$Z$47,23,FALSE))</f>
        <v/>
      </c>
      <c r="AS149" s="136" t="str">
        <f>IF(AS147="","",VLOOKUP(AS147,'[2]シフト記号表（勤務時間帯）'!$D$6:$Z$47,23,FALSE))</f>
        <v/>
      </c>
      <c r="AT149" s="136" t="str">
        <f>IF(AT147="","",VLOOKUP(AT147,'[2]シフト記号表（勤務時間帯）'!$D$6:$Z$47,23,FALSE))</f>
        <v/>
      </c>
      <c r="AU149" s="136" t="str">
        <f>IF(AU147="","",VLOOKUP(AU147,'[2]シフト記号表（勤務時間帯）'!$D$6:$Z$47,23,FALSE))</f>
        <v/>
      </c>
      <c r="AV149" s="137" t="str">
        <f>IF(AV147="","",VLOOKUP(AV147,'[2]シフト記号表（勤務時間帯）'!$D$6:$Z$47,23,FALSE))</f>
        <v/>
      </c>
      <c r="AW149" s="135" t="str">
        <f>IF(AW147="","",VLOOKUP(AW147,'[2]シフト記号表（勤務時間帯）'!$D$6:$Z$47,23,FALSE))</f>
        <v/>
      </c>
      <c r="AX149" s="136" t="str">
        <f>IF(AX147="","",VLOOKUP(AX147,'[2]シフト記号表（勤務時間帯）'!$D$6:$Z$47,23,FALSE))</f>
        <v/>
      </c>
      <c r="AY149" s="136" t="str">
        <f>IF(AY147="","",VLOOKUP(AY147,'[2]シフト記号表（勤務時間帯）'!$D$6:$Z$47,23,FALSE))</f>
        <v/>
      </c>
      <c r="AZ149" s="905">
        <f>IF($BC$3="４週",SUM(U149:AV149),IF($BC$3="暦月",SUM(U149:AY149),""))</f>
        <v>0</v>
      </c>
      <c r="BA149" s="906"/>
      <c r="BB149" s="907">
        <f>IF($BC$3="４週",AZ149/4,IF($BC$3="暦月",(AZ149/($BC$8/7)),""))</f>
        <v>0</v>
      </c>
      <c r="BC149" s="906"/>
      <c r="BD149" s="899"/>
      <c r="BE149" s="900"/>
      <c r="BF149" s="900"/>
      <c r="BG149" s="900"/>
      <c r="BH149" s="901"/>
    </row>
    <row r="150" spans="2:60" ht="20.25" customHeight="1">
      <c r="B150" s="138"/>
      <c r="C150" s="910"/>
      <c r="D150" s="911"/>
      <c r="E150" s="912"/>
      <c r="F150" s="139"/>
      <c r="G150" s="140"/>
      <c r="H150" s="951"/>
      <c r="I150" s="922"/>
      <c r="J150" s="923"/>
      <c r="K150" s="923"/>
      <c r="L150" s="924"/>
      <c r="M150" s="931"/>
      <c r="N150" s="932"/>
      <c r="O150" s="933"/>
      <c r="P150" s="159" t="s">
        <v>616</v>
      </c>
      <c r="Q150" s="160"/>
      <c r="R150" s="160"/>
      <c r="S150" s="161"/>
      <c r="T150" s="162"/>
      <c r="U150" s="145"/>
      <c r="V150" s="146"/>
      <c r="W150" s="146"/>
      <c r="X150" s="146"/>
      <c r="Y150" s="146"/>
      <c r="Z150" s="146"/>
      <c r="AA150" s="147"/>
      <c r="AB150" s="145"/>
      <c r="AC150" s="146"/>
      <c r="AD150" s="146"/>
      <c r="AE150" s="146"/>
      <c r="AF150" s="146"/>
      <c r="AG150" s="146"/>
      <c r="AH150" s="147"/>
      <c r="AI150" s="145"/>
      <c r="AJ150" s="146"/>
      <c r="AK150" s="146"/>
      <c r="AL150" s="146"/>
      <c r="AM150" s="146"/>
      <c r="AN150" s="146"/>
      <c r="AO150" s="147"/>
      <c r="AP150" s="145"/>
      <c r="AQ150" s="146"/>
      <c r="AR150" s="146"/>
      <c r="AS150" s="146"/>
      <c r="AT150" s="146"/>
      <c r="AU150" s="146"/>
      <c r="AV150" s="147"/>
      <c r="AW150" s="145"/>
      <c r="AX150" s="146"/>
      <c r="AY150" s="146"/>
      <c r="AZ150" s="940"/>
      <c r="BA150" s="909"/>
      <c r="BB150" s="908"/>
      <c r="BC150" s="909"/>
      <c r="BD150" s="893"/>
      <c r="BE150" s="894"/>
      <c r="BF150" s="894"/>
      <c r="BG150" s="894"/>
      <c r="BH150" s="895"/>
    </row>
    <row r="151" spans="2:60" ht="20.25" customHeight="1">
      <c r="B151" s="118">
        <f>B148+1</f>
        <v>44</v>
      </c>
      <c r="C151" s="913"/>
      <c r="D151" s="1016"/>
      <c r="E151" s="915"/>
      <c r="F151" s="119">
        <f>C150</f>
        <v>0</v>
      </c>
      <c r="G151" s="120"/>
      <c r="H151" s="920"/>
      <c r="I151" s="925"/>
      <c r="J151" s="1017"/>
      <c r="K151" s="1017"/>
      <c r="L151" s="927"/>
      <c r="M151" s="934"/>
      <c r="N151" s="1018"/>
      <c r="O151" s="936"/>
      <c r="P151" s="121" t="s">
        <v>617</v>
      </c>
      <c r="Q151" s="122"/>
      <c r="R151" s="122"/>
      <c r="S151" s="123"/>
      <c r="T151" s="124"/>
      <c r="U151" s="125" t="str">
        <f>IF(U150="","",VLOOKUP(U150,'[2]シフト記号表（勤務時間帯）'!$D$6:$X$47,21,FALSE))</f>
        <v/>
      </c>
      <c r="V151" s="126" t="str">
        <f>IF(V150="","",VLOOKUP(V150,'[2]シフト記号表（勤務時間帯）'!$D$6:$X$47,21,FALSE))</f>
        <v/>
      </c>
      <c r="W151" s="126" t="str">
        <f>IF(W150="","",VLOOKUP(W150,'[2]シフト記号表（勤務時間帯）'!$D$6:$X$47,21,FALSE))</f>
        <v/>
      </c>
      <c r="X151" s="126" t="str">
        <f>IF(X150="","",VLOOKUP(X150,'[2]シフト記号表（勤務時間帯）'!$D$6:$X$47,21,FALSE))</f>
        <v/>
      </c>
      <c r="Y151" s="126" t="str">
        <f>IF(Y150="","",VLOOKUP(Y150,'[2]シフト記号表（勤務時間帯）'!$D$6:$X$47,21,FALSE))</f>
        <v/>
      </c>
      <c r="Z151" s="126" t="str">
        <f>IF(Z150="","",VLOOKUP(Z150,'[2]シフト記号表（勤務時間帯）'!$D$6:$X$47,21,FALSE))</f>
        <v/>
      </c>
      <c r="AA151" s="127" t="str">
        <f>IF(AA150="","",VLOOKUP(AA150,'[2]シフト記号表（勤務時間帯）'!$D$6:$X$47,21,FALSE))</f>
        <v/>
      </c>
      <c r="AB151" s="125" t="str">
        <f>IF(AB150="","",VLOOKUP(AB150,'[2]シフト記号表（勤務時間帯）'!$D$6:$X$47,21,FALSE))</f>
        <v/>
      </c>
      <c r="AC151" s="126" t="str">
        <f>IF(AC150="","",VLOOKUP(AC150,'[2]シフト記号表（勤務時間帯）'!$D$6:$X$47,21,FALSE))</f>
        <v/>
      </c>
      <c r="AD151" s="126" t="str">
        <f>IF(AD150="","",VLOOKUP(AD150,'[2]シフト記号表（勤務時間帯）'!$D$6:$X$47,21,FALSE))</f>
        <v/>
      </c>
      <c r="AE151" s="126" t="str">
        <f>IF(AE150="","",VLOOKUP(AE150,'[2]シフト記号表（勤務時間帯）'!$D$6:$X$47,21,FALSE))</f>
        <v/>
      </c>
      <c r="AF151" s="126" t="str">
        <f>IF(AF150="","",VLOOKUP(AF150,'[2]シフト記号表（勤務時間帯）'!$D$6:$X$47,21,FALSE))</f>
        <v/>
      </c>
      <c r="AG151" s="126" t="str">
        <f>IF(AG150="","",VLOOKUP(AG150,'[2]シフト記号表（勤務時間帯）'!$D$6:$X$47,21,FALSE))</f>
        <v/>
      </c>
      <c r="AH151" s="127" t="str">
        <f>IF(AH150="","",VLOOKUP(AH150,'[2]シフト記号表（勤務時間帯）'!$D$6:$X$47,21,FALSE))</f>
        <v/>
      </c>
      <c r="AI151" s="125" t="str">
        <f>IF(AI150="","",VLOOKUP(AI150,'[2]シフト記号表（勤務時間帯）'!$D$6:$X$47,21,FALSE))</f>
        <v/>
      </c>
      <c r="AJ151" s="126" t="str">
        <f>IF(AJ150="","",VLOOKUP(AJ150,'[2]シフト記号表（勤務時間帯）'!$D$6:$X$47,21,FALSE))</f>
        <v/>
      </c>
      <c r="AK151" s="126" t="str">
        <f>IF(AK150="","",VLOOKUP(AK150,'[2]シフト記号表（勤務時間帯）'!$D$6:$X$47,21,FALSE))</f>
        <v/>
      </c>
      <c r="AL151" s="126" t="str">
        <f>IF(AL150="","",VLOOKUP(AL150,'[2]シフト記号表（勤務時間帯）'!$D$6:$X$47,21,FALSE))</f>
        <v/>
      </c>
      <c r="AM151" s="126" t="str">
        <f>IF(AM150="","",VLOOKUP(AM150,'[2]シフト記号表（勤務時間帯）'!$D$6:$X$47,21,FALSE))</f>
        <v/>
      </c>
      <c r="AN151" s="126" t="str">
        <f>IF(AN150="","",VLOOKUP(AN150,'[2]シフト記号表（勤務時間帯）'!$D$6:$X$47,21,FALSE))</f>
        <v/>
      </c>
      <c r="AO151" s="127" t="str">
        <f>IF(AO150="","",VLOOKUP(AO150,'[2]シフト記号表（勤務時間帯）'!$D$6:$X$47,21,FALSE))</f>
        <v/>
      </c>
      <c r="AP151" s="125" t="str">
        <f>IF(AP150="","",VLOOKUP(AP150,'[2]シフト記号表（勤務時間帯）'!$D$6:$X$47,21,FALSE))</f>
        <v/>
      </c>
      <c r="AQ151" s="126" t="str">
        <f>IF(AQ150="","",VLOOKUP(AQ150,'[2]シフト記号表（勤務時間帯）'!$D$6:$X$47,21,FALSE))</f>
        <v/>
      </c>
      <c r="AR151" s="126" t="str">
        <f>IF(AR150="","",VLOOKUP(AR150,'[2]シフト記号表（勤務時間帯）'!$D$6:$X$47,21,FALSE))</f>
        <v/>
      </c>
      <c r="AS151" s="126" t="str">
        <f>IF(AS150="","",VLOOKUP(AS150,'[2]シフト記号表（勤務時間帯）'!$D$6:$X$47,21,FALSE))</f>
        <v/>
      </c>
      <c r="AT151" s="126" t="str">
        <f>IF(AT150="","",VLOOKUP(AT150,'[2]シフト記号表（勤務時間帯）'!$D$6:$X$47,21,FALSE))</f>
        <v/>
      </c>
      <c r="AU151" s="126" t="str">
        <f>IF(AU150="","",VLOOKUP(AU150,'[2]シフト記号表（勤務時間帯）'!$D$6:$X$47,21,FALSE))</f>
        <v/>
      </c>
      <c r="AV151" s="127" t="str">
        <f>IF(AV150="","",VLOOKUP(AV150,'[2]シフト記号表（勤務時間帯）'!$D$6:$X$47,21,FALSE))</f>
        <v/>
      </c>
      <c r="AW151" s="125" t="str">
        <f>IF(AW150="","",VLOOKUP(AW150,'[2]シフト記号表（勤務時間帯）'!$D$6:$X$47,21,FALSE))</f>
        <v/>
      </c>
      <c r="AX151" s="126" t="str">
        <f>IF(AX150="","",VLOOKUP(AX150,'[2]シフト記号表（勤務時間帯）'!$D$6:$X$47,21,FALSE))</f>
        <v/>
      </c>
      <c r="AY151" s="126" t="str">
        <f>IF(AY150="","",VLOOKUP(AY150,'[2]シフト記号表（勤務時間帯）'!$D$6:$X$47,21,FALSE))</f>
        <v/>
      </c>
      <c r="AZ151" s="902">
        <f>IF($BC$3="４週",SUM(U151:AV151),IF($BC$3="暦月",SUM(U151:AY151),""))</f>
        <v>0</v>
      </c>
      <c r="BA151" s="903"/>
      <c r="BB151" s="904">
        <f>IF($BC$3="４週",AZ151/4,IF($BC$3="暦月",(AZ151/($BC$8/7)),""))</f>
        <v>0</v>
      </c>
      <c r="BC151" s="903"/>
      <c r="BD151" s="896"/>
      <c r="BE151" s="1019"/>
      <c r="BF151" s="1019"/>
      <c r="BG151" s="1019"/>
      <c r="BH151" s="898"/>
    </row>
    <row r="152" spans="2:60" ht="20.25" customHeight="1">
      <c r="B152" s="128"/>
      <c r="C152" s="941"/>
      <c r="D152" s="942"/>
      <c r="E152" s="943"/>
      <c r="F152" s="129"/>
      <c r="G152" s="130">
        <f>C150</f>
        <v>0</v>
      </c>
      <c r="H152" s="944"/>
      <c r="I152" s="945"/>
      <c r="J152" s="946"/>
      <c r="K152" s="946"/>
      <c r="L152" s="947"/>
      <c r="M152" s="948"/>
      <c r="N152" s="949"/>
      <c r="O152" s="950"/>
      <c r="P152" s="185" t="s">
        <v>618</v>
      </c>
      <c r="Q152" s="132"/>
      <c r="R152" s="132"/>
      <c r="S152" s="152"/>
      <c r="T152" s="153"/>
      <c r="U152" s="135" t="str">
        <f>IF(U150="","",VLOOKUP(U150,'[2]シフト記号表（勤務時間帯）'!$D$6:$Z$47,23,FALSE))</f>
        <v/>
      </c>
      <c r="V152" s="136" t="str">
        <f>IF(V150="","",VLOOKUP(V150,'[2]シフト記号表（勤務時間帯）'!$D$6:$Z$47,23,FALSE))</f>
        <v/>
      </c>
      <c r="W152" s="136" t="str">
        <f>IF(W150="","",VLOOKUP(W150,'[2]シフト記号表（勤務時間帯）'!$D$6:$Z$47,23,FALSE))</f>
        <v/>
      </c>
      <c r="X152" s="136" t="str">
        <f>IF(X150="","",VLOOKUP(X150,'[2]シフト記号表（勤務時間帯）'!$D$6:$Z$47,23,FALSE))</f>
        <v/>
      </c>
      <c r="Y152" s="136" t="str">
        <f>IF(Y150="","",VLOOKUP(Y150,'[2]シフト記号表（勤務時間帯）'!$D$6:$Z$47,23,FALSE))</f>
        <v/>
      </c>
      <c r="Z152" s="136" t="str">
        <f>IF(Z150="","",VLOOKUP(Z150,'[2]シフト記号表（勤務時間帯）'!$D$6:$Z$47,23,FALSE))</f>
        <v/>
      </c>
      <c r="AA152" s="137" t="str">
        <f>IF(AA150="","",VLOOKUP(AA150,'[2]シフト記号表（勤務時間帯）'!$D$6:$Z$47,23,FALSE))</f>
        <v/>
      </c>
      <c r="AB152" s="135" t="str">
        <f>IF(AB150="","",VLOOKUP(AB150,'[2]シフト記号表（勤務時間帯）'!$D$6:$Z$47,23,FALSE))</f>
        <v/>
      </c>
      <c r="AC152" s="136" t="str">
        <f>IF(AC150="","",VLOOKUP(AC150,'[2]シフト記号表（勤務時間帯）'!$D$6:$Z$47,23,FALSE))</f>
        <v/>
      </c>
      <c r="AD152" s="136" t="str">
        <f>IF(AD150="","",VLOOKUP(AD150,'[2]シフト記号表（勤務時間帯）'!$D$6:$Z$47,23,FALSE))</f>
        <v/>
      </c>
      <c r="AE152" s="136" t="str">
        <f>IF(AE150="","",VLOOKUP(AE150,'[2]シフト記号表（勤務時間帯）'!$D$6:$Z$47,23,FALSE))</f>
        <v/>
      </c>
      <c r="AF152" s="136" t="str">
        <f>IF(AF150="","",VLOOKUP(AF150,'[2]シフト記号表（勤務時間帯）'!$D$6:$Z$47,23,FALSE))</f>
        <v/>
      </c>
      <c r="AG152" s="136" t="str">
        <f>IF(AG150="","",VLOOKUP(AG150,'[2]シフト記号表（勤務時間帯）'!$D$6:$Z$47,23,FALSE))</f>
        <v/>
      </c>
      <c r="AH152" s="137" t="str">
        <f>IF(AH150="","",VLOOKUP(AH150,'[2]シフト記号表（勤務時間帯）'!$D$6:$Z$47,23,FALSE))</f>
        <v/>
      </c>
      <c r="AI152" s="135" t="str">
        <f>IF(AI150="","",VLOOKUP(AI150,'[2]シフト記号表（勤務時間帯）'!$D$6:$Z$47,23,FALSE))</f>
        <v/>
      </c>
      <c r="AJ152" s="136" t="str">
        <f>IF(AJ150="","",VLOOKUP(AJ150,'[2]シフト記号表（勤務時間帯）'!$D$6:$Z$47,23,FALSE))</f>
        <v/>
      </c>
      <c r="AK152" s="136" t="str">
        <f>IF(AK150="","",VLOOKUP(AK150,'[2]シフト記号表（勤務時間帯）'!$D$6:$Z$47,23,FALSE))</f>
        <v/>
      </c>
      <c r="AL152" s="136" t="str">
        <f>IF(AL150="","",VLOOKUP(AL150,'[2]シフト記号表（勤務時間帯）'!$D$6:$Z$47,23,FALSE))</f>
        <v/>
      </c>
      <c r="AM152" s="136" t="str">
        <f>IF(AM150="","",VLOOKUP(AM150,'[2]シフト記号表（勤務時間帯）'!$D$6:$Z$47,23,FALSE))</f>
        <v/>
      </c>
      <c r="AN152" s="136" t="str">
        <f>IF(AN150="","",VLOOKUP(AN150,'[2]シフト記号表（勤務時間帯）'!$D$6:$Z$47,23,FALSE))</f>
        <v/>
      </c>
      <c r="AO152" s="137" t="str">
        <f>IF(AO150="","",VLOOKUP(AO150,'[2]シフト記号表（勤務時間帯）'!$D$6:$Z$47,23,FALSE))</f>
        <v/>
      </c>
      <c r="AP152" s="135" t="str">
        <f>IF(AP150="","",VLOOKUP(AP150,'[2]シフト記号表（勤務時間帯）'!$D$6:$Z$47,23,FALSE))</f>
        <v/>
      </c>
      <c r="AQ152" s="136" t="str">
        <f>IF(AQ150="","",VLOOKUP(AQ150,'[2]シフト記号表（勤務時間帯）'!$D$6:$Z$47,23,FALSE))</f>
        <v/>
      </c>
      <c r="AR152" s="136" t="str">
        <f>IF(AR150="","",VLOOKUP(AR150,'[2]シフト記号表（勤務時間帯）'!$D$6:$Z$47,23,FALSE))</f>
        <v/>
      </c>
      <c r="AS152" s="136" t="str">
        <f>IF(AS150="","",VLOOKUP(AS150,'[2]シフト記号表（勤務時間帯）'!$D$6:$Z$47,23,FALSE))</f>
        <v/>
      </c>
      <c r="AT152" s="136" t="str">
        <f>IF(AT150="","",VLOOKUP(AT150,'[2]シフト記号表（勤務時間帯）'!$D$6:$Z$47,23,FALSE))</f>
        <v/>
      </c>
      <c r="AU152" s="136" t="str">
        <f>IF(AU150="","",VLOOKUP(AU150,'[2]シフト記号表（勤務時間帯）'!$D$6:$Z$47,23,FALSE))</f>
        <v/>
      </c>
      <c r="AV152" s="137" t="str">
        <f>IF(AV150="","",VLOOKUP(AV150,'[2]シフト記号表（勤務時間帯）'!$D$6:$Z$47,23,FALSE))</f>
        <v/>
      </c>
      <c r="AW152" s="135" t="str">
        <f>IF(AW150="","",VLOOKUP(AW150,'[2]シフト記号表（勤務時間帯）'!$D$6:$Z$47,23,FALSE))</f>
        <v/>
      </c>
      <c r="AX152" s="136" t="str">
        <f>IF(AX150="","",VLOOKUP(AX150,'[2]シフト記号表（勤務時間帯）'!$D$6:$Z$47,23,FALSE))</f>
        <v/>
      </c>
      <c r="AY152" s="136" t="str">
        <f>IF(AY150="","",VLOOKUP(AY150,'[2]シフト記号表（勤務時間帯）'!$D$6:$Z$47,23,FALSE))</f>
        <v/>
      </c>
      <c r="AZ152" s="905">
        <f>IF($BC$3="４週",SUM(U152:AV152),IF($BC$3="暦月",SUM(U152:AY152),""))</f>
        <v>0</v>
      </c>
      <c r="BA152" s="906"/>
      <c r="BB152" s="907">
        <f>IF($BC$3="４週",AZ152/4,IF($BC$3="暦月",(AZ152/($BC$8/7)),""))</f>
        <v>0</v>
      </c>
      <c r="BC152" s="906"/>
      <c r="BD152" s="899"/>
      <c r="BE152" s="900"/>
      <c r="BF152" s="900"/>
      <c r="BG152" s="900"/>
      <c r="BH152" s="901"/>
    </row>
    <row r="153" spans="2:60" ht="20.25" customHeight="1">
      <c r="B153" s="138"/>
      <c r="C153" s="910"/>
      <c r="D153" s="911"/>
      <c r="E153" s="912"/>
      <c r="F153" s="139"/>
      <c r="G153" s="140"/>
      <c r="H153" s="951"/>
      <c r="I153" s="922"/>
      <c r="J153" s="923"/>
      <c r="K153" s="923"/>
      <c r="L153" s="924"/>
      <c r="M153" s="931"/>
      <c r="N153" s="932"/>
      <c r="O153" s="933"/>
      <c r="P153" s="159" t="s">
        <v>616</v>
      </c>
      <c r="Q153" s="160"/>
      <c r="R153" s="160"/>
      <c r="S153" s="161"/>
      <c r="T153" s="162"/>
      <c r="U153" s="145"/>
      <c r="V153" s="146"/>
      <c r="W153" s="146"/>
      <c r="X153" s="146"/>
      <c r="Y153" s="146"/>
      <c r="Z153" s="146"/>
      <c r="AA153" s="147"/>
      <c r="AB153" s="145"/>
      <c r="AC153" s="146"/>
      <c r="AD153" s="146"/>
      <c r="AE153" s="146"/>
      <c r="AF153" s="146"/>
      <c r="AG153" s="146"/>
      <c r="AH153" s="147"/>
      <c r="AI153" s="145"/>
      <c r="AJ153" s="146"/>
      <c r="AK153" s="146"/>
      <c r="AL153" s="146"/>
      <c r="AM153" s="146"/>
      <c r="AN153" s="146"/>
      <c r="AO153" s="147"/>
      <c r="AP153" s="145"/>
      <c r="AQ153" s="146"/>
      <c r="AR153" s="146"/>
      <c r="AS153" s="146"/>
      <c r="AT153" s="146"/>
      <c r="AU153" s="146"/>
      <c r="AV153" s="147"/>
      <c r="AW153" s="145"/>
      <c r="AX153" s="146"/>
      <c r="AY153" s="146"/>
      <c r="AZ153" s="940"/>
      <c r="BA153" s="909"/>
      <c r="BB153" s="908"/>
      <c r="BC153" s="909"/>
      <c r="BD153" s="893"/>
      <c r="BE153" s="894"/>
      <c r="BF153" s="894"/>
      <c r="BG153" s="894"/>
      <c r="BH153" s="895"/>
    </row>
    <row r="154" spans="2:60" ht="20.25" customHeight="1">
      <c r="B154" s="118">
        <f>B151+1</f>
        <v>45</v>
      </c>
      <c r="C154" s="913"/>
      <c r="D154" s="1016"/>
      <c r="E154" s="915"/>
      <c r="F154" s="119">
        <f>C153</f>
        <v>0</v>
      </c>
      <c r="G154" s="120"/>
      <c r="H154" s="920"/>
      <c r="I154" s="925"/>
      <c r="J154" s="1017"/>
      <c r="K154" s="1017"/>
      <c r="L154" s="927"/>
      <c r="M154" s="934"/>
      <c r="N154" s="1018"/>
      <c r="O154" s="936"/>
      <c r="P154" s="121" t="s">
        <v>617</v>
      </c>
      <c r="Q154" s="122"/>
      <c r="R154" s="122"/>
      <c r="S154" s="123"/>
      <c r="T154" s="124"/>
      <c r="U154" s="125" t="str">
        <f>IF(U153="","",VLOOKUP(U153,'[2]シフト記号表（勤務時間帯）'!$D$6:$X$47,21,FALSE))</f>
        <v/>
      </c>
      <c r="V154" s="126" t="str">
        <f>IF(V153="","",VLOOKUP(V153,'[2]シフト記号表（勤務時間帯）'!$D$6:$X$47,21,FALSE))</f>
        <v/>
      </c>
      <c r="W154" s="126" t="str">
        <f>IF(W153="","",VLOOKUP(W153,'[2]シフト記号表（勤務時間帯）'!$D$6:$X$47,21,FALSE))</f>
        <v/>
      </c>
      <c r="X154" s="126" t="str">
        <f>IF(X153="","",VLOOKUP(X153,'[2]シフト記号表（勤務時間帯）'!$D$6:$X$47,21,FALSE))</f>
        <v/>
      </c>
      <c r="Y154" s="126" t="str">
        <f>IF(Y153="","",VLOOKUP(Y153,'[2]シフト記号表（勤務時間帯）'!$D$6:$X$47,21,FALSE))</f>
        <v/>
      </c>
      <c r="Z154" s="126" t="str">
        <f>IF(Z153="","",VLOOKUP(Z153,'[2]シフト記号表（勤務時間帯）'!$D$6:$X$47,21,FALSE))</f>
        <v/>
      </c>
      <c r="AA154" s="127" t="str">
        <f>IF(AA153="","",VLOOKUP(AA153,'[2]シフト記号表（勤務時間帯）'!$D$6:$X$47,21,FALSE))</f>
        <v/>
      </c>
      <c r="AB154" s="125" t="str">
        <f>IF(AB153="","",VLOOKUP(AB153,'[2]シフト記号表（勤務時間帯）'!$D$6:$X$47,21,FALSE))</f>
        <v/>
      </c>
      <c r="AC154" s="126" t="str">
        <f>IF(AC153="","",VLOOKUP(AC153,'[2]シフト記号表（勤務時間帯）'!$D$6:$X$47,21,FALSE))</f>
        <v/>
      </c>
      <c r="AD154" s="126" t="str">
        <f>IF(AD153="","",VLOOKUP(AD153,'[2]シフト記号表（勤務時間帯）'!$D$6:$X$47,21,FALSE))</f>
        <v/>
      </c>
      <c r="AE154" s="126" t="str">
        <f>IF(AE153="","",VLOOKUP(AE153,'[2]シフト記号表（勤務時間帯）'!$D$6:$X$47,21,FALSE))</f>
        <v/>
      </c>
      <c r="AF154" s="126" t="str">
        <f>IF(AF153="","",VLOOKUP(AF153,'[2]シフト記号表（勤務時間帯）'!$D$6:$X$47,21,FALSE))</f>
        <v/>
      </c>
      <c r="AG154" s="126" t="str">
        <f>IF(AG153="","",VLOOKUP(AG153,'[2]シフト記号表（勤務時間帯）'!$D$6:$X$47,21,FALSE))</f>
        <v/>
      </c>
      <c r="AH154" s="127" t="str">
        <f>IF(AH153="","",VLOOKUP(AH153,'[2]シフト記号表（勤務時間帯）'!$D$6:$X$47,21,FALSE))</f>
        <v/>
      </c>
      <c r="AI154" s="125" t="str">
        <f>IF(AI153="","",VLOOKUP(AI153,'[2]シフト記号表（勤務時間帯）'!$D$6:$X$47,21,FALSE))</f>
        <v/>
      </c>
      <c r="AJ154" s="126" t="str">
        <f>IF(AJ153="","",VLOOKUP(AJ153,'[2]シフト記号表（勤務時間帯）'!$D$6:$X$47,21,FALSE))</f>
        <v/>
      </c>
      <c r="AK154" s="126" t="str">
        <f>IF(AK153="","",VLOOKUP(AK153,'[2]シフト記号表（勤務時間帯）'!$D$6:$X$47,21,FALSE))</f>
        <v/>
      </c>
      <c r="AL154" s="126" t="str">
        <f>IF(AL153="","",VLOOKUP(AL153,'[2]シフト記号表（勤務時間帯）'!$D$6:$X$47,21,FALSE))</f>
        <v/>
      </c>
      <c r="AM154" s="126" t="str">
        <f>IF(AM153="","",VLOOKUP(AM153,'[2]シフト記号表（勤務時間帯）'!$D$6:$X$47,21,FALSE))</f>
        <v/>
      </c>
      <c r="AN154" s="126" t="str">
        <f>IF(AN153="","",VLOOKUP(AN153,'[2]シフト記号表（勤務時間帯）'!$D$6:$X$47,21,FALSE))</f>
        <v/>
      </c>
      <c r="AO154" s="127" t="str">
        <f>IF(AO153="","",VLOOKUP(AO153,'[2]シフト記号表（勤務時間帯）'!$D$6:$X$47,21,FALSE))</f>
        <v/>
      </c>
      <c r="AP154" s="125" t="str">
        <f>IF(AP153="","",VLOOKUP(AP153,'[2]シフト記号表（勤務時間帯）'!$D$6:$X$47,21,FALSE))</f>
        <v/>
      </c>
      <c r="AQ154" s="126" t="str">
        <f>IF(AQ153="","",VLOOKUP(AQ153,'[2]シフト記号表（勤務時間帯）'!$D$6:$X$47,21,FALSE))</f>
        <v/>
      </c>
      <c r="AR154" s="126" t="str">
        <f>IF(AR153="","",VLOOKUP(AR153,'[2]シフト記号表（勤務時間帯）'!$D$6:$X$47,21,FALSE))</f>
        <v/>
      </c>
      <c r="AS154" s="126" t="str">
        <f>IF(AS153="","",VLOOKUP(AS153,'[2]シフト記号表（勤務時間帯）'!$D$6:$X$47,21,FALSE))</f>
        <v/>
      </c>
      <c r="AT154" s="126" t="str">
        <f>IF(AT153="","",VLOOKUP(AT153,'[2]シフト記号表（勤務時間帯）'!$D$6:$X$47,21,FALSE))</f>
        <v/>
      </c>
      <c r="AU154" s="126" t="str">
        <f>IF(AU153="","",VLOOKUP(AU153,'[2]シフト記号表（勤務時間帯）'!$D$6:$X$47,21,FALSE))</f>
        <v/>
      </c>
      <c r="AV154" s="127" t="str">
        <f>IF(AV153="","",VLOOKUP(AV153,'[2]シフト記号表（勤務時間帯）'!$D$6:$X$47,21,FALSE))</f>
        <v/>
      </c>
      <c r="AW154" s="125" t="str">
        <f>IF(AW153="","",VLOOKUP(AW153,'[2]シフト記号表（勤務時間帯）'!$D$6:$X$47,21,FALSE))</f>
        <v/>
      </c>
      <c r="AX154" s="126" t="str">
        <f>IF(AX153="","",VLOOKUP(AX153,'[2]シフト記号表（勤務時間帯）'!$D$6:$X$47,21,FALSE))</f>
        <v/>
      </c>
      <c r="AY154" s="126" t="str">
        <f>IF(AY153="","",VLOOKUP(AY153,'[2]シフト記号表（勤務時間帯）'!$D$6:$X$47,21,FALSE))</f>
        <v/>
      </c>
      <c r="AZ154" s="902">
        <f>IF($BC$3="４週",SUM(U154:AV154),IF($BC$3="暦月",SUM(U154:AY154),""))</f>
        <v>0</v>
      </c>
      <c r="BA154" s="903"/>
      <c r="BB154" s="904">
        <f>IF($BC$3="４週",AZ154/4,IF($BC$3="暦月",(AZ154/($BC$8/7)),""))</f>
        <v>0</v>
      </c>
      <c r="BC154" s="903"/>
      <c r="BD154" s="896"/>
      <c r="BE154" s="1019"/>
      <c r="BF154" s="1019"/>
      <c r="BG154" s="1019"/>
      <c r="BH154" s="898"/>
    </row>
    <row r="155" spans="2:60" ht="20.25" customHeight="1">
      <c r="B155" s="128"/>
      <c r="C155" s="941"/>
      <c r="D155" s="942"/>
      <c r="E155" s="943"/>
      <c r="F155" s="129"/>
      <c r="G155" s="130">
        <f>C153</f>
        <v>0</v>
      </c>
      <c r="H155" s="944"/>
      <c r="I155" s="945"/>
      <c r="J155" s="946"/>
      <c r="K155" s="946"/>
      <c r="L155" s="947"/>
      <c r="M155" s="948"/>
      <c r="N155" s="949"/>
      <c r="O155" s="950"/>
      <c r="P155" s="185" t="s">
        <v>618</v>
      </c>
      <c r="Q155" s="132"/>
      <c r="R155" s="132"/>
      <c r="S155" s="152"/>
      <c r="T155" s="153"/>
      <c r="U155" s="135" t="str">
        <f>IF(U153="","",VLOOKUP(U153,'[2]シフト記号表（勤務時間帯）'!$D$6:$Z$47,23,FALSE))</f>
        <v/>
      </c>
      <c r="V155" s="136" t="str">
        <f>IF(V153="","",VLOOKUP(V153,'[2]シフト記号表（勤務時間帯）'!$D$6:$Z$47,23,FALSE))</f>
        <v/>
      </c>
      <c r="W155" s="136" t="str">
        <f>IF(W153="","",VLOOKUP(W153,'[2]シフト記号表（勤務時間帯）'!$D$6:$Z$47,23,FALSE))</f>
        <v/>
      </c>
      <c r="X155" s="136" t="str">
        <f>IF(X153="","",VLOOKUP(X153,'[2]シフト記号表（勤務時間帯）'!$D$6:$Z$47,23,FALSE))</f>
        <v/>
      </c>
      <c r="Y155" s="136" t="str">
        <f>IF(Y153="","",VLOOKUP(Y153,'[2]シフト記号表（勤務時間帯）'!$D$6:$Z$47,23,FALSE))</f>
        <v/>
      </c>
      <c r="Z155" s="136" t="str">
        <f>IF(Z153="","",VLOOKUP(Z153,'[2]シフト記号表（勤務時間帯）'!$D$6:$Z$47,23,FALSE))</f>
        <v/>
      </c>
      <c r="AA155" s="137" t="str">
        <f>IF(AA153="","",VLOOKUP(AA153,'[2]シフト記号表（勤務時間帯）'!$D$6:$Z$47,23,FALSE))</f>
        <v/>
      </c>
      <c r="AB155" s="135" t="str">
        <f>IF(AB153="","",VLOOKUP(AB153,'[2]シフト記号表（勤務時間帯）'!$D$6:$Z$47,23,FALSE))</f>
        <v/>
      </c>
      <c r="AC155" s="136" t="str">
        <f>IF(AC153="","",VLOOKUP(AC153,'[2]シフト記号表（勤務時間帯）'!$D$6:$Z$47,23,FALSE))</f>
        <v/>
      </c>
      <c r="AD155" s="136" t="str">
        <f>IF(AD153="","",VLOOKUP(AD153,'[2]シフト記号表（勤務時間帯）'!$D$6:$Z$47,23,FALSE))</f>
        <v/>
      </c>
      <c r="AE155" s="136" t="str">
        <f>IF(AE153="","",VLOOKUP(AE153,'[2]シフト記号表（勤務時間帯）'!$D$6:$Z$47,23,FALSE))</f>
        <v/>
      </c>
      <c r="AF155" s="136" t="str">
        <f>IF(AF153="","",VLOOKUP(AF153,'[2]シフト記号表（勤務時間帯）'!$D$6:$Z$47,23,FALSE))</f>
        <v/>
      </c>
      <c r="AG155" s="136" t="str">
        <f>IF(AG153="","",VLOOKUP(AG153,'[2]シフト記号表（勤務時間帯）'!$D$6:$Z$47,23,FALSE))</f>
        <v/>
      </c>
      <c r="AH155" s="137" t="str">
        <f>IF(AH153="","",VLOOKUP(AH153,'[2]シフト記号表（勤務時間帯）'!$D$6:$Z$47,23,FALSE))</f>
        <v/>
      </c>
      <c r="AI155" s="135" t="str">
        <f>IF(AI153="","",VLOOKUP(AI153,'[2]シフト記号表（勤務時間帯）'!$D$6:$Z$47,23,FALSE))</f>
        <v/>
      </c>
      <c r="AJ155" s="136" t="str">
        <f>IF(AJ153="","",VLOOKUP(AJ153,'[2]シフト記号表（勤務時間帯）'!$D$6:$Z$47,23,FALSE))</f>
        <v/>
      </c>
      <c r="AK155" s="136" t="str">
        <f>IF(AK153="","",VLOOKUP(AK153,'[2]シフト記号表（勤務時間帯）'!$D$6:$Z$47,23,FALSE))</f>
        <v/>
      </c>
      <c r="AL155" s="136" t="str">
        <f>IF(AL153="","",VLOOKUP(AL153,'[2]シフト記号表（勤務時間帯）'!$D$6:$Z$47,23,FALSE))</f>
        <v/>
      </c>
      <c r="AM155" s="136" t="str">
        <f>IF(AM153="","",VLOOKUP(AM153,'[2]シフト記号表（勤務時間帯）'!$D$6:$Z$47,23,FALSE))</f>
        <v/>
      </c>
      <c r="AN155" s="136" t="str">
        <f>IF(AN153="","",VLOOKUP(AN153,'[2]シフト記号表（勤務時間帯）'!$D$6:$Z$47,23,FALSE))</f>
        <v/>
      </c>
      <c r="AO155" s="137" t="str">
        <f>IF(AO153="","",VLOOKUP(AO153,'[2]シフト記号表（勤務時間帯）'!$D$6:$Z$47,23,FALSE))</f>
        <v/>
      </c>
      <c r="AP155" s="135" t="str">
        <f>IF(AP153="","",VLOOKUP(AP153,'[2]シフト記号表（勤務時間帯）'!$D$6:$Z$47,23,FALSE))</f>
        <v/>
      </c>
      <c r="AQ155" s="136" t="str">
        <f>IF(AQ153="","",VLOOKUP(AQ153,'[2]シフト記号表（勤務時間帯）'!$D$6:$Z$47,23,FALSE))</f>
        <v/>
      </c>
      <c r="AR155" s="136" t="str">
        <f>IF(AR153="","",VLOOKUP(AR153,'[2]シフト記号表（勤務時間帯）'!$D$6:$Z$47,23,FALSE))</f>
        <v/>
      </c>
      <c r="AS155" s="136" t="str">
        <f>IF(AS153="","",VLOOKUP(AS153,'[2]シフト記号表（勤務時間帯）'!$D$6:$Z$47,23,FALSE))</f>
        <v/>
      </c>
      <c r="AT155" s="136" t="str">
        <f>IF(AT153="","",VLOOKUP(AT153,'[2]シフト記号表（勤務時間帯）'!$D$6:$Z$47,23,FALSE))</f>
        <v/>
      </c>
      <c r="AU155" s="136" t="str">
        <f>IF(AU153="","",VLOOKUP(AU153,'[2]シフト記号表（勤務時間帯）'!$D$6:$Z$47,23,FALSE))</f>
        <v/>
      </c>
      <c r="AV155" s="137" t="str">
        <f>IF(AV153="","",VLOOKUP(AV153,'[2]シフト記号表（勤務時間帯）'!$D$6:$Z$47,23,FALSE))</f>
        <v/>
      </c>
      <c r="AW155" s="135" t="str">
        <f>IF(AW153="","",VLOOKUP(AW153,'[2]シフト記号表（勤務時間帯）'!$D$6:$Z$47,23,FALSE))</f>
        <v/>
      </c>
      <c r="AX155" s="136" t="str">
        <f>IF(AX153="","",VLOOKUP(AX153,'[2]シフト記号表（勤務時間帯）'!$D$6:$Z$47,23,FALSE))</f>
        <v/>
      </c>
      <c r="AY155" s="136" t="str">
        <f>IF(AY153="","",VLOOKUP(AY153,'[2]シフト記号表（勤務時間帯）'!$D$6:$Z$47,23,FALSE))</f>
        <v/>
      </c>
      <c r="AZ155" s="905">
        <f>IF($BC$3="４週",SUM(U155:AV155),IF($BC$3="暦月",SUM(U155:AY155),""))</f>
        <v>0</v>
      </c>
      <c r="BA155" s="906"/>
      <c r="BB155" s="907">
        <f>IF($BC$3="４週",AZ155/4,IF($BC$3="暦月",(AZ155/($BC$8/7)),""))</f>
        <v>0</v>
      </c>
      <c r="BC155" s="906"/>
      <c r="BD155" s="899"/>
      <c r="BE155" s="900"/>
      <c r="BF155" s="900"/>
      <c r="BG155" s="900"/>
      <c r="BH155" s="901"/>
    </row>
    <row r="156" spans="2:60" ht="20.25" customHeight="1">
      <c r="B156" s="138"/>
      <c r="C156" s="910"/>
      <c r="D156" s="911"/>
      <c r="E156" s="912"/>
      <c r="F156" s="139"/>
      <c r="G156" s="140"/>
      <c r="H156" s="951"/>
      <c r="I156" s="922"/>
      <c r="J156" s="923"/>
      <c r="K156" s="923"/>
      <c r="L156" s="924"/>
      <c r="M156" s="931"/>
      <c r="N156" s="932"/>
      <c r="O156" s="933"/>
      <c r="P156" s="159" t="s">
        <v>616</v>
      </c>
      <c r="Q156" s="160"/>
      <c r="R156" s="160"/>
      <c r="S156" s="161"/>
      <c r="T156" s="162"/>
      <c r="U156" s="145"/>
      <c r="V156" s="146"/>
      <c r="W156" s="146"/>
      <c r="X156" s="146"/>
      <c r="Y156" s="146"/>
      <c r="Z156" s="146"/>
      <c r="AA156" s="147"/>
      <c r="AB156" s="145"/>
      <c r="AC156" s="146"/>
      <c r="AD156" s="146"/>
      <c r="AE156" s="146"/>
      <c r="AF156" s="146"/>
      <c r="AG156" s="146"/>
      <c r="AH156" s="147"/>
      <c r="AI156" s="145"/>
      <c r="AJ156" s="146"/>
      <c r="AK156" s="146"/>
      <c r="AL156" s="146"/>
      <c r="AM156" s="146"/>
      <c r="AN156" s="146"/>
      <c r="AO156" s="147"/>
      <c r="AP156" s="145"/>
      <c r="AQ156" s="146"/>
      <c r="AR156" s="146"/>
      <c r="AS156" s="146"/>
      <c r="AT156" s="146"/>
      <c r="AU156" s="146"/>
      <c r="AV156" s="147"/>
      <c r="AW156" s="145"/>
      <c r="AX156" s="146"/>
      <c r="AY156" s="146"/>
      <c r="AZ156" s="940"/>
      <c r="BA156" s="909"/>
      <c r="BB156" s="908"/>
      <c r="BC156" s="909"/>
      <c r="BD156" s="893"/>
      <c r="BE156" s="894"/>
      <c r="BF156" s="894"/>
      <c r="BG156" s="894"/>
      <c r="BH156" s="895"/>
    </row>
    <row r="157" spans="2:60" ht="20.25" customHeight="1">
      <c r="B157" s="118">
        <f>B154+1</f>
        <v>46</v>
      </c>
      <c r="C157" s="913"/>
      <c r="D157" s="1016"/>
      <c r="E157" s="915"/>
      <c r="F157" s="119">
        <f>C156</f>
        <v>0</v>
      </c>
      <c r="G157" s="120"/>
      <c r="H157" s="920"/>
      <c r="I157" s="925"/>
      <c r="J157" s="1017"/>
      <c r="K157" s="1017"/>
      <c r="L157" s="927"/>
      <c r="M157" s="934"/>
      <c r="N157" s="1018"/>
      <c r="O157" s="936"/>
      <c r="P157" s="121" t="s">
        <v>617</v>
      </c>
      <c r="Q157" s="122"/>
      <c r="R157" s="122"/>
      <c r="S157" s="123"/>
      <c r="T157" s="124"/>
      <c r="U157" s="125" t="str">
        <f>IF(U156="","",VLOOKUP(U156,'[2]シフト記号表（勤務時間帯）'!$D$6:$X$47,21,FALSE))</f>
        <v/>
      </c>
      <c r="V157" s="126" t="str">
        <f>IF(V156="","",VLOOKUP(V156,'[2]シフト記号表（勤務時間帯）'!$D$6:$X$47,21,FALSE))</f>
        <v/>
      </c>
      <c r="W157" s="126" t="str">
        <f>IF(W156="","",VLOOKUP(W156,'[2]シフト記号表（勤務時間帯）'!$D$6:$X$47,21,FALSE))</f>
        <v/>
      </c>
      <c r="X157" s="126" t="str">
        <f>IF(X156="","",VLOOKUP(X156,'[2]シフト記号表（勤務時間帯）'!$D$6:$X$47,21,FALSE))</f>
        <v/>
      </c>
      <c r="Y157" s="126" t="str">
        <f>IF(Y156="","",VLOOKUP(Y156,'[2]シフト記号表（勤務時間帯）'!$D$6:$X$47,21,FALSE))</f>
        <v/>
      </c>
      <c r="Z157" s="126" t="str">
        <f>IF(Z156="","",VLOOKUP(Z156,'[2]シフト記号表（勤務時間帯）'!$D$6:$X$47,21,FALSE))</f>
        <v/>
      </c>
      <c r="AA157" s="127" t="str">
        <f>IF(AA156="","",VLOOKUP(AA156,'[2]シフト記号表（勤務時間帯）'!$D$6:$X$47,21,FALSE))</f>
        <v/>
      </c>
      <c r="AB157" s="125" t="str">
        <f>IF(AB156="","",VLOOKUP(AB156,'[2]シフト記号表（勤務時間帯）'!$D$6:$X$47,21,FALSE))</f>
        <v/>
      </c>
      <c r="AC157" s="126" t="str">
        <f>IF(AC156="","",VLOOKUP(AC156,'[2]シフト記号表（勤務時間帯）'!$D$6:$X$47,21,FALSE))</f>
        <v/>
      </c>
      <c r="AD157" s="126" t="str">
        <f>IF(AD156="","",VLOOKUP(AD156,'[2]シフト記号表（勤務時間帯）'!$D$6:$X$47,21,FALSE))</f>
        <v/>
      </c>
      <c r="AE157" s="126" t="str">
        <f>IF(AE156="","",VLOOKUP(AE156,'[2]シフト記号表（勤務時間帯）'!$D$6:$X$47,21,FALSE))</f>
        <v/>
      </c>
      <c r="AF157" s="126" t="str">
        <f>IF(AF156="","",VLOOKUP(AF156,'[2]シフト記号表（勤務時間帯）'!$D$6:$X$47,21,FALSE))</f>
        <v/>
      </c>
      <c r="AG157" s="126" t="str">
        <f>IF(AG156="","",VLOOKUP(AG156,'[2]シフト記号表（勤務時間帯）'!$D$6:$X$47,21,FALSE))</f>
        <v/>
      </c>
      <c r="AH157" s="127" t="str">
        <f>IF(AH156="","",VLOOKUP(AH156,'[2]シフト記号表（勤務時間帯）'!$D$6:$X$47,21,FALSE))</f>
        <v/>
      </c>
      <c r="AI157" s="125" t="str">
        <f>IF(AI156="","",VLOOKUP(AI156,'[2]シフト記号表（勤務時間帯）'!$D$6:$X$47,21,FALSE))</f>
        <v/>
      </c>
      <c r="AJ157" s="126" t="str">
        <f>IF(AJ156="","",VLOOKUP(AJ156,'[2]シフト記号表（勤務時間帯）'!$D$6:$X$47,21,FALSE))</f>
        <v/>
      </c>
      <c r="AK157" s="126" t="str">
        <f>IF(AK156="","",VLOOKUP(AK156,'[2]シフト記号表（勤務時間帯）'!$D$6:$X$47,21,FALSE))</f>
        <v/>
      </c>
      <c r="AL157" s="126" t="str">
        <f>IF(AL156="","",VLOOKUP(AL156,'[2]シフト記号表（勤務時間帯）'!$D$6:$X$47,21,FALSE))</f>
        <v/>
      </c>
      <c r="AM157" s="126" t="str">
        <f>IF(AM156="","",VLOOKUP(AM156,'[2]シフト記号表（勤務時間帯）'!$D$6:$X$47,21,FALSE))</f>
        <v/>
      </c>
      <c r="AN157" s="126" t="str">
        <f>IF(AN156="","",VLOOKUP(AN156,'[2]シフト記号表（勤務時間帯）'!$D$6:$X$47,21,FALSE))</f>
        <v/>
      </c>
      <c r="AO157" s="127" t="str">
        <f>IF(AO156="","",VLOOKUP(AO156,'[2]シフト記号表（勤務時間帯）'!$D$6:$X$47,21,FALSE))</f>
        <v/>
      </c>
      <c r="AP157" s="125" t="str">
        <f>IF(AP156="","",VLOOKUP(AP156,'[2]シフト記号表（勤務時間帯）'!$D$6:$X$47,21,FALSE))</f>
        <v/>
      </c>
      <c r="AQ157" s="126" t="str">
        <f>IF(AQ156="","",VLOOKUP(AQ156,'[2]シフト記号表（勤務時間帯）'!$D$6:$X$47,21,FALSE))</f>
        <v/>
      </c>
      <c r="AR157" s="126" t="str">
        <f>IF(AR156="","",VLOOKUP(AR156,'[2]シフト記号表（勤務時間帯）'!$D$6:$X$47,21,FALSE))</f>
        <v/>
      </c>
      <c r="AS157" s="126" t="str">
        <f>IF(AS156="","",VLOOKUP(AS156,'[2]シフト記号表（勤務時間帯）'!$D$6:$X$47,21,FALSE))</f>
        <v/>
      </c>
      <c r="AT157" s="126" t="str">
        <f>IF(AT156="","",VLOOKUP(AT156,'[2]シフト記号表（勤務時間帯）'!$D$6:$X$47,21,FALSE))</f>
        <v/>
      </c>
      <c r="AU157" s="126" t="str">
        <f>IF(AU156="","",VLOOKUP(AU156,'[2]シフト記号表（勤務時間帯）'!$D$6:$X$47,21,FALSE))</f>
        <v/>
      </c>
      <c r="AV157" s="127" t="str">
        <f>IF(AV156="","",VLOOKUP(AV156,'[2]シフト記号表（勤務時間帯）'!$D$6:$X$47,21,FALSE))</f>
        <v/>
      </c>
      <c r="AW157" s="125" t="str">
        <f>IF(AW156="","",VLOOKUP(AW156,'[2]シフト記号表（勤務時間帯）'!$D$6:$X$47,21,FALSE))</f>
        <v/>
      </c>
      <c r="AX157" s="126" t="str">
        <f>IF(AX156="","",VLOOKUP(AX156,'[2]シフト記号表（勤務時間帯）'!$D$6:$X$47,21,FALSE))</f>
        <v/>
      </c>
      <c r="AY157" s="126" t="str">
        <f>IF(AY156="","",VLOOKUP(AY156,'[2]シフト記号表（勤務時間帯）'!$D$6:$X$47,21,FALSE))</f>
        <v/>
      </c>
      <c r="AZ157" s="902">
        <f>IF($BC$3="４週",SUM(U157:AV157),IF($BC$3="暦月",SUM(U157:AY157),""))</f>
        <v>0</v>
      </c>
      <c r="BA157" s="903"/>
      <c r="BB157" s="904">
        <f>IF($BC$3="４週",AZ157/4,IF($BC$3="暦月",(AZ157/($BC$8/7)),""))</f>
        <v>0</v>
      </c>
      <c r="BC157" s="903"/>
      <c r="BD157" s="896"/>
      <c r="BE157" s="1019"/>
      <c r="BF157" s="1019"/>
      <c r="BG157" s="1019"/>
      <c r="BH157" s="898"/>
    </row>
    <row r="158" spans="2:60" ht="20.25" customHeight="1">
      <c r="B158" s="128"/>
      <c r="C158" s="941"/>
      <c r="D158" s="942"/>
      <c r="E158" s="943"/>
      <c r="F158" s="129"/>
      <c r="G158" s="130">
        <f>C156</f>
        <v>0</v>
      </c>
      <c r="H158" s="944"/>
      <c r="I158" s="945"/>
      <c r="J158" s="946"/>
      <c r="K158" s="946"/>
      <c r="L158" s="947"/>
      <c r="M158" s="948"/>
      <c r="N158" s="949"/>
      <c r="O158" s="950"/>
      <c r="P158" s="185" t="s">
        <v>618</v>
      </c>
      <c r="Q158" s="132"/>
      <c r="R158" s="132"/>
      <c r="S158" s="152"/>
      <c r="T158" s="153"/>
      <c r="U158" s="135" t="str">
        <f>IF(U156="","",VLOOKUP(U156,'[2]シフト記号表（勤務時間帯）'!$D$6:$Z$47,23,FALSE))</f>
        <v/>
      </c>
      <c r="V158" s="136" t="str">
        <f>IF(V156="","",VLOOKUP(V156,'[2]シフト記号表（勤務時間帯）'!$D$6:$Z$47,23,FALSE))</f>
        <v/>
      </c>
      <c r="W158" s="136" t="str">
        <f>IF(W156="","",VLOOKUP(W156,'[2]シフト記号表（勤務時間帯）'!$D$6:$Z$47,23,FALSE))</f>
        <v/>
      </c>
      <c r="X158" s="136" t="str">
        <f>IF(X156="","",VLOOKUP(X156,'[2]シフト記号表（勤務時間帯）'!$D$6:$Z$47,23,FALSE))</f>
        <v/>
      </c>
      <c r="Y158" s="136" t="str">
        <f>IF(Y156="","",VLOOKUP(Y156,'[2]シフト記号表（勤務時間帯）'!$D$6:$Z$47,23,FALSE))</f>
        <v/>
      </c>
      <c r="Z158" s="136" t="str">
        <f>IF(Z156="","",VLOOKUP(Z156,'[2]シフト記号表（勤務時間帯）'!$D$6:$Z$47,23,FALSE))</f>
        <v/>
      </c>
      <c r="AA158" s="137" t="str">
        <f>IF(AA156="","",VLOOKUP(AA156,'[2]シフト記号表（勤務時間帯）'!$D$6:$Z$47,23,FALSE))</f>
        <v/>
      </c>
      <c r="AB158" s="135" t="str">
        <f>IF(AB156="","",VLOOKUP(AB156,'[2]シフト記号表（勤務時間帯）'!$D$6:$Z$47,23,FALSE))</f>
        <v/>
      </c>
      <c r="AC158" s="136" t="str">
        <f>IF(AC156="","",VLOOKUP(AC156,'[2]シフト記号表（勤務時間帯）'!$D$6:$Z$47,23,FALSE))</f>
        <v/>
      </c>
      <c r="AD158" s="136" t="str">
        <f>IF(AD156="","",VLOOKUP(AD156,'[2]シフト記号表（勤務時間帯）'!$D$6:$Z$47,23,FALSE))</f>
        <v/>
      </c>
      <c r="AE158" s="136" t="str">
        <f>IF(AE156="","",VLOOKUP(AE156,'[2]シフト記号表（勤務時間帯）'!$D$6:$Z$47,23,FALSE))</f>
        <v/>
      </c>
      <c r="AF158" s="136" t="str">
        <f>IF(AF156="","",VLOOKUP(AF156,'[2]シフト記号表（勤務時間帯）'!$D$6:$Z$47,23,FALSE))</f>
        <v/>
      </c>
      <c r="AG158" s="136" t="str">
        <f>IF(AG156="","",VLOOKUP(AG156,'[2]シフト記号表（勤務時間帯）'!$D$6:$Z$47,23,FALSE))</f>
        <v/>
      </c>
      <c r="AH158" s="137" t="str">
        <f>IF(AH156="","",VLOOKUP(AH156,'[2]シフト記号表（勤務時間帯）'!$D$6:$Z$47,23,FALSE))</f>
        <v/>
      </c>
      <c r="AI158" s="135" t="str">
        <f>IF(AI156="","",VLOOKUP(AI156,'[2]シフト記号表（勤務時間帯）'!$D$6:$Z$47,23,FALSE))</f>
        <v/>
      </c>
      <c r="AJ158" s="136" t="str">
        <f>IF(AJ156="","",VLOOKUP(AJ156,'[2]シフト記号表（勤務時間帯）'!$D$6:$Z$47,23,FALSE))</f>
        <v/>
      </c>
      <c r="AK158" s="136" t="str">
        <f>IF(AK156="","",VLOOKUP(AK156,'[2]シフト記号表（勤務時間帯）'!$D$6:$Z$47,23,FALSE))</f>
        <v/>
      </c>
      <c r="AL158" s="136" t="str">
        <f>IF(AL156="","",VLOOKUP(AL156,'[2]シフト記号表（勤務時間帯）'!$D$6:$Z$47,23,FALSE))</f>
        <v/>
      </c>
      <c r="AM158" s="136" t="str">
        <f>IF(AM156="","",VLOOKUP(AM156,'[2]シフト記号表（勤務時間帯）'!$D$6:$Z$47,23,FALSE))</f>
        <v/>
      </c>
      <c r="AN158" s="136" t="str">
        <f>IF(AN156="","",VLOOKUP(AN156,'[2]シフト記号表（勤務時間帯）'!$D$6:$Z$47,23,FALSE))</f>
        <v/>
      </c>
      <c r="AO158" s="137" t="str">
        <f>IF(AO156="","",VLOOKUP(AO156,'[2]シフト記号表（勤務時間帯）'!$D$6:$Z$47,23,FALSE))</f>
        <v/>
      </c>
      <c r="AP158" s="135" t="str">
        <f>IF(AP156="","",VLOOKUP(AP156,'[2]シフト記号表（勤務時間帯）'!$D$6:$Z$47,23,FALSE))</f>
        <v/>
      </c>
      <c r="AQ158" s="136" t="str">
        <f>IF(AQ156="","",VLOOKUP(AQ156,'[2]シフト記号表（勤務時間帯）'!$D$6:$Z$47,23,FALSE))</f>
        <v/>
      </c>
      <c r="AR158" s="136" t="str">
        <f>IF(AR156="","",VLOOKUP(AR156,'[2]シフト記号表（勤務時間帯）'!$D$6:$Z$47,23,FALSE))</f>
        <v/>
      </c>
      <c r="AS158" s="136" t="str">
        <f>IF(AS156="","",VLOOKUP(AS156,'[2]シフト記号表（勤務時間帯）'!$D$6:$Z$47,23,FALSE))</f>
        <v/>
      </c>
      <c r="AT158" s="136" t="str">
        <f>IF(AT156="","",VLOOKUP(AT156,'[2]シフト記号表（勤務時間帯）'!$D$6:$Z$47,23,FALSE))</f>
        <v/>
      </c>
      <c r="AU158" s="136" t="str">
        <f>IF(AU156="","",VLOOKUP(AU156,'[2]シフト記号表（勤務時間帯）'!$D$6:$Z$47,23,FALSE))</f>
        <v/>
      </c>
      <c r="AV158" s="137" t="str">
        <f>IF(AV156="","",VLOOKUP(AV156,'[2]シフト記号表（勤務時間帯）'!$D$6:$Z$47,23,FALSE))</f>
        <v/>
      </c>
      <c r="AW158" s="135" t="str">
        <f>IF(AW156="","",VLOOKUP(AW156,'[2]シフト記号表（勤務時間帯）'!$D$6:$Z$47,23,FALSE))</f>
        <v/>
      </c>
      <c r="AX158" s="136" t="str">
        <f>IF(AX156="","",VLOOKUP(AX156,'[2]シフト記号表（勤務時間帯）'!$D$6:$Z$47,23,FALSE))</f>
        <v/>
      </c>
      <c r="AY158" s="136" t="str">
        <f>IF(AY156="","",VLOOKUP(AY156,'[2]シフト記号表（勤務時間帯）'!$D$6:$Z$47,23,FALSE))</f>
        <v/>
      </c>
      <c r="AZ158" s="905">
        <f>IF($BC$3="４週",SUM(U158:AV158),IF($BC$3="暦月",SUM(U158:AY158),""))</f>
        <v>0</v>
      </c>
      <c r="BA158" s="906"/>
      <c r="BB158" s="907">
        <f>IF($BC$3="４週",AZ158/4,IF($BC$3="暦月",(AZ158/($BC$8/7)),""))</f>
        <v>0</v>
      </c>
      <c r="BC158" s="906"/>
      <c r="BD158" s="899"/>
      <c r="BE158" s="900"/>
      <c r="BF158" s="900"/>
      <c r="BG158" s="900"/>
      <c r="BH158" s="901"/>
    </row>
    <row r="159" spans="2:60" ht="20.25" customHeight="1">
      <c r="B159" s="138"/>
      <c r="C159" s="910"/>
      <c r="D159" s="911"/>
      <c r="E159" s="912"/>
      <c r="F159" s="139"/>
      <c r="G159" s="140"/>
      <c r="H159" s="951"/>
      <c r="I159" s="922"/>
      <c r="J159" s="923"/>
      <c r="K159" s="923"/>
      <c r="L159" s="924"/>
      <c r="M159" s="931"/>
      <c r="N159" s="932"/>
      <c r="O159" s="933"/>
      <c r="P159" s="159" t="s">
        <v>616</v>
      </c>
      <c r="Q159" s="160"/>
      <c r="R159" s="160"/>
      <c r="S159" s="161"/>
      <c r="T159" s="162"/>
      <c r="U159" s="145"/>
      <c r="V159" s="146"/>
      <c r="W159" s="146"/>
      <c r="X159" s="146"/>
      <c r="Y159" s="146"/>
      <c r="Z159" s="146"/>
      <c r="AA159" s="147"/>
      <c r="AB159" s="145"/>
      <c r="AC159" s="146"/>
      <c r="AD159" s="146"/>
      <c r="AE159" s="146"/>
      <c r="AF159" s="146"/>
      <c r="AG159" s="146"/>
      <c r="AH159" s="147"/>
      <c r="AI159" s="145"/>
      <c r="AJ159" s="146"/>
      <c r="AK159" s="146"/>
      <c r="AL159" s="146"/>
      <c r="AM159" s="146"/>
      <c r="AN159" s="146"/>
      <c r="AO159" s="147"/>
      <c r="AP159" s="145"/>
      <c r="AQ159" s="146"/>
      <c r="AR159" s="146"/>
      <c r="AS159" s="146"/>
      <c r="AT159" s="146"/>
      <c r="AU159" s="146"/>
      <c r="AV159" s="147"/>
      <c r="AW159" s="145"/>
      <c r="AX159" s="146"/>
      <c r="AY159" s="146"/>
      <c r="AZ159" s="940"/>
      <c r="BA159" s="909"/>
      <c r="BB159" s="908"/>
      <c r="BC159" s="909"/>
      <c r="BD159" s="893"/>
      <c r="BE159" s="894"/>
      <c r="BF159" s="894"/>
      <c r="BG159" s="894"/>
      <c r="BH159" s="895"/>
    </row>
    <row r="160" spans="2:60" ht="20.25" customHeight="1">
      <c r="B160" s="118">
        <f>B157+1</f>
        <v>47</v>
      </c>
      <c r="C160" s="913"/>
      <c r="D160" s="1016"/>
      <c r="E160" s="915"/>
      <c r="F160" s="119">
        <f>C159</f>
        <v>0</v>
      </c>
      <c r="G160" s="120"/>
      <c r="H160" s="920"/>
      <c r="I160" s="925"/>
      <c r="J160" s="1017"/>
      <c r="K160" s="1017"/>
      <c r="L160" s="927"/>
      <c r="M160" s="934"/>
      <c r="N160" s="1018"/>
      <c r="O160" s="936"/>
      <c r="P160" s="121" t="s">
        <v>617</v>
      </c>
      <c r="Q160" s="122"/>
      <c r="R160" s="122"/>
      <c r="S160" s="123"/>
      <c r="T160" s="124"/>
      <c r="U160" s="125" t="str">
        <f>IF(U159="","",VLOOKUP(U159,'[2]シフト記号表（勤務時間帯）'!$D$6:$X$47,21,FALSE))</f>
        <v/>
      </c>
      <c r="V160" s="126" t="str">
        <f>IF(V159="","",VLOOKUP(V159,'[2]シフト記号表（勤務時間帯）'!$D$6:$X$47,21,FALSE))</f>
        <v/>
      </c>
      <c r="W160" s="126" t="str">
        <f>IF(W159="","",VLOOKUP(W159,'[2]シフト記号表（勤務時間帯）'!$D$6:$X$47,21,FALSE))</f>
        <v/>
      </c>
      <c r="X160" s="126" t="str">
        <f>IF(X159="","",VLOOKUP(X159,'[2]シフト記号表（勤務時間帯）'!$D$6:$X$47,21,FALSE))</f>
        <v/>
      </c>
      <c r="Y160" s="126" t="str">
        <f>IF(Y159="","",VLOOKUP(Y159,'[2]シフト記号表（勤務時間帯）'!$D$6:$X$47,21,FALSE))</f>
        <v/>
      </c>
      <c r="Z160" s="126" t="str">
        <f>IF(Z159="","",VLOOKUP(Z159,'[2]シフト記号表（勤務時間帯）'!$D$6:$X$47,21,FALSE))</f>
        <v/>
      </c>
      <c r="AA160" s="127" t="str">
        <f>IF(AA159="","",VLOOKUP(AA159,'[2]シフト記号表（勤務時間帯）'!$D$6:$X$47,21,FALSE))</f>
        <v/>
      </c>
      <c r="AB160" s="125" t="str">
        <f>IF(AB159="","",VLOOKUP(AB159,'[2]シフト記号表（勤務時間帯）'!$D$6:$X$47,21,FALSE))</f>
        <v/>
      </c>
      <c r="AC160" s="126" t="str">
        <f>IF(AC159="","",VLOOKUP(AC159,'[2]シフト記号表（勤務時間帯）'!$D$6:$X$47,21,FALSE))</f>
        <v/>
      </c>
      <c r="AD160" s="126" t="str">
        <f>IF(AD159="","",VLOOKUP(AD159,'[2]シフト記号表（勤務時間帯）'!$D$6:$X$47,21,FALSE))</f>
        <v/>
      </c>
      <c r="AE160" s="126" t="str">
        <f>IF(AE159="","",VLOOKUP(AE159,'[2]シフト記号表（勤務時間帯）'!$D$6:$X$47,21,FALSE))</f>
        <v/>
      </c>
      <c r="AF160" s="126" t="str">
        <f>IF(AF159="","",VLOOKUP(AF159,'[2]シフト記号表（勤務時間帯）'!$D$6:$X$47,21,FALSE))</f>
        <v/>
      </c>
      <c r="AG160" s="126" t="str">
        <f>IF(AG159="","",VLOOKUP(AG159,'[2]シフト記号表（勤務時間帯）'!$D$6:$X$47,21,FALSE))</f>
        <v/>
      </c>
      <c r="AH160" s="127" t="str">
        <f>IF(AH159="","",VLOOKUP(AH159,'[2]シフト記号表（勤務時間帯）'!$D$6:$X$47,21,FALSE))</f>
        <v/>
      </c>
      <c r="AI160" s="125" t="str">
        <f>IF(AI159="","",VLOOKUP(AI159,'[2]シフト記号表（勤務時間帯）'!$D$6:$X$47,21,FALSE))</f>
        <v/>
      </c>
      <c r="AJ160" s="126" t="str">
        <f>IF(AJ159="","",VLOOKUP(AJ159,'[2]シフト記号表（勤務時間帯）'!$D$6:$X$47,21,FALSE))</f>
        <v/>
      </c>
      <c r="AK160" s="126" t="str">
        <f>IF(AK159="","",VLOOKUP(AK159,'[2]シフト記号表（勤務時間帯）'!$D$6:$X$47,21,FALSE))</f>
        <v/>
      </c>
      <c r="AL160" s="126" t="str">
        <f>IF(AL159="","",VLOOKUP(AL159,'[2]シフト記号表（勤務時間帯）'!$D$6:$X$47,21,FALSE))</f>
        <v/>
      </c>
      <c r="AM160" s="126" t="str">
        <f>IF(AM159="","",VLOOKUP(AM159,'[2]シフト記号表（勤務時間帯）'!$D$6:$X$47,21,FALSE))</f>
        <v/>
      </c>
      <c r="AN160" s="126" t="str">
        <f>IF(AN159="","",VLOOKUP(AN159,'[2]シフト記号表（勤務時間帯）'!$D$6:$X$47,21,FALSE))</f>
        <v/>
      </c>
      <c r="AO160" s="127" t="str">
        <f>IF(AO159="","",VLOOKUP(AO159,'[2]シフト記号表（勤務時間帯）'!$D$6:$X$47,21,FALSE))</f>
        <v/>
      </c>
      <c r="AP160" s="125" t="str">
        <f>IF(AP159="","",VLOOKUP(AP159,'[2]シフト記号表（勤務時間帯）'!$D$6:$X$47,21,FALSE))</f>
        <v/>
      </c>
      <c r="AQ160" s="126" t="str">
        <f>IF(AQ159="","",VLOOKUP(AQ159,'[2]シフト記号表（勤務時間帯）'!$D$6:$X$47,21,FALSE))</f>
        <v/>
      </c>
      <c r="AR160" s="126" t="str">
        <f>IF(AR159="","",VLOOKUP(AR159,'[2]シフト記号表（勤務時間帯）'!$D$6:$X$47,21,FALSE))</f>
        <v/>
      </c>
      <c r="AS160" s="126" t="str">
        <f>IF(AS159="","",VLOOKUP(AS159,'[2]シフト記号表（勤務時間帯）'!$D$6:$X$47,21,FALSE))</f>
        <v/>
      </c>
      <c r="AT160" s="126" t="str">
        <f>IF(AT159="","",VLOOKUP(AT159,'[2]シフト記号表（勤務時間帯）'!$D$6:$X$47,21,FALSE))</f>
        <v/>
      </c>
      <c r="AU160" s="126" t="str">
        <f>IF(AU159="","",VLOOKUP(AU159,'[2]シフト記号表（勤務時間帯）'!$D$6:$X$47,21,FALSE))</f>
        <v/>
      </c>
      <c r="AV160" s="127" t="str">
        <f>IF(AV159="","",VLOOKUP(AV159,'[2]シフト記号表（勤務時間帯）'!$D$6:$X$47,21,FALSE))</f>
        <v/>
      </c>
      <c r="AW160" s="125" t="str">
        <f>IF(AW159="","",VLOOKUP(AW159,'[2]シフト記号表（勤務時間帯）'!$D$6:$X$47,21,FALSE))</f>
        <v/>
      </c>
      <c r="AX160" s="126" t="str">
        <f>IF(AX159="","",VLOOKUP(AX159,'[2]シフト記号表（勤務時間帯）'!$D$6:$X$47,21,FALSE))</f>
        <v/>
      </c>
      <c r="AY160" s="126" t="str">
        <f>IF(AY159="","",VLOOKUP(AY159,'[2]シフト記号表（勤務時間帯）'!$D$6:$X$47,21,FALSE))</f>
        <v/>
      </c>
      <c r="AZ160" s="902">
        <f>IF($BC$3="４週",SUM(U160:AV160),IF($BC$3="暦月",SUM(U160:AY160),""))</f>
        <v>0</v>
      </c>
      <c r="BA160" s="903"/>
      <c r="BB160" s="904">
        <f>IF($BC$3="４週",AZ160/4,IF($BC$3="暦月",(AZ160/($BC$8/7)),""))</f>
        <v>0</v>
      </c>
      <c r="BC160" s="903"/>
      <c r="BD160" s="896"/>
      <c r="BE160" s="1019"/>
      <c r="BF160" s="1019"/>
      <c r="BG160" s="1019"/>
      <c r="BH160" s="898"/>
    </row>
    <row r="161" spans="2:60" ht="20.25" customHeight="1">
      <c r="B161" s="128"/>
      <c r="C161" s="941"/>
      <c r="D161" s="942"/>
      <c r="E161" s="943"/>
      <c r="F161" s="129"/>
      <c r="G161" s="130">
        <f>C159</f>
        <v>0</v>
      </c>
      <c r="H161" s="944"/>
      <c r="I161" s="945"/>
      <c r="J161" s="946"/>
      <c r="K161" s="946"/>
      <c r="L161" s="947"/>
      <c r="M161" s="948"/>
      <c r="N161" s="949"/>
      <c r="O161" s="950"/>
      <c r="P161" s="185" t="s">
        <v>618</v>
      </c>
      <c r="Q161" s="132"/>
      <c r="R161" s="132"/>
      <c r="S161" s="152"/>
      <c r="T161" s="153"/>
      <c r="U161" s="135" t="str">
        <f>IF(U159="","",VLOOKUP(U159,'[2]シフト記号表（勤務時間帯）'!$D$6:$Z$47,23,FALSE))</f>
        <v/>
      </c>
      <c r="V161" s="136" t="str">
        <f>IF(V159="","",VLOOKUP(V159,'[2]シフト記号表（勤務時間帯）'!$D$6:$Z$47,23,FALSE))</f>
        <v/>
      </c>
      <c r="W161" s="136" t="str">
        <f>IF(W159="","",VLOOKUP(W159,'[2]シフト記号表（勤務時間帯）'!$D$6:$Z$47,23,FALSE))</f>
        <v/>
      </c>
      <c r="X161" s="136" t="str">
        <f>IF(X159="","",VLOOKUP(X159,'[2]シフト記号表（勤務時間帯）'!$D$6:$Z$47,23,FALSE))</f>
        <v/>
      </c>
      <c r="Y161" s="136" t="str">
        <f>IF(Y159="","",VLOOKUP(Y159,'[2]シフト記号表（勤務時間帯）'!$D$6:$Z$47,23,FALSE))</f>
        <v/>
      </c>
      <c r="Z161" s="136" t="str">
        <f>IF(Z159="","",VLOOKUP(Z159,'[2]シフト記号表（勤務時間帯）'!$D$6:$Z$47,23,FALSE))</f>
        <v/>
      </c>
      <c r="AA161" s="137" t="str">
        <f>IF(AA159="","",VLOOKUP(AA159,'[2]シフト記号表（勤務時間帯）'!$D$6:$Z$47,23,FALSE))</f>
        <v/>
      </c>
      <c r="AB161" s="135" t="str">
        <f>IF(AB159="","",VLOOKUP(AB159,'[2]シフト記号表（勤務時間帯）'!$D$6:$Z$47,23,FALSE))</f>
        <v/>
      </c>
      <c r="AC161" s="136" t="str">
        <f>IF(AC159="","",VLOOKUP(AC159,'[2]シフト記号表（勤務時間帯）'!$D$6:$Z$47,23,FALSE))</f>
        <v/>
      </c>
      <c r="AD161" s="136" t="str">
        <f>IF(AD159="","",VLOOKUP(AD159,'[2]シフト記号表（勤務時間帯）'!$D$6:$Z$47,23,FALSE))</f>
        <v/>
      </c>
      <c r="AE161" s="136" t="str">
        <f>IF(AE159="","",VLOOKUP(AE159,'[2]シフト記号表（勤務時間帯）'!$D$6:$Z$47,23,FALSE))</f>
        <v/>
      </c>
      <c r="AF161" s="136" t="str">
        <f>IF(AF159="","",VLOOKUP(AF159,'[2]シフト記号表（勤務時間帯）'!$D$6:$Z$47,23,FALSE))</f>
        <v/>
      </c>
      <c r="AG161" s="136" t="str">
        <f>IF(AG159="","",VLOOKUP(AG159,'[2]シフト記号表（勤務時間帯）'!$D$6:$Z$47,23,FALSE))</f>
        <v/>
      </c>
      <c r="AH161" s="137" t="str">
        <f>IF(AH159="","",VLOOKUP(AH159,'[2]シフト記号表（勤務時間帯）'!$D$6:$Z$47,23,FALSE))</f>
        <v/>
      </c>
      <c r="AI161" s="135" t="str">
        <f>IF(AI159="","",VLOOKUP(AI159,'[2]シフト記号表（勤務時間帯）'!$D$6:$Z$47,23,FALSE))</f>
        <v/>
      </c>
      <c r="AJ161" s="136" t="str">
        <f>IF(AJ159="","",VLOOKUP(AJ159,'[2]シフト記号表（勤務時間帯）'!$D$6:$Z$47,23,FALSE))</f>
        <v/>
      </c>
      <c r="AK161" s="136" t="str">
        <f>IF(AK159="","",VLOOKUP(AK159,'[2]シフト記号表（勤務時間帯）'!$D$6:$Z$47,23,FALSE))</f>
        <v/>
      </c>
      <c r="AL161" s="136" t="str">
        <f>IF(AL159="","",VLOOKUP(AL159,'[2]シフト記号表（勤務時間帯）'!$D$6:$Z$47,23,FALSE))</f>
        <v/>
      </c>
      <c r="AM161" s="136" t="str">
        <f>IF(AM159="","",VLOOKUP(AM159,'[2]シフト記号表（勤務時間帯）'!$D$6:$Z$47,23,FALSE))</f>
        <v/>
      </c>
      <c r="AN161" s="136" t="str">
        <f>IF(AN159="","",VLOOKUP(AN159,'[2]シフト記号表（勤務時間帯）'!$D$6:$Z$47,23,FALSE))</f>
        <v/>
      </c>
      <c r="AO161" s="137" t="str">
        <f>IF(AO159="","",VLOOKUP(AO159,'[2]シフト記号表（勤務時間帯）'!$D$6:$Z$47,23,FALSE))</f>
        <v/>
      </c>
      <c r="AP161" s="135" t="str">
        <f>IF(AP159="","",VLOOKUP(AP159,'[2]シフト記号表（勤務時間帯）'!$D$6:$Z$47,23,FALSE))</f>
        <v/>
      </c>
      <c r="AQ161" s="136" t="str">
        <f>IF(AQ159="","",VLOOKUP(AQ159,'[2]シフト記号表（勤務時間帯）'!$D$6:$Z$47,23,FALSE))</f>
        <v/>
      </c>
      <c r="AR161" s="136" t="str">
        <f>IF(AR159="","",VLOOKUP(AR159,'[2]シフト記号表（勤務時間帯）'!$D$6:$Z$47,23,FALSE))</f>
        <v/>
      </c>
      <c r="AS161" s="136" t="str">
        <f>IF(AS159="","",VLOOKUP(AS159,'[2]シフト記号表（勤務時間帯）'!$D$6:$Z$47,23,FALSE))</f>
        <v/>
      </c>
      <c r="AT161" s="136" t="str">
        <f>IF(AT159="","",VLOOKUP(AT159,'[2]シフト記号表（勤務時間帯）'!$D$6:$Z$47,23,FALSE))</f>
        <v/>
      </c>
      <c r="AU161" s="136" t="str">
        <f>IF(AU159="","",VLOOKUP(AU159,'[2]シフト記号表（勤務時間帯）'!$D$6:$Z$47,23,FALSE))</f>
        <v/>
      </c>
      <c r="AV161" s="137" t="str">
        <f>IF(AV159="","",VLOOKUP(AV159,'[2]シフト記号表（勤務時間帯）'!$D$6:$Z$47,23,FALSE))</f>
        <v/>
      </c>
      <c r="AW161" s="135" t="str">
        <f>IF(AW159="","",VLOOKUP(AW159,'[2]シフト記号表（勤務時間帯）'!$D$6:$Z$47,23,FALSE))</f>
        <v/>
      </c>
      <c r="AX161" s="136" t="str">
        <f>IF(AX159="","",VLOOKUP(AX159,'[2]シフト記号表（勤務時間帯）'!$D$6:$Z$47,23,FALSE))</f>
        <v/>
      </c>
      <c r="AY161" s="136" t="str">
        <f>IF(AY159="","",VLOOKUP(AY159,'[2]シフト記号表（勤務時間帯）'!$D$6:$Z$47,23,FALSE))</f>
        <v/>
      </c>
      <c r="AZ161" s="905">
        <f>IF($BC$3="４週",SUM(U161:AV161),IF($BC$3="暦月",SUM(U161:AY161),""))</f>
        <v>0</v>
      </c>
      <c r="BA161" s="906"/>
      <c r="BB161" s="907">
        <f>IF($BC$3="４週",AZ161/4,IF($BC$3="暦月",(AZ161/($BC$8/7)),""))</f>
        <v>0</v>
      </c>
      <c r="BC161" s="906"/>
      <c r="BD161" s="899"/>
      <c r="BE161" s="900"/>
      <c r="BF161" s="900"/>
      <c r="BG161" s="900"/>
      <c r="BH161" s="901"/>
    </row>
    <row r="162" spans="2:60" ht="20.25" customHeight="1">
      <c r="B162" s="138"/>
      <c r="C162" s="910"/>
      <c r="D162" s="911"/>
      <c r="E162" s="912"/>
      <c r="F162" s="139"/>
      <c r="G162" s="140"/>
      <c r="H162" s="951"/>
      <c r="I162" s="922"/>
      <c r="J162" s="923"/>
      <c r="K162" s="923"/>
      <c r="L162" s="924"/>
      <c r="M162" s="931"/>
      <c r="N162" s="932"/>
      <c r="O162" s="933"/>
      <c r="P162" s="159" t="s">
        <v>616</v>
      </c>
      <c r="Q162" s="160"/>
      <c r="R162" s="160"/>
      <c r="S162" s="161"/>
      <c r="T162" s="162"/>
      <c r="U162" s="145"/>
      <c r="V162" s="146"/>
      <c r="W162" s="146"/>
      <c r="X162" s="146"/>
      <c r="Y162" s="146"/>
      <c r="Z162" s="146"/>
      <c r="AA162" s="147"/>
      <c r="AB162" s="145"/>
      <c r="AC162" s="146"/>
      <c r="AD162" s="146"/>
      <c r="AE162" s="146"/>
      <c r="AF162" s="146"/>
      <c r="AG162" s="146"/>
      <c r="AH162" s="147"/>
      <c r="AI162" s="145"/>
      <c r="AJ162" s="146"/>
      <c r="AK162" s="146"/>
      <c r="AL162" s="146"/>
      <c r="AM162" s="146"/>
      <c r="AN162" s="146"/>
      <c r="AO162" s="147"/>
      <c r="AP162" s="145"/>
      <c r="AQ162" s="146"/>
      <c r="AR162" s="146"/>
      <c r="AS162" s="146"/>
      <c r="AT162" s="146"/>
      <c r="AU162" s="146"/>
      <c r="AV162" s="147"/>
      <c r="AW162" s="145"/>
      <c r="AX162" s="146"/>
      <c r="AY162" s="146"/>
      <c r="AZ162" s="940"/>
      <c r="BA162" s="909"/>
      <c r="BB162" s="908"/>
      <c r="BC162" s="909"/>
      <c r="BD162" s="893"/>
      <c r="BE162" s="894"/>
      <c r="BF162" s="894"/>
      <c r="BG162" s="894"/>
      <c r="BH162" s="895"/>
    </row>
    <row r="163" spans="2:60" ht="20.25" customHeight="1">
      <c r="B163" s="118">
        <f>B160+1</f>
        <v>48</v>
      </c>
      <c r="C163" s="913"/>
      <c r="D163" s="1016"/>
      <c r="E163" s="915"/>
      <c r="F163" s="119">
        <f>C162</f>
        <v>0</v>
      </c>
      <c r="G163" s="120"/>
      <c r="H163" s="920"/>
      <c r="I163" s="925"/>
      <c r="J163" s="1017"/>
      <c r="K163" s="1017"/>
      <c r="L163" s="927"/>
      <c r="M163" s="934"/>
      <c r="N163" s="1018"/>
      <c r="O163" s="936"/>
      <c r="P163" s="121" t="s">
        <v>617</v>
      </c>
      <c r="Q163" s="122"/>
      <c r="R163" s="122"/>
      <c r="S163" s="123"/>
      <c r="T163" s="124"/>
      <c r="U163" s="125" t="str">
        <f>IF(U162="","",VLOOKUP(U162,'[2]シフト記号表（勤務時間帯）'!$D$6:$X$47,21,FALSE))</f>
        <v/>
      </c>
      <c r="V163" s="126" t="str">
        <f>IF(V162="","",VLOOKUP(V162,'[2]シフト記号表（勤務時間帯）'!$D$6:$X$47,21,FALSE))</f>
        <v/>
      </c>
      <c r="W163" s="126" t="str">
        <f>IF(W162="","",VLOOKUP(W162,'[2]シフト記号表（勤務時間帯）'!$D$6:$X$47,21,FALSE))</f>
        <v/>
      </c>
      <c r="X163" s="126" t="str">
        <f>IF(X162="","",VLOOKUP(X162,'[2]シフト記号表（勤務時間帯）'!$D$6:$X$47,21,FALSE))</f>
        <v/>
      </c>
      <c r="Y163" s="126" t="str">
        <f>IF(Y162="","",VLOOKUP(Y162,'[2]シフト記号表（勤務時間帯）'!$D$6:$X$47,21,FALSE))</f>
        <v/>
      </c>
      <c r="Z163" s="126" t="str">
        <f>IF(Z162="","",VLOOKUP(Z162,'[2]シフト記号表（勤務時間帯）'!$D$6:$X$47,21,FALSE))</f>
        <v/>
      </c>
      <c r="AA163" s="127" t="str">
        <f>IF(AA162="","",VLOOKUP(AA162,'[2]シフト記号表（勤務時間帯）'!$D$6:$X$47,21,FALSE))</f>
        <v/>
      </c>
      <c r="AB163" s="125" t="str">
        <f>IF(AB162="","",VLOOKUP(AB162,'[2]シフト記号表（勤務時間帯）'!$D$6:$X$47,21,FALSE))</f>
        <v/>
      </c>
      <c r="AC163" s="126" t="str">
        <f>IF(AC162="","",VLOOKUP(AC162,'[2]シフト記号表（勤務時間帯）'!$D$6:$X$47,21,FALSE))</f>
        <v/>
      </c>
      <c r="AD163" s="126" t="str">
        <f>IF(AD162="","",VLOOKUP(AD162,'[2]シフト記号表（勤務時間帯）'!$D$6:$X$47,21,FALSE))</f>
        <v/>
      </c>
      <c r="AE163" s="126" t="str">
        <f>IF(AE162="","",VLOOKUP(AE162,'[2]シフト記号表（勤務時間帯）'!$D$6:$X$47,21,FALSE))</f>
        <v/>
      </c>
      <c r="AF163" s="126" t="str">
        <f>IF(AF162="","",VLOOKUP(AF162,'[2]シフト記号表（勤務時間帯）'!$D$6:$X$47,21,FALSE))</f>
        <v/>
      </c>
      <c r="AG163" s="126" t="str">
        <f>IF(AG162="","",VLOOKUP(AG162,'[2]シフト記号表（勤務時間帯）'!$D$6:$X$47,21,FALSE))</f>
        <v/>
      </c>
      <c r="AH163" s="127" t="str">
        <f>IF(AH162="","",VLOOKUP(AH162,'[2]シフト記号表（勤務時間帯）'!$D$6:$X$47,21,FALSE))</f>
        <v/>
      </c>
      <c r="AI163" s="125" t="str">
        <f>IF(AI162="","",VLOOKUP(AI162,'[2]シフト記号表（勤務時間帯）'!$D$6:$X$47,21,FALSE))</f>
        <v/>
      </c>
      <c r="AJ163" s="126" t="str">
        <f>IF(AJ162="","",VLOOKUP(AJ162,'[2]シフト記号表（勤務時間帯）'!$D$6:$X$47,21,FALSE))</f>
        <v/>
      </c>
      <c r="AK163" s="126" t="str">
        <f>IF(AK162="","",VLOOKUP(AK162,'[2]シフト記号表（勤務時間帯）'!$D$6:$X$47,21,FALSE))</f>
        <v/>
      </c>
      <c r="AL163" s="126" t="str">
        <f>IF(AL162="","",VLOOKUP(AL162,'[2]シフト記号表（勤務時間帯）'!$D$6:$X$47,21,FALSE))</f>
        <v/>
      </c>
      <c r="AM163" s="126" t="str">
        <f>IF(AM162="","",VLOOKUP(AM162,'[2]シフト記号表（勤務時間帯）'!$D$6:$X$47,21,FALSE))</f>
        <v/>
      </c>
      <c r="AN163" s="126" t="str">
        <f>IF(AN162="","",VLOOKUP(AN162,'[2]シフト記号表（勤務時間帯）'!$D$6:$X$47,21,FALSE))</f>
        <v/>
      </c>
      <c r="AO163" s="127" t="str">
        <f>IF(AO162="","",VLOOKUP(AO162,'[2]シフト記号表（勤務時間帯）'!$D$6:$X$47,21,FALSE))</f>
        <v/>
      </c>
      <c r="AP163" s="125" t="str">
        <f>IF(AP162="","",VLOOKUP(AP162,'[2]シフト記号表（勤務時間帯）'!$D$6:$X$47,21,FALSE))</f>
        <v/>
      </c>
      <c r="AQ163" s="126" t="str">
        <f>IF(AQ162="","",VLOOKUP(AQ162,'[2]シフト記号表（勤務時間帯）'!$D$6:$X$47,21,FALSE))</f>
        <v/>
      </c>
      <c r="AR163" s="126" t="str">
        <f>IF(AR162="","",VLOOKUP(AR162,'[2]シフト記号表（勤務時間帯）'!$D$6:$X$47,21,FALSE))</f>
        <v/>
      </c>
      <c r="AS163" s="126" t="str">
        <f>IF(AS162="","",VLOOKUP(AS162,'[2]シフト記号表（勤務時間帯）'!$D$6:$X$47,21,FALSE))</f>
        <v/>
      </c>
      <c r="AT163" s="126" t="str">
        <f>IF(AT162="","",VLOOKUP(AT162,'[2]シフト記号表（勤務時間帯）'!$D$6:$X$47,21,FALSE))</f>
        <v/>
      </c>
      <c r="AU163" s="126" t="str">
        <f>IF(AU162="","",VLOOKUP(AU162,'[2]シフト記号表（勤務時間帯）'!$D$6:$X$47,21,FALSE))</f>
        <v/>
      </c>
      <c r="AV163" s="127" t="str">
        <f>IF(AV162="","",VLOOKUP(AV162,'[2]シフト記号表（勤務時間帯）'!$D$6:$X$47,21,FALSE))</f>
        <v/>
      </c>
      <c r="AW163" s="125" t="str">
        <f>IF(AW162="","",VLOOKUP(AW162,'[2]シフト記号表（勤務時間帯）'!$D$6:$X$47,21,FALSE))</f>
        <v/>
      </c>
      <c r="AX163" s="126" t="str">
        <f>IF(AX162="","",VLOOKUP(AX162,'[2]シフト記号表（勤務時間帯）'!$D$6:$X$47,21,FALSE))</f>
        <v/>
      </c>
      <c r="AY163" s="126" t="str">
        <f>IF(AY162="","",VLOOKUP(AY162,'[2]シフト記号表（勤務時間帯）'!$D$6:$X$47,21,FALSE))</f>
        <v/>
      </c>
      <c r="AZ163" s="902">
        <f>IF($BC$3="４週",SUM(U163:AV163),IF($BC$3="暦月",SUM(U163:AY163),""))</f>
        <v>0</v>
      </c>
      <c r="BA163" s="903"/>
      <c r="BB163" s="904">
        <f>IF($BC$3="４週",AZ163/4,IF($BC$3="暦月",(AZ163/($BC$8/7)),""))</f>
        <v>0</v>
      </c>
      <c r="BC163" s="903"/>
      <c r="BD163" s="896"/>
      <c r="BE163" s="1019"/>
      <c r="BF163" s="1019"/>
      <c r="BG163" s="1019"/>
      <c r="BH163" s="898"/>
    </row>
    <row r="164" spans="2:60" ht="20.25" customHeight="1">
      <c r="B164" s="128"/>
      <c r="C164" s="941"/>
      <c r="D164" s="942"/>
      <c r="E164" s="943"/>
      <c r="F164" s="129"/>
      <c r="G164" s="130">
        <f>C162</f>
        <v>0</v>
      </c>
      <c r="H164" s="944"/>
      <c r="I164" s="945"/>
      <c r="J164" s="946"/>
      <c r="K164" s="946"/>
      <c r="L164" s="947"/>
      <c r="M164" s="948"/>
      <c r="N164" s="949"/>
      <c r="O164" s="950"/>
      <c r="P164" s="185" t="s">
        <v>618</v>
      </c>
      <c r="Q164" s="132"/>
      <c r="R164" s="132"/>
      <c r="S164" s="152"/>
      <c r="T164" s="153"/>
      <c r="U164" s="135" t="str">
        <f>IF(U162="","",VLOOKUP(U162,'[2]シフト記号表（勤務時間帯）'!$D$6:$Z$47,23,FALSE))</f>
        <v/>
      </c>
      <c r="V164" s="136" t="str">
        <f>IF(V162="","",VLOOKUP(V162,'[2]シフト記号表（勤務時間帯）'!$D$6:$Z$47,23,FALSE))</f>
        <v/>
      </c>
      <c r="W164" s="136" t="str">
        <f>IF(W162="","",VLOOKUP(W162,'[2]シフト記号表（勤務時間帯）'!$D$6:$Z$47,23,FALSE))</f>
        <v/>
      </c>
      <c r="X164" s="136" t="str">
        <f>IF(X162="","",VLOOKUP(X162,'[2]シフト記号表（勤務時間帯）'!$D$6:$Z$47,23,FALSE))</f>
        <v/>
      </c>
      <c r="Y164" s="136" t="str">
        <f>IF(Y162="","",VLOOKUP(Y162,'[2]シフト記号表（勤務時間帯）'!$D$6:$Z$47,23,FALSE))</f>
        <v/>
      </c>
      <c r="Z164" s="136" t="str">
        <f>IF(Z162="","",VLOOKUP(Z162,'[2]シフト記号表（勤務時間帯）'!$D$6:$Z$47,23,FALSE))</f>
        <v/>
      </c>
      <c r="AA164" s="137" t="str">
        <f>IF(AA162="","",VLOOKUP(AA162,'[2]シフト記号表（勤務時間帯）'!$D$6:$Z$47,23,FALSE))</f>
        <v/>
      </c>
      <c r="AB164" s="135" t="str">
        <f>IF(AB162="","",VLOOKUP(AB162,'[2]シフト記号表（勤務時間帯）'!$D$6:$Z$47,23,FALSE))</f>
        <v/>
      </c>
      <c r="AC164" s="136" t="str">
        <f>IF(AC162="","",VLOOKUP(AC162,'[2]シフト記号表（勤務時間帯）'!$D$6:$Z$47,23,FALSE))</f>
        <v/>
      </c>
      <c r="AD164" s="136" t="str">
        <f>IF(AD162="","",VLOOKUP(AD162,'[2]シフト記号表（勤務時間帯）'!$D$6:$Z$47,23,FALSE))</f>
        <v/>
      </c>
      <c r="AE164" s="136" t="str">
        <f>IF(AE162="","",VLOOKUP(AE162,'[2]シフト記号表（勤務時間帯）'!$D$6:$Z$47,23,FALSE))</f>
        <v/>
      </c>
      <c r="AF164" s="136" t="str">
        <f>IF(AF162="","",VLOOKUP(AF162,'[2]シフト記号表（勤務時間帯）'!$D$6:$Z$47,23,FALSE))</f>
        <v/>
      </c>
      <c r="AG164" s="136" t="str">
        <f>IF(AG162="","",VLOOKUP(AG162,'[2]シフト記号表（勤務時間帯）'!$D$6:$Z$47,23,FALSE))</f>
        <v/>
      </c>
      <c r="AH164" s="137" t="str">
        <f>IF(AH162="","",VLOOKUP(AH162,'[2]シフト記号表（勤務時間帯）'!$D$6:$Z$47,23,FALSE))</f>
        <v/>
      </c>
      <c r="AI164" s="135" t="str">
        <f>IF(AI162="","",VLOOKUP(AI162,'[2]シフト記号表（勤務時間帯）'!$D$6:$Z$47,23,FALSE))</f>
        <v/>
      </c>
      <c r="AJ164" s="136" t="str">
        <f>IF(AJ162="","",VLOOKUP(AJ162,'[2]シフト記号表（勤務時間帯）'!$D$6:$Z$47,23,FALSE))</f>
        <v/>
      </c>
      <c r="AK164" s="136" t="str">
        <f>IF(AK162="","",VLOOKUP(AK162,'[2]シフト記号表（勤務時間帯）'!$D$6:$Z$47,23,FALSE))</f>
        <v/>
      </c>
      <c r="AL164" s="136" t="str">
        <f>IF(AL162="","",VLOOKUP(AL162,'[2]シフト記号表（勤務時間帯）'!$D$6:$Z$47,23,FALSE))</f>
        <v/>
      </c>
      <c r="AM164" s="136" t="str">
        <f>IF(AM162="","",VLOOKUP(AM162,'[2]シフト記号表（勤務時間帯）'!$D$6:$Z$47,23,FALSE))</f>
        <v/>
      </c>
      <c r="AN164" s="136" t="str">
        <f>IF(AN162="","",VLOOKUP(AN162,'[2]シフト記号表（勤務時間帯）'!$D$6:$Z$47,23,FALSE))</f>
        <v/>
      </c>
      <c r="AO164" s="137" t="str">
        <f>IF(AO162="","",VLOOKUP(AO162,'[2]シフト記号表（勤務時間帯）'!$D$6:$Z$47,23,FALSE))</f>
        <v/>
      </c>
      <c r="AP164" s="135" t="str">
        <f>IF(AP162="","",VLOOKUP(AP162,'[2]シフト記号表（勤務時間帯）'!$D$6:$Z$47,23,FALSE))</f>
        <v/>
      </c>
      <c r="AQ164" s="136" t="str">
        <f>IF(AQ162="","",VLOOKUP(AQ162,'[2]シフト記号表（勤務時間帯）'!$D$6:$Z$47,23,FALSE))</f>
        <v/>
      </c>
      <c r="AR164" s="136" t="str">
        <f>IF(AR162="","",VLOOKUP(AR162,'[2]シフト記号表（勤務時間帯）'!$D$6:$Z$47,23,FALSE))</f>
        <v/>
      </c>
      <c r="AS164" s="136" t="str">
        <f>IF(AS162="","",VLOOKUP(AS162,'[2]シフト記号表（勤務時間帯）'!$D$6:$Z$47,23,FALSE))</f>
        <v/>
      </c>
      <c r="AT164" s="136" t="str">
        <f>IF(AT162="","",VLOOKUP(AT162,'[2]シフト記号表（勤務時間帯）'!$D$6:$Z$47,23,FALSE))</f>
        <v/>
      </c>
      <c r="AU164" s="136" t="str">
        <f>IF(AU162="","",VLOOKUP(AU162,'[2]シフト記号表（勤務時間帯）'!$D$6:$Z$47,23,FALSE))</f>
        <v/>
      </c>
      <c r="AV164" s="137" t="str">
        <f>IF(AV162="","",VLOOKUP(AV162,'[2]シフト記号表（勤務時間帯）'!$D$6:$Z$47,23,FALSE))</f>
        <v/>
      </c>
      <c r="AW164" s="135" t="str">
        <f>IF(AW162="","",VLOOKUP(AW162,'[2]シフト記号表（勤務時間帯）'!$D$6:$Z$47,23,FALSE))</f>
        <v/>
      </c>
      <c r="AX164" s="136" t="str">
        <f>IF(AX162="","",VLOOKUP(AX162,'[2]シフト記号表（勤務時間帯）'!$D$6:$Z$47,23,FALSE))</f>
        <v/>
      </c>
      <c r="AY164" s="136" t="str">
        <f>IF(AY162="","",VLOOKUP(AY162,'[2]シフト記号表（勤務時間帯）'!$D$6:$Z$47,23,FALSE))</f>
        <v/>
      </c>
      <c r="AZ164" s="905">
        <f>IF($BC$3="４週",SUM(U164:AV164),IF($BC$3="暦月",SUM(U164:AY164),""))</f>
        <v>0</v>
      </c>
      <c r="BA164" s="906"/>
      <c r="BB164" s="907">
        <f>IF($BC$3="４週",AZ164/4,IF($BC$3="暦月",(AZ164/($BC$8/7)),""))</f>
        <v>0</v>
      </c>
      <c r="BC164" s="906"/>
      <c r="BD164" s="899"/>
      <c r="BE164" s="900"/>
      <c r="BF164" s="900"/>
      <c r="BG164" s="900"/>
      <c r="BH164" s="901"/>
    </row>
    <row r="165" spans="2:60" ht="20.25" customHeight="1">
      <c r="B165" s="138"/>
      <c r="C165" s="910"/>
      <c r="D165" s="911"/>
      <c r="E165" s="912"/>
      <c r="F165" s="139"/>
      <c r="G165" s="140"/>
      <c r="H165" s="951"/>
      <c r="I165" s="922"/>
      <c r="J165" s="923"/>
      <c r="K165" s="923"/>
      <c r="L165" s="924"/>
      <c r="M165" s="931"/>
      <c r="N165" s="932"/>
      <c r="O165" s="933"/>
      <c r="P165" s="159" t="s">
        <v>616</v>
      </c>
      <c r="Q165" s="160"/>
      <c r="R165" s="160"/>
      <c r="S165" s="161"/>
      <c r="T165" s="162"/>
      <c r="U165" s="145"/>
      <c r="V165" s="146"/>
      <c r="W165" s="146"/>
      <c r="X165" s="146"/>
      <c r="Y165" s="146"/>
      <c r="Z165" s="146"/>
      <c r="AA165" s="147"/>
      <c r="AB165" s="145"/>
      <c r="AC165" s="146"/>
      <c r="AD165" s="146"/>
      <c r="AE165" s="146"/>
      <c r="AF165" s="146"/>
      <c r="AG165" s="146"/>
      <c r="AH165" s="147"/>
      <c r="AI165" s="145"/>
      <c r="AJ165" s="146"/>
      <c r="AK165" s="146"/>
      <c r="AL165" s="146"/>
      <c r="AM165" s="146"/>
      <c r="AN165" s="146"/>
      <c r="AO165" s="147"/>
      <c r="AP165" s="145"/>
      <c r="AQ165" s="146"/>
      <c r="AR165" s="146"/>
      <c r="AS165" s="146"/>
      <c r="AT165" s="146"/>
      <c r="AU165" s="146"/>
      <c r="AV165" s="147"/>
      <c r="AW165" s="145"/>
      <c r="AX165" s="146"/>
      <c r="AY165" s="146"/>
      <c r="AZ165" s="940"/>
      <c r="BA165" s="909"/>
      <c r="BB165" s="908"/>
      <c r="BC165" s="909"/>
      <c r="BD165" s="893"/>
      <c r="BE165" s="894"/>
      <c r="BF165" s="894"/>
      <c r="BG165" s="894"/>
      <c r="BH165" s="895"/>
    </row>
    <row r="166" spans="2:60" ht="20.25" customHeight="1">
      <c r="B166" s="118">
        <f>B163+1</f>
        <v>49</v>
      </c>
      <c r="C166" s="913"/>
      <c r="D166" s="1016"/>
      <c r="E166" s="915"/>
      <c r="F166" s="119">
        <f>C165</f>
        <v>0</v>
      </c>
      <c r="G166" s="120"/>
      <c r="H166" s="920"/>
      <c r="I166" s="925"/>
      <c r="J166" s="1017"/>
      <c r="K166" s="1017"/>
      <c r="L166" s="927"/>
      <c r="M166" s="934"/>
      <c r="N166" s="1018"/>
      <c r="O166" s="936"/>
      <c r="P166" s="121" t="s">
        <v>617</v>
      </c>
      <c r="Q166" s="122"/>
      <c r="R166" s="122"/>
      <c r="S166" s="123"/>
      <c r="T166" s="124"/>
      <c r="U166" s="125" t="str">
        <f>IF(U165="","",VLOOKUP(U165,'[2]シフト記号表（勤務時間帯）'!$D$6:$X$47,21,FALSE))</f>
        <v/>
      </c>
      <c r="V166" s="126" t="str">
        <f>IF(V165="","",VLOOKUP(V165,'[2]シフト記号表（勤務時間帯）'!$D$6:$X$47,21,FALSE))</f>
        <v/>
      </c>
      <c r="W166" s="126" t="str">
        <f>IF(W165="","",VLOOKUP(W165,'[2]シフト記号表（勤務時間帯）'!$D$6:$X$47,21,FALSE))</f>
        <v/>
      </c>
      <c r="X166" s="126" t="str">
        <f>IF(X165="","",VLOOKUP(X165,'[2]シフト記号表（勤務時間帯）'!$D$6:$X$47,21,FALSE))</f>
        <v/>
      </c>
      <c r="Y166" s="126" t="str">
        <f>IF(Y165="","",VLOOKUP(Y165,'[2]シフト記号表（勤務時間帯）'!$D$6:$X$47,21,FALSE))</f>
        <v/>
      </c>
      <c r="Z166" s="126" t="str">
        <f>IF(Z165="","",VLOOKUP(Z165,'[2]シフト記号表（勤務時間帯）'!$D$6:$X$47,21,FALSE))</f>
        <v/>
      </c>
      <c r="AA166" s="127" t="str">
        <f>IF(AA165="","",VLOOKUP(AA165,'[2]シフト記号表（勤務時間帯）'!$D$6:$X$47,21,FALSE))</f>
        <v/>
      </c>
      <c r="AB166" s="125" t="str">
        <f>IF(AB165="","",VLOOKUP(AB165,'[2]シフト記号表（勤務時間帯）'!$D$6:$X$47,21,FALSE))</f>
        <v/>
      </c>
      <c r="AC166" s="126" t="str">
        <f>IF(AC165="","",VLOOKUP(AC165,'[2]シフト記号表（勤務時間帯）'!$D$6:$X$47,21,FALSE))</f>
        <v/>
      </c>
      <c r="AD166" s="126" t="str">
        <f>IF(AD165="","",VLOOKUP(AD165,'[2]シフト記号表（勤務時間帯）'!$D$6:$X$47,21,FALSE))</f>
        <v/>
      </c>
      <c r="AE166" s="126" t="str">
        <f>IF(AE165="","",VLOOKUP(AE165,'[2]シフト記号表（勤務時間帯）'!$D$6:$X$47,21,FALSE))</f>
        <v/>
      </c>
      <c r="AF166" s="126" t="str">
        <f>IF(AF165="","",VLOOKUP(AF165,'[2]シフト記号表（勤務時間帯）'!$D$6:$X$47,21,FALSE))</f>
        <v/>
      </c>
      <c r="AG166" s="126" t="str">
        <f>IF(AG165="","",VLOOKUP(AG165,'[2]シフト記号表（勤務時間帯）'!$D$6:$X$47,21,FALSE))</f>
        <v/>
      </c>
      <c r="AH166" s="127" t="str">
        <f>IF(AH165="","",VLOOKUP(AH165,'[2]シフト記号表（勤務時間帯）'!$D$6:$X$47,21,FALSE))</f>
        <v/>
      </c>
      <c r="AI166" s="125" t="str">
        <f>IF(AI165="","",VLOOKUP(AI165,'[2]シフト記号表（勤務時間帯）'!$D$6:$X$47,21,FALSE))</f>
        <v/>
      </c>
      <c r="AJ166" s="126" t="str">
        <f>IF(AJ165="","",VLOOKUP(AJ165,'[2]シフト記号表（勤務時間帯）'!$D$6:$X$47,21,FALSE))</f>
        <v/>
      </c>
      <c r="AK166" s="126" t="str">
        <f>IF(AK165="","",VLOOKUP(AK165,'[2]シフト記号表（勤務時間帯）'!$D$6:$X$47,21,FALSE))</f>
        <v/>
      </c>
      <c r="AL166" s="126" t="str">
        <f>IF(AL165="","",VLOOKUP(AL165,'[2]シフト記号表（勤務時間帯）'!$D$6:$X$47,21,FALSE))</f>
        <v/>
      </c>
      <c r="AM166" s="126" t="str">
        <f>IF(AM165="","",VLOOKUP(AM165,'[2]シフト記号表（勤務時間帯）'!$D$6:$X$47,21,FALSE))</f>
        <v/>
      </c>
      <c r="AN166" s="126" t="str">
        <f>IF(AN165="","",VLOOKUP(AN165,'[2]シフト記号表（勤務時間帯）'!$D$6:$X$47,21,FALSE))</f>
        <v/>
      </c>
      <c r="AO166" s="127" t="str">
        <f>IF(AO165="","",VLOOKUP(AO165,'[2]シフト記号表（勤務時間帯）'!$D$6:$X$47,21,FALSE))</f>
        <v/>
      </c>
      <c r="AP166" s="125" t="str">
        <f>IF(AP165="","",VLOOKUP(AP165,'[2]シフト記号表（勤務時間帯）'!$D$6:$X$47,21,FALSE))</f>
        <v/>
      </c>
      <c r="AQ166" s="126" t="str">
        <f>IF(AQ165="","",VLOOKUP(AQ165,'[2]シフト記号表（勤務時間帯）'!$D$6:$X$47,21,FALSE))</f>
        <v/>
      </c>
      <c r="AR166" s="126" t="str">
        <f>IF(AR165="","",VLOOKUP(AR165,'[2]シフト記号表（勤務時間帯）'!$D$6:$X$47,21,FALSE))</f>
        <v/>
      </c>
      <c r="AS166" s="126" t="str">
        <f>IF(AS165="","",VLOOKUP(AS165,'[2]シフト記号表（勤務時間帯）'!$D$6:$X$47,21,FALSE))</f>
        <v/>
      </c>
      <c r="AT166" s="126" t="str">
        <f>IF(AT165="","",VLOOKUP(AT165,'[2]シフト記号表（勤務時間帯）'!$D$6:$X$47,21,FALSE))</f>
        <v/>
      </c>
      <c r="AU166" s="126" t="str">
        <f>IF(AU165="","",VLOOKUP(AU165,'[2]シフト記号表（勤務時間帯）'!$D$6:$X$47,21,FALSE))</f>
        <v/>
      </c>
      <c r="AV166" s="127" t="str">
        <f>IF(AV165="","",VLOOKUP(AV165,'[2]シフト記号表（勤務時間帯）'!$D$6:$X$47,21,FALSE))</f>
        <v/>
      </c>
      <c r="AW166" s="125" t="str">
        <f>IF(AW165="","",VLOOKUP(AW165,'[2]シフト記号表（勤務時間帯）'!$D$6:$X$47,21,FALSE))</f>
        <v/>
      </c>
      <c r="AX166" s="126" t="str">
        <f>IF(AX165="","",VLOOKUP(AX165,'[2]シフト記号表（勤務時間帯）'!$D$6:$X$47,21,FALSE))</f>
        <v/>
      </c>
      <c r="AY166" s="126" t="str">
        <f>IF(AY165="","",VLOOKUP(AY165,'[2]シフト記号表（勤務時間帯）'!$D$6:$X$47,21,FALSE))</f>
        <v/>
      </c>
      <c r="AZ166" s="902">
        <f>IF($BC$3="４週",SUM(U166:AV166),IF($BC$3="暦月",SUM(U166:AY166),""))</f>
        <v>0</v>
      </c>
      <c r="BA166" s="903"/>
      <c r="BB166" s="904">
        <f>IF($BC$3="４週",AZ166/4,IF($BC$3="暦月",(AZ166/($BC$8/7)),""))</f>
        <v>0</v>
      </c>
      <c r="BC166" s="903"/>
      <c r="BD166" s="896"/>
      <c r="BE166" s="1019"/>
      <c r="BF166" s="1019"/>
      <c r="BG166" s="1019"/>
      <c r="BH166" s="898"/>
    </row>
    <row r="167" spans="2:60" ht="20.25" customHeight="1">
      <c r="B167" s="128"/>
      <c r="C167" s="941"/>
      <c r="D167" s="942"/>
      <c r="E167" s="943"/>
      <c r="F167" s="129"/>
      <c r="G167" s="130">
        <f>C165</f>
        <v>0</v>
      </c>
      <c r="H167" s="944"/>
      <c r="I167" s="945"/>
      <c r="J167" s="946"/>
      <c r="K167" s="946"/>
      <c r="L167" s="947"/>
      <c r="M167" s="948"/>
      <c r="N167" s="949"/>
      <c r="O167" s="950"/>
      <c r="P167" s="185" t="s">
        <v>618</v>
      </c>
      <c r="Q167" s="132"/>
      <c r="R167" s="132"/>
      <c r="S167" s="152"/>
      <c r="T167" s="153"/>
      <c r="U167" s="135" t="str">
        <f>IF(U165="","",VLOOKUP(U165,'[2]シフト記号表（勤務時間帯）'!$D$6:$Z$47,23,FALSE))</f>
        <v/>
      </c>
      <c r="V167" s="136" t="str">
        <f>IF(V165="","",VLOOKUP(V165,'[2]シフト記号表（勤務時間帯）'!$D$6:$Z$47,23,FALSE))</f>
        <v/>
      </c>
      <c r="W167" s="136" t="str">
        <f>IF(W165="","",VLOOKUP(W165,'[2]シフト記号表（勤務時間帯）'!$D$6:$Z$47,23,FALSE))</f>
        <v/>
      </c>
      <c r="X167" s="136" t="str">
        <f>IF(X165="","",VLOOKUP(X165,'[2]シフト記号表（勤務時間帯）'!$D$6:$Z$47,23,FALSE))</f>
        <v/>
      </c>
      <c r="Y167" s="136" t="str">
        <f>IF(Y165="","",VLOOKUP(Y165,'[2]シフト記号表（勤務時間帯）'!$D$6:$Z$47,23,FALSE))</f>
        <v/>
      </c>
      <c r="Z167" s="136" t="str">
        <f>IF(Z165="","",VLOOKUP(Z165,'[2]シフト記号表（勤務時間帯）'!$D$6:$Z$47,23,FALSE))</f>
        <v/>
      </c>
      <c r="AA167" s="137" t="str">
        <f>IF(AA165="","",VLOOKUP(AA165,'[2]シフト記号表（勤務時間帯）'!$D$6:$Z$47,23,FALSE))</f>
        <v/>
      </c>
      <c r="AB167" s="135" t="str">
        <f>IF(AB165="","",VLOOKUP(AB165,'[2]シフト記号表（勤務時間帯）'!$D$6:$Z$47,23,FALSE))</f>
        <v/>
      </c>
      <c r="AC167" s="136" t="str">
        <f>IF(AC165="","",VLOOKUP(AC165,'[2]シフト記号表（勤務時間帯）'!$D$6:$Z$47,23,FALSE))</f>
        <v/>
      </c>
      <c r="AD167" s="136" t="str">
        <f>IF(AD165="","",VLOOKUP(AD165,'[2]シフト記号表（勤務時間帯）'!$D$6:$Z$47,23,FALSE))</f>
        <v/>
      </c>
      <c r="AE167" s="136" t="str">
        <f>IF(AE165="","",VLOOKUP(AE165,'[2]シフト記号表（勤務時間帯）'!$D$6:$Z$47,23,FALSE))</f>
        <v/>
      </c>
      <c r="AF167" s="136" t="str">
        <f>IF(AF165="","",VLOOKUP(AF165,'[2]シフト記号表（勤務時間帯）'!$D$6:$Z$47,23,FALSE))</f>
        <v/>
      </c>
      <c r="AG167" s="136" t="str">
        <f>IF(AG165="","",VLOOKUP(AG165,'[2]シフト記号表（勤務時間帯）'!$D$6:$Z$47,23,FALSE))</f>
        <v/>
      </c>
      <c r="AH167" s="137" t="str">
        <f>IF(AH165="","",VLOOKUP(AH165,'[2]シフト記号表（勤務時間帯）'!$D$6:$Z$47,23,FALSE))</f>
        <v/>
      </c>
      <c r="AI167" s="135" t="str">
        <f>IF(AI165="","",VLOOKUP(AI165,'[2]シフト記号表（勤務時間帯）'!$D$6:$Z$47,23,FALSE))</f>
        <v/>
      </c>
      <c r="AJ167" s="136" t="str">
        <f>IF(AJ165="","",VLOOKUP(AJ165,'[2]シフト記号表（勤務時間帯）'!$D$6:$Z$47,23,FALSE))</f>
        <v/>
      </c>
      <c r="AK167" s="136" t="str">
        <f>IF(AK165="","",VLOOKUP(AK165,'[2]シフト記号表（勤務時間帯）'!$D$6:$Z$47,23,FALSE))</f>
        <v/>
      </c>
      <c r="AL167" s="136" t="str">
        <f>IF(AL165="","",VLOOKUP(AL165,'[2]シフト記号表（勤務時間帯）'!$D$6:$Z$47,23,FALSE))</f>
        <v/>
      </c>
      <c r="AM167" s="136" t="str">
        <f>IF(AM165="","",VLOOKUP(AM165,'[2]シフト記号表（勤務時間帯）'!$D$6:$Z$47,23,FALSE))</f>
        <v/>
      </c>
      <c r="AN167" s="136" t="str">
        <f>IF(AN165="","",VLOOKUP(AN165,'[2]シフト記号表（勤務時間帯）'!$D$6:$Z$47,23,FALSE))</f>
        <v/>
      </c>
      <c r="AO167" s="137" t="str">
        <f>IF(AO165="","",VLOOKUP(AO165,'[2]シフト記号表（勤務時間帯）'!$D$6:$Z$47,23,FALSE))</f>
        <v/>
      </c>
      <c r="AP167" s="135" t="str">
        <f>IF(AP165="","",VLOOKUP(AP165,'[2]シフト記号表（勤務時間帯）'!$D$6:$Z$47,23,FALSE))</f>
        <v/>
      </c>
      <c r="AQ167" s="136" t="str">
        <f>IF(AQ165="","",VLOOKUP(AQ165,'[2]シフト記号表（勤務時間帯）'!$D$6:$Z$47,23,FALSE))</f>
        <v/>
      </c>
      <c r="AR167" s="136" t="str">
        <f>IF(AR165="","",VLOOKUP(AR165,'[2]シフト記号表（勤務時間帯）'!$D$6:$Z$47,23,FALSE))</f>
        <v/>
      </c>
      <c r="AS167" s="136" t="str">
        <f>IF(AS165="","",VLOOKUP(AS165,'[2]シフト記号表（勤務時間帯）'!$D$6:$Z$47,23,FALSE))</f>
        <v/>
      </c>
      <c r="AT167" s="136" t="str">
        <f>IF(AT165="","",VLOOKUP(AT165,'[2]シフト記号表（勤務時間帯）'!$D$6:$Z$47,23,FALSE))</f>
        <v/>
      </c>
      <c r="AU167" s="136" t="str">
        <f>IF(AU165="","",VLOOKUP(AU165,'[2]シフト記号表（勤務時間帯）'!$D$6:$Z$47,23,FALSE))</f>
        <v/>
      </c>
      <c r="AV167" s="137" t="str">
        <f>IF(AV165="","",VLOOKUP(AV165,'[2]シフト記号表（勤務時間帯）'!$D$6:$Z$47,23,FALSE))</f>
        <v/>
      </c>
      <c r="AW167" s="135" t="str">
        <f>IF(AW165="","",VLOOKUP(AW165,'[2]シフト記号表（勤務時間帯）'!$D$6:$Z$47,23,FALSE))</f>
        <v/>
      </c>
      <c r="AX167" s="136" t="str">
        <f>IF(AX165="","",VLOOKUP(AX165,'[2]シフト記号表（勤務時間帯）'!$D$6:$Z$47,23,FALSE))</f>
        <v/>
      </c>
      <c r="AY167" s="136" t="str">
        <f>IF(AY165="","",VLOOKUP(AY165,'[2]シフト記号表（勤務時間帯）'!$D$6:$Z$47,23,FALSE))</f>
        <v/>
      </c>
      <c r="AZ167" s="905">
        <f>IF($BC$3="４週",SUM(U167:AV167),IF($BC$3="暦月",SUM(U167:AY167),""))</f>
        <v>0</v>
      </c>
      <c r="BA167" s="906"/>
      <c r="BB167" s="907">
        <f>IF($BC$3="４週",AZ167/4,IF($BC$3="暦月",(AZ167/($BC$8/7)),""))</f>
        <v>0</v>
      </c>
      <c r="BC167" s="906"/>
      <c r="BD167" s="899"/>
      <c r="BE167" s="900"/>
      <c r="BF167" s="900"/>
      <c r="BG167" s="900"/>
      <c r="BH167" s="901"/>
    </row>
    <row r="168" spans="2:60" ht="20.25" customHeight="1">
      <c r="B168" s="138"/>
      <c r="C168" s="910"/>
      <c r="D168" s="911"/>
      <c r="E168" s="912"/>
      <c r="F168" s="139"/>
      <c r="G168" s="140"/>
      <c r="H168" s="951"/>
      <c r="I168" s="922"/>
      <c r="J168" s="923"/>
      <c r="K168" s="923"/>
      <c r="L168" s="924"/>
      <c r="M168" s="931"/>
      <c r="N168" s="932"/>
      <c r="O168" s="933"/>
      <c r="P168" s="159" t="s">
        <v>616</v>
      </c>
      <c r="Q168" s="160"/>
      <c r="R168" s="160"/>
      <c r="S168" s="161"/>
      <c r="T168" s="162"/>
      <c r="U168" s="145"/>
      <c r="V168" s="146"/>
      <c r="W168" s="146"/>
      <c r="X168" s="146"/>
      <c r="Y168" s="146"/>
      <c r="Z168" s="146"/>
      <c r="AA168" s="147"/>
      <c r="AB168" s="145"/>
      <c r="AC168" s="146"/>
      <c r="AD168" s="146"/>
      <c r="AE168" s="146"/>
      <c r="AF168" s="146"/>
      <c r="AG168" s="146"/>
      <c r="AH168" s="147"/>
      <c r="AI168" s="145"/>
      <c r="AJ168" s="146"/>
      <c r="AK168" s="146"/>
      <c r="AL168" s="146"/>
      <c r="AM168" s="146"/>
      <c r="AN168" s="146"/>
      <c r="AO168" s="147"/>
      <c r="AP168" s="145"/>
      <c r="AQ168" s="146"/>
      <c r="AR168" s="146"/>
      <c r="AS168" s="146"/>
      <c r="AT168" s="146"/>
      <c r="AU168" s="146"/>
      <c r="AV168" s="147"/>
      <c r="AW168" s="145"/>
      <c r="AX168" s="146"/>
      <c r="AY168" s="146"/>
      <c r="AZ168" s="940"/>
      <c r="BA168" s="909"/>
      <c r="BB168" s="908"/>
      <c r="BC168" s="909"/>
      <c r="BD168" s="893"/>
      <c r="BE168" s="894"/>
      <c r="BF168" s="894"/>
      <c r="BG168" s="894"/>
      <c r="BH168" s="895"/>
    </row>
    <row r="169" spans="2:60" ht="20.25" customHeight="1">
      <c r="B169" s="118">
        <f>B166+1</f>
        <v>50</v>
      </c>
      <c r="C169" s="913"/>
      <c r="D169" s="1016"/>
      <c r="E169" s="915"/>
      <c r="F169" s="119">
        <f>C168</f>
        <v>0</v>
      </c>
      <c r="G169" s="120"/>
      <c r="H169" s="920"/>
      <c r="I169" s="925"/>
      <c r="J169" s="1017"/>
      <c r="K169" s="1017"/>
      <c r="L169" s="927"/>
      <c r="M169" s="934"/>
      <c r="N169" s="1018"/>
      <c r="O169" s="936"/>
      <c r="P169" s="121" t="s">
        <v>617</v>
      </c>
      <c r="Q169" s="122"/>
      <c r="R169" s="122"/>
      <c r="S169" s="123"/>
      <c r="T169" s="124"/>
      <c r="U169" s="125" t="str">
        <f>IF(U168="","",VLOOKUP(U168,'[2]シフト記号表（勤務時間帯）'!$D$6:$X$47,21,FALSE))</f>
        <v/>
      </c>
      <c r="V169" s="126" t="str">
        <f>IF(V168="","",VLOOKUP(V168,'[2]シフト記号表（勤務時間帯）'!$D$6:$X$47,21,FALSE))</f>
        <v/>
      </c>
      <c r="W169" s="126" t="str">
        <f>IF(W168="","",VLOOKUP(W168,'[2]シフト記号表（勤務時間帯）'!$D$6:$X$47,21,FALSE))</f>
        <v/>
      </c>
      <c r="X169" s="126" t="str">
        <f>IF(X168="","",VLOOKUP(X168,'[2]シフト記号表（勤務時間帯）'!$D$6:$X$47,21,FALSE))</f>
        <v/>
      </c>
      <c r="Y169" s="126" t="str">
        <f>IF(Y168="","",VLOOKUP(Y168,'[2]シフト記号表（勤務時間帯）'!$D$6:$X$47,21,FALSE))</f>
        <v/>
      </c>
      <c r="Z169" s="126" t="str">
        <f>IF(Z168="","",VLOOKUP(Z168,'[2]シフト記号表（勤務時間帯）'!$D$6:$X$47,21,FALSE))</f>
        <v/>
      </c>
      <c r="AA169" s="127" t="str">
        <f>IF(AA168="","",VLOOKUP(AA168,'[2]シフト記号表（勤務時間帯）'!$D$6:$X$47,21,FALSE))</f>
        <v/>
      </c>
      <c r="AB169" s="125" t="str">
        <f>IF(AB168="","",VLOOKUP(AB168,'[2]シフト記号表（勤務時間帯）'!$D$6:$X$47,21,FALSE))</f>
        <v/>
      </c>
      <c r="AC169" s="126" t="str">
        <f>IF(AC168="","",VLOOKUP(AC168,'[2]シフト記号表（勤務時間帯）'!$D$6:$X$47,21,FALSE))</f>
        <v/>
      </c>
      <c r="AD169" s="126" t="str">
        <f>IF(AD168="","",VLOOKUP(AD168,'[2]シフト記号表（勤務時間帯）'!$D$6:$X$47,21,FALSE))</f>
        <v/>
      </c>
      <c r="AE169" s="126" t="str">
        <f>IF(AE168="","",VLOOKUP(AE168,'[2]シフト記号表（勤務時間帯）'!$D$6:$X$47,21,FALSE))</f>
        <v/>
      </c>
      <c r="AF169" s="126" t="str">
        <f>IF(AF168="","",VLOOKUP(AF168,'[2]シフト記号表（勤務時間帯）'!$D$6:$X$47,21,FALSE))</f>
        <v/>
      </c>
      <c r="AG169" s="126" t="str">
        <f>IF(AG168="","",VLOOKUP(AG168,'[2]シフト記号表（勤務時間帯）'!$D$6:$X$47,21,FALSE))</f>
        <v/>
      </c>
      <c r="AH169" s="127" t="str">
        <f>IF(AH168="","",VLOOKUP(AH168,'[2]シフト記号表（勤務時間帯）'!$D$6:$X$47,21,FALSE))</f>
        <v/>
      </c>
      <c r="AI169" s="125" t="str">
        <f>IF(AI168="","",VLOOKUP(AI168,'[2]シフト記号表（勤務時間帯）'!$D$6:$X$47,21,FALSE))</f>
        <v/>
      </c>
      <c r="AJ169" s="126" t="str">
        <f>IF(AJ168="","",VLOOKUP(AJ168,'[2]シフト記号表（勤務時間帯）'!$D$6:$X$47,21,FALSE))</f>
        <v/>
      </c>
      <c r="AK169" s="126" t="str">
        <f>IF(AK168="","",VLOOKUP(AK168,'[2]シフト記号表（勤務時間帯）'!$D$6:$X$47,21,FALSE))</f>
        <v/>
      </c>
      <c r="AL169" s="126" t="str">
        <f>IF(AL168="","",VLOOKUP(AL168,'[2]シフト記号表（勤務時間帯）'!$D$6:$X$47,21,FALSE))</f>
        <v/>
      </c>
      <c r="AM169" s="126" t="str">
        <f>IF(AM168="","",VLOOKUP(AM168,'[2]シフト記号表（勤務時間帯）'!$D$6:$X$47,21,FALSE))</f>
        <v/>
      </c>
      <c r="AN169" s="126" t="str">
        <f>IF(AN168="","",VLOOKUP(AN168,'[2]シフト記号表（勤務時間帯）'!$D$6:$X$47,21,FALSE))</f>
        <v/>
      </c>
      <c r="AO169" s="127" t="str">
        <f>IF(AO168="","",VLOOKUP(AO168,'[2]シフト記号表（勤務時間帯）'!$D$6:$X$47,21,FALSE))</f>
        <v/>
      </c>
      <c r="AP169" s="125" t="str">
        <f>IF(AP168="","",VLOOKUP(AP168,'[2]シフト記号表（勤務時間帯）'!$D$6:$X$47,21,FALSE))</f>
        <v/>
      </c>
      <c r="AQ169" s="126" t="str">
        <f>IF(AQ168="","",VLOOKUP(AQ168,'[2]シフト記号表（勤務時間帯）'!$D$6:$X$47,21,FALSE))</f>
        <v/>
      </c>
      <c r="AR169" s="126" t="str">
        <f>IF(AR168="","",VLOOKUP(AR168,'[2]シフト記号表（勤務時間帯）'!$D$6:$X$47,21,FALSE))</f>
        <v/>
      </c>
      <c r="AS169" s="126" t="str">
        <f>IF(AS168="","",VLOOKUP(AS168,'[2]シフト記号表（勤務時間帯）'!$D$6:$X$47,21,FALSE))</f>
        <v/>
      </c>
      <c r="AT169" s="126" t="str">
        <f>IF(AT168="","",VLOOKUP(AT168,'[2]シフト記号表（勤務時間帯）'!$D$6:$X$47,21,FALSE))</f>
        <v/>
      </c>
      <c r="AU169" s="126" t="str">
        <f>IF(AU168="","",VLOOKUP(AU168,'[2]シフト記号表（勤務時間帯）'!$D$6:$X$47,21,FALSE))</f>
        <v/>
      </c>
      <c r="AV169" s="127" t="str">
        <f>IF(AV168="","",VLOOKUP(AV168,'[2]シフト記号表（勤務時間帯）'!$D$6:$X$47,21,FALSE))</f>
        <v/>
      </c>
      <c r="AW169" s="125" t="str">
        <f>IF(AW168="","",VLOOKUP(AW168,'[2]シフト記号表（勤務時間帯）'!$D$6:$X$47,21,FALSE))</f>
        <v/>
      </c>
      <c r="AX169" s="126" t="str">
        <f>IF(AX168="","",VLOOKUP(AX168,'[2]シフト記号表（勤務時間帯）'!$D$6:$X$47,21,FALSE))</f>
        <v/>
      </c>
      <c r="AY169" s="126" t="str">
        <f>IF(AY168="","",VLOOKUP(AY168,'[2]シフト記号表（勤務時間帯）'!$D$6:$X$47,21,FALSE))</f>
        <v/>
      </c>
      <c r="AZ169" s="902">
        <f>IF($BC$3="４週",SUM(U169:AV169),IF($BC$3="暦月",SUM(U169:AY169),""))</f>
        <v>0</v>
      </c>
      <c r="BA169" s="903"/>
      <c r="BB169" s="904">
        <f>IF($BC$3="４週",AZ169/4,IF($BC$3="暦月",(AZ169/($BC$8/7)),""))</f>
        <v>0</v>
      </c>
      <c r="BC169" s="903"/>
      <c r="BD169" s="896"/>
      <c r="BE169" s="1019"/>
      <c r="BF169" s="1019"/>
      <c r="BG169" s="1019"/>
      <c r="BH169" s="898"/>
    </row>
    <row r="170" spans="2:60" ht="20.25" customHeight="1" thickBot="1">
      <c r="B170" s="128"/>
      <c r="C170" s="941"/>
      <c r="D170" s="942"/>
      <c r="E170" s="943"/>
      <c r="F170" s="129"/>
      <c r="G170" s="130">
        <f>C168</f>
        <v>0</v>
      </c>
      <c r="H170" s="944"/>
      <c r="I170" s="945"/>
      <c r="J170" s="946"/>
      <c r="K170" s="946"/>
      <c r="L170" s="947"/>
      <c r="M170" s="948"/>
      <c r="N170" s="949"/>
      <c r="O170" s="950"/>
      <c r="P170" s="185" t="s">
        <v>618</v>
      </c>
      <c r="Q170" s="132"/>
      <c r="R170" s="132"/>
      <c r="S170" s="152"/>
      <c r="T170" s="153"/>
      <c r="U170" s="135" t="str">
        <f>IF(U168="","",VLOOKUP(U168,'[2]シフト記号表（勤務時間帯）'!$D$6:$Z$47,23,FALSE))</f>
        <v/>
      </c>
      <c r="V170" s="136" t="str">
        <f>IF(V168="","",VLOOKUP(V168,'[2]シフト記号表（勤務時間帯）'!$D$6:$Z$47,23,FALSE))</f>
        <v/>
      </c>
      <c r="W170" s="136" t="str">
        <f>IF(W168="","",VLOOKUP(W168,'[2]シフト記号表（勤務時間帯）'!$D$6:$Z$47,23,FALSE))</f>
        <v/>
      </c>
      <c r="X170" s="136" t="str">
        <f>IF(X168="","",VLOOKUP(X168,'[2]シフト記号表（勤務時間帯）'!$D$6:$Z$47,23,FALSE))</f>
        <v/>
      </c>
      <c r="Y170" s="136" t="str">
        <f>IF(Y168="","",VLOOKUP(Y168,'[2]シフト記号表（勤務時間帯）'!$D$6:$Z$47,23,FALSE))</f>
        <v/>
      </c>
      <c r="Z170" s="136" t="str">
        <f>IF(Z168="","",VLOOKUP(Z168,'[2]シフト記号表（勤務時間帯）'!$D$6:$Z$47,23,FALSE))</f>
        <v/>
      </c>
      <c r="AA170" s="137" t="str">
        <f>IF(AA168="","",VLOOKUP(AA168,'[2]シフト記号表（勤務時間帯）'!$D$6:$Z$47,23,FALSE))</f>
        <v/>
      </c>
      <c r="AB170" s="135" t="str">
        <f>IF(AB168="","",VLOOKUP(AB168,'[2]シフト記号表（勤務時間帯）'!$D$6:$Z$47,23,FALSE))</f>
        <v/>
      </c>
      <c r="AC170" s="136" t="str">
        <f>IF(AC168="","",VLOOKUP(AC168,'[2]シフト記号表（勤務時間帯）'!$D$6:$Z$47,23,FALSE))</f>
        <v/>
      </c>
      <c r="AD170" s="136" t="str">
        <f>IF(AD168="","",VLOOKUP(AD168,'[2]シフト記号表（勤務時間帯）'!$D$6:$Z$47,23,FALSE))</f>
        <v/>
      </c>
      <c r="AE170" s="136" t="str">
        <f>IF(AE168="","",VLOOKUP(AE168,'[2]シフト記号表（勤務時間帯）'!$D$6:$Z$47,23,FALSE))</f>
        <v/>
      </c>
      <c r="AF170" s="136" t="str">
        <f>IF(AF168="","",VLOOKUP(AF168,'[2]シフト記号表（勤務時間帯）'!$D$6:$Z$47,23,FALSE))</f>
        <v/>
      </c>
      <c r="AG170" s="136" t="str">
        <f>IF(AG168="","",VLOOKUP(AG168,'[2]シフト記号表（勤務時間帯）'!$D$6:$Z$47,23,FALSE))</f>
        <v/>
      </c>
      <c r="AH170" s="137" t="str">
        <f>IF(AH168="","",VLOOKUP(AH168,'[2]シフト記号表（勤務時間帯）'!$D$6:$Z$47,23,FALSE))</f>
        <v/>
      </c>
      <c r="AI170" s="135" t="str">
        <f>IF(AI168="","",VLOOKUP(AI168,'[2]シフト記号表（勤務時間帯）'!$D$6:$Z$47,23,FALSE))</f>
        <v/>
      </c>
      <c r="AJ170" s="136" t="str">
        <f>IF(AJ168="","",VLOOKUP(AJ168,'[2]シフト記号表（勤務時間帯）'!$D$6:$Z$47,23,FALSE))</f>
        <v/>
      </c>
      <c r="AK170" s="136" t="str">
        <f>IF(AK168="","",VLOOKUP(AK168,'[2]シフト記号表（勤務時間帯）'!$D$6:$Z$47,23,FALSE))</f>
        <v/>
      </c>
      <c r="AL170" s="136" t="str">
        <f>IF(AL168="","",VLOOKUP(AL168,'[2]シフト記号表（勤務時間帯）'!$D$6:$Z$47,23,FALSE))</f>
        <v/>
      </c>
      <c r="AM170" s="136" t="str">
        <f>IF(AM168="","",VLOOKUP(AM168,'[2]シフト記号表（勤務時間帯）'!$D$6:$Z$47,23,FALSE))</f>
        <v/>
      </c>
      <c r="AN170" s="136" t="str">
        <f>IF(AN168="","",VLOOKUP(AN168,'[2]シフト記号表（勤務時間帯）'!$D$6:$Z$47,23,FALSE))</f>
        <v/>
      </c>
      <c r="AO170" s="137" t="str">
        <f>IF(AO168="","",VLOOKUP(AO168,'[2]シフト記号表（勤務時間帯）'!$D$6:$Z$47,23,FALSE))</f>
        <v/>
      </c>
      <c r="AP170" s="135" t="str">
        <f>IF(AP168="","",VLOOKUP(AP168,'[2]シフト記号表（勤務時間帯）'!$D$6:$Z$47,23,FALSE))</f>
        <v/>
      </c>
      <c r="AQ170" s="136" t="str">
        <f>IF(AQ168="","",VLOOKUP(AQ168,'[2]シフト記号表（勤務時間帯）'!$D$6:$Z$47,23,FALSE))</f>
        <v/>
      </c>
      <c r="AR170" s="136" t="str">
        <f>IF(AR168="","",VLOOKUP(AR168,'[2]シフト記号表（勤務時間帯）'!$D$6:$Z$47,23,FALSE))</f>
        <v/>
      </c>
      <c r="AS170" s="136" t="str">
        <f>IF(AS168="","",VLOOKUP(AS168,'[2]シフト記号表（勤務時間帯）'!$D$6:$Z$47,23,FALSE))</f>
        <v/>
      </c>
      <c r="AT170" s="136" t="str">
        <f>IF(AT168="","",VLOOKUP(AT168,'[2]シフト記号表（勤務時間帯）'!$D$6:$Z$47,23,FALSE))</f>
        <v/>
      </c>
      <c r="AU170" s="136" t="str">
        <f>IF(AU168="","",VLOOKUP(AU168,'[2]シフト記号表（勤務時間帯）'!$D$6:$Z$47,23,FALSE))</f>
        <v/>
      </c>
      <c r="AV170" s="137" t="str">
        <f>IF(AV168="","",VLOOKUP(AV168,'[2]シフト記号表（勤務時間帯）'!$D$6:$Z$47,23,FALSE))</f>
        <v/>
      </c>
      <c r="AW170" s="135" t="str">
        <f>IF(AW168="","",VLOOKUP(AW168,'[2]シフト記号表（勤務時間帯）'!$D$6:$Z$47,23,FALSE))</f>
        <v/>
      </c>
      <c r="AX170" s="136" t="str">
        <f>IF(AX168="","",VLOOKUP(AX168,'[2]シフト記号表（勤務時間帯）'!$D$6:$Z$47,23,FALSE))</f>
        <v/>
      </c>
      <c r="AY170" s="136" t="str">
        <f>IF(AY168="","",VLOOKUP(AY168,'[2]シフト記号表（勤務時間帯）'!$D$6:$Z$47,23,FALSE))</f>
        <v/>
      </c>
      <c r="AZ170" s="905">
        <f>IF($BC$3="４週",SUM(U170:AV170),IF($BC$3="暦月",SUM(U170:AY170),""))</f>
        <v>0</v>
      </c>
      <c r="BA170" s="906"/>
      <c r="BB170" s="907">
        <f>IF($BC$3="４週",AZ170/4,IF($BC$3="暦月",(AZ170/($BC$8/7)),""))</f>
        <v>0</v>
      </c>
      <c r="BC170" s="906"/>
      <c r="BD170" s="899"/>
      <c r="BE170" s="900"/>
      <c r="BF170" s="900"/>
      <c r="BG170" s="900"/>
      <c r="BH170" s="901"/>
    </row>
    <row r="171" spans="2:60" ht="20.25" customHeight="1">
      <c r="B171" s="880" t="s">
        <v>624</v>
      </c>
      <c r="C171" s="881"/>
      <c r="D171" s="881"/>
      <c r="E171" s="881"/>
      <c r="F171" s="881"/>
      <c r="G171" s="881"/>
      <c r="H171" s="881"/>
      <c r="I171" s="881"/>
      <c r="J171" s="881"/>
      <c r="K171" s="881"/>
      <c r="L171" s="881"/>
      <c r="M171" s="881"/>
      <c r="N171" s="881"/>
      <c r="O171" s="881"/>
      <c r="P171" s="881"/>
      <c r="Q171" s="881"/>
      <c r="R171" s="881"/>
      <c r="S171" s="881"/>
      <c r="T171" s="882"/>
      <c r="U171" s="163"/>
      <c r="V171" s="164"/>
      <c r="W171" s="164"/>
      <c r="X171" s="164"/>
      <c r="Y171" s="164"/>
      <c r="Z171" s="164"/>
      <c r="AA171" s="165"/>
      <c r="AB171" s="166"/>
      <c r="AC171" s="164"/>
      <c r="AD171" s="164"/>
      <c r="AE171" s="164"/>
      <c r="AF171" s="164"/>
      <c r="AG171" s="164"/>
      <c r="AH171" s="165"/>
      <c r="AI171" s="166"/>
      <c r="AJ171" s="164"/>
      <c r="AK171" s="164"/>
      <c r="AL171" s="164"/>
      <c r="AM171" s="164"/>
      <c r="AN171" s="164"/>
      <c r="AO171" s="165"/>
      <c r="AP171" s="166"/>
      <c r="AQ171" s="164"/>
      <c r="AR171" s="164"/>
      <c r="AS171" s="164"/>
      <c r="AT171" s="164"/>
      <c r="AU171" s="164"/>
      <c r="AV171" s="165"/>
      <c r="AW171" s="166"/>
      <c r="AX171" s="164"/>
      <c r="AY171" s="167"/>
      <c r="AZ171" s="865"/>
      <c r="BA171" s="866"/>
      <c r="BB171" s="871"/>
      <c r="BC171" s="872"/>
      <c r="BD171" s="872"/>
      <c r="BE171" s="872"/>
      <c r="BF171" s="872"/>
      <c r="BG171" s="872"/>
      <c r="BH171" s="873"/>
    </row>
    <row r="172" spans="2:60" ht="20.25" customHeight="1">
      <c r="B172" s="883" t="s">
        <v>625</v>
      </c>
      <c r="C172" s="884"/>
      <c r="D172" s="884"/>
      <c r="E172" s="884"/>
      <c r="F172" s="884"/>
      <c r="G172" s="884"/>
      <c r="H172" s="884"/>
      <c r="I172" s="884"/>
      <c r="J172" s="884"/>
      <c r="K172" s="884"/>
      <c r="L172" s="884"/>
      <c r="M172" s="884"/>
      <c r="N172" s="884"/>
      <c r="O172" s="884"/>
      <c r="P172" s="884"/>
      <c r="Q172" s="884"/>
      <c r="R172" s="884"/>
      <c r="S172" s="884"/>
      <c r="T172" s="885"/>
      <c r="U172" s="168"/>
      <c r="V172" s="169"/>
      <c r="W172" s="169"/>
      <c r="X172" s="169"/>
      <c r="Y172" s="169"/>
      <c r="Z172" s="169"/>
      <c r="AA172" s="170"/>
      <c r="AB172" s="171"/>
      <c r="AC172" s="169"/>
      <c r="AD172" s="169"/>
      <c r="AE172" s="169"/>
      <c r="AF172" s="169"/>
      <c r="AG172" s="169"/>
      <c r="AH172" s="170"/>
      <c r="AI172" s="171"/>
      <c r="AJ172" s="169"/>
      <c r="AK172" s="169"/>
      <c r="AL172" s="169"/>
      <c r="AM172" s="169"/>
      <c r="AN172" s="169"/>
      <c r="AO172" s="170"/>
      <c r="AP172" s="171"/>
      <c r="AQ172" s="169"/>
      <c r="AR172" s="169"/>
      <c r="AS172" s="169"/>
      <c r="AT172" s="169"/>
      <c r="AU172" s="169"/>
      <c r="AV172" s="170"/>
      <c r="AW172" s="171"/>
      <c r="AX172" s="169"/>
      <c r="AY172" s="172"/>
      <c r="AZ172" s="867"/>
      <c r="BA172" s="868"/>
      <c r="BB172" s="874"/>
      <c r="BC172" s="875"/>
      <c r="BD172" s="875"/>
      <c r="BE172" s="875"/>
      <c r="BF172" s="875"/>
      <c r="BG172" s="875"/>
      <c r="BH172" s="876"/>
    </row>
    <row r="173" spans="2:60" ht="20.25" customHeight="1">
      <c r="B173" s="883" t="s">
        <v>626</v>
      </c>
      <c r="C173" s="884"/>
      <c r="D173" s="884"/>
      <c r="E173" s="884"/>
      <c r="F173" s="884"/>
      <c r="G173" s="884"/>
      <c r="H173" s="884"/>
      <c r="I173" s="884"/>
      <c r="J173" s="884"/>
      <c r="K173" s="884"/>
      <c r="L173" s="884"/>
      <c r="M173" s="884"/>
      <c r="N173" s="884"/>
      <c r="O173" s="884"/>
      <c r="P173" s="884"/>
      <c r="Q173" s="884"/>
      <c r="R173" s="884"/>
      <c r="S173" s="884"/>
      <c r="T173" s="885"/>
      <c r="U173" s="168"/>
      <c r="V173" s="169"/>
      <c r="W173" s="169"/>
      <c r="X173" s="169"/>
      <c r="Y173" s="169"/>
      <c r="Z173" s="169"/>
      <c r="AA173" s="173"/>
      <c r="AB173" s="174"/>
      <c r="AC173" s="169"/>
      <c r="AD173" s="169"/>
      <c r="AE173" s="169"/>
      <c r="AF173" s="169"/>
      <c r="AG173" s="169"/>
      <c r="AH173" s="173"/>
      <c r="AI173" s="174"/>
      <c r="AJ173" s="169"/>
      <c r="AK173" s="169"/>
      <c r="AL173" s="169"/>
      <c r="AM173" s="169"/>
      <c r="AN173" s="169"/>
      <c r="AO173" s="173"/>
      <c r="AP173" s="174"/>
      <c r="AQ173" s="169"/>
      <c r="AR173" s="169"/>
      <c r="AS173" s="169"/>
      <c r="AT173" s="169"/>
      <c r="AU173" s="169"/>
      <c r="AV173" s="173"/>
      <c r="AW173" s="174"/>
      <c r="AX173" s="169"/>
      <c r="AY173" s="172"/>
      <c r="AZ173" s="867"/>
      <c r="BA173" s="868"/>
      <c r="BB173" s="874"/>
      <c r="BC173" s="875"/>
      <c r="BD173" s="875"/>
      <c r="BE173" s="875"/>
      <c r="BF173" s="875"/>
      <c r="BG173" s="875"/>
      <c r="BH173" s="876"/>
    </row>
    <row r="174" spans="2:60" ht="20.25" customHeight="1">
      <c r="B174" s="883" t="s">
        <v>627</v>
      </c>
      <c r="C174" s="884"/>
      <c r="D174" s="884"/>
      <c r="E174" s="884"/>
      <c r="F174" s="884"/>
      <c r="G174" s="884"/>
      <c r="H174" s="884"/>
      <c r="I174" s="884"/>
      <c r="J174" s="884"/>
      <c r="K174" s="884"/>
      <c r="L174" s="884"/>
      <c r="M174" s="884"/>
      <c r="N174" s="884"/>
      <c r="O174" s="884"/>
      <c r="P174" s="884"/>
      <c r="Q174" s="884"/>
      <c r="R174" s="884"/>
      <c r="S174" s="884"/>
      <c r="T174" s="885"/>
      <c r="U174" s="168"/>
      <c r="V174" s="169"/>
      <c r="W174" s="169"/>
      <c r="X174" s="169"/>
      <c r="Y174" s="169"/>
      <c r="Z174" s="169"/>
      <c r="AA174" s="173"/>
      <c r="AB174" s="174"/>
      <c r="AC174" s="169"/>
      <c r="AD174" s="169"/>
      <c r="AE174" s="169"/>
      <c r="AF174" s="169"/>
      <c r="AG174" s="169"/>
      <c r="AH174" s="173"/>
      <c r="AI174" s="174"/>
      <c r="AJ174" s="169"/>
      <c r="AK174" s="169"/>
      <c r="AL174" s="169"/>
      <c r="AM174" s="169"/>
      <c r="AN174" s="169"/>
      <c r="AO174" s="173"/>
      <c r="AP174" s="174"/>
      <c r="AQ174" s="169"/>
      <c r="AR174" s="169"/>
      <c r="AS174" s="169"/>
      <c r="AT174" s="169"/>
      <c r="AU174" s="169"/>
      <c r="AV174" s="173"/>
      <c r="AW174" s="174"/>
      <c r="AX174" s="169"/>
      <c r="AY174" s="172"/>
      <c r="AZ174" s="869"/>
      <c r="BA174" s="870"/>
      <c r="BB174" s="874"/>
      <c r="BC174" s="875"/>
      <c r="BD174" s="875"/>
      <c r="BE174" s="875"/>
      <c r="BF174" s="875"/>
      <c r="BG174" s="875"/>
      <c r="BH174" s="876"/>
    </row>
    <row r="175" spans="2:60" ht="20.25" customHeight="1">
      <c r="B175" s="883" t="s">
        <v>629</v>
      </c>
      <c r="C175" s="884"/>
      <c r="D175" s="884"/>
      <c r="E175" s="884"/>
      <c r="F175" s="884"/>
      <c r="G175" s="884"/>
      <c r="H175" s="884"/>
      <c r="I175" s="884"/>
      <c r="J175" s="884"/>
      <c r="K175" s="884"/>
      <c r="L175" s="884"/>
      <c r="M175" s="884"/>
      <c r="N175" s="884"/>
      <c r="O175" s="884"/>
      <c r="P175" s="884"/>
      <c r="Q175" s="884"/>
      <c r="R175" s="884"/>
      <c r="S175" s="884"/>
      <c r="T175" s="885"/>
      <c r="U175" s="186" t="str">
        <f>IF(SUMIF($F$21:$F$170,"介護従業者",U21:U170)+SUMIF($F$21:$F$170,"看護職員",U21:U170)=0,"",(SUMIF($F$21:$F$170,"介護従業者",U21:U170)+SUMIF($F$21:$F$170,"看護職員",U21:U170)))</f>
        <v/>
      </c>
      <c r="V175" s="187" t="str">
        <f t="shared" ref="V175:AA175" si="1">IF(SUMIF($F$21:$F$170,"介護従業者",V21:V170)+SUMIF($F$21:$F$170,"看護職員",V21:V170)=0,"",(SUMIF($F$21:$F$170,"介護従業者",V21:V170)+SUMIF($F$21:$F$170,"看護職員",V21:V170)))</f>
        <v/>
      </c>
      <c r="W175" s="187" t="str">
        <f t="shared" si="1"/>
        <v/>
      </c>
      <c r="X175" s="187" t="str">
        <f t="shared" si="1"/>
        <v/>
      </c>
      <c r="Y175" s="187" t="str">
        <f t="shared" si="1"/>
        <v/>
      </c>
      <c r="Z175" s="187" t="str">
        <f t="shared" si="1"/>
        <v/>
      </c>
      <c r="AA175" s="175" t="str">
        <f t="shared" si="1"/>
        <v/>
      </c>
      <c r="AB175" s="186" t="str">
        <f>IF(SUMIF($F$21:$F$170,"介護従業者",AB21:AB170)+SUMIF($F$21:$F$170,"看護職員",AB21:AB170)=0,"",(SUMIF($F$21:$F$170,"介護従業者",AB21:AB170)+SUMIF($F$21:$F$170,"看護職員",AB21:AB170)))</f>
        <v/>
      </c>
      <c r="AC175" s="187" t="str">
        <f t="shared" ref="AC175:AH175" si="2">IF(SUMIF($F$21:$F$170,"介護従業者",AC21:AC170)+SUMIF($F$21:$F$170,"看護職員",AC21:AC170)=0,"",(SUMIF($F$21:$F$170,"介護従業者",AC21:AC170)+SUMIF($F$21:$F$170,"看護職員",AC21:AC170)))</f>
        <v/>
      </c>
      <c r="AD175" s="187" t="str">
        <f t="shared" si="2"/>
        <v/>
      </c>
      <c r="AE175" s="187" t="str">
        <f t="shared" si="2"/>
        <v/>
      </c>
      <c r="AF175" s="187" t="str">
        <f t="shared" si="2"/>
        <v/>
      </c>
      <c r="AG175" s="187" t="str">
        <f t="shared" si="2"/>
        <v/>
      </c>
      <c r="AH175" s="175" t="str">
        <f t="shared" si="2"/>
        <v/>
      </c>
      <c r="AI175" s="186" t="str">
        <f>IF(SUMIF($F$21:$F$170,"介護従業者",AI21:AI170)+SUMIF($F$21:$F$170,"看護職員",AI21:AI170)=0,"",(SUMIF($F$21:$F$170,"介護従業者",AI21:AI170)+SUMIF($F$21:$F$170,"看護職員",AI21:AI170)))</f>
        <v/>
      </c>
      <c r="AJ175" s="187" t="str">
        <f t="shared" ref="AJ175:AO175" si="3">IF(SUMIF($F$21:$F$170,"介護従業者",AJ21:AJ170)+SUMIF($F$21:$F$170,"看護職員",AJ21:AJ170)=0,"",(SUMIF($F$21:$F$170,"介護従業者",AJ21:AJ170)+SUMIF($F$21:$F$170,"看護職員",AJ21:AJ170)))</f>
        <v/>
      </c>
      <c r="AK175" s="187" t="str">
        <f t="shared" si="3"/>
        <v/>
      </c>
      <c r="AL175" s="187" t="str">
        <f t="shared" si="3"/>
        <v/>
      </c>
      <c r="AM175" s="187" t="str">
        <f t="shared" si="3"/>
        <v/>
      </c>
      <c r="AN175" s="187" t="str">
        <f t="shared" si="3"/>
        <v/>
      </c>
      <c r="AO175" s="175" t="str">
        <f t="shared" si="3"/>
        <v/>
      </c>
      <c r="AP175" s="186" t="str">
        <f>IF(SUMIF($F$21:$F$170,"介護従業者",AP21:AP170)+SUMIF($F$21:$F$170,"看護職員",AP21:AP170)=0,"",(SUMIF($F$21:$F$170,"介護従業者",AP21:AP170)+SUMIF($F$21:$F$170,"看護職員",AP21:AP170)))</f>
        <v/>
      </c>
      <c r="AQ175" s="187" t="str">
        <f t="shared" ref="AQ175:AV175" si="4">IF(SUMIF($F$21:$F$170,"介護従業者",AQ21:AQ170)+SUMIF($F$21:$F$170,"看護職員",AQ21:AQ170)=0,"",(SUMIF($F$21:$F$170,"介護従業者",AQ21:AQ170)+SUMIF($F$21:$F$170,"看護職員",AQ21:AQ170)))</f>
        <v/>
      </c>
      <c r="AR175" s="187" t="str">
        <f t="shared" si="4"/>
        <v/>
      </c>
      <c r="AS175" s="187" t="str">
        <f t="shared" si="4"/>
        <v/>
      </c>
      <c r="AT175" s="187" t="str">
        <f t="shared" si="4"/>
        <v/>
      </c>
      <c r="AU175" s="187" t="str">
        <f t="shared" si="4"/>
        <v/>
      </c>
      <c r="AV175" s="175" t="str">
        <f t="shared" si="4"/>
        <v/>
      </c>
      <c r="AW175" s="186" t="str">
        <f>IF(SUMIF($F$21:$F$170,"介護従業者",AW21:AW170)+SUMIF($F$21:$F$170,"看護職員",AW21:AW170)=0,"",(SUMIF($F$21:$F$170,"介護従業者",AW21:AW170)+SUMIF($F$21:$F$170,"看護職員",AW21:AW170)))</f>
        <v/>
      </c>
      <c r="AX175" s="187" t="str">
        <f>IF(SUMIF($F$21:$F$170,"介護従業者",AX21:AX170)+SUMIF($F$21:$F$170,"看護職員",AX21:AX170)=0,"",(SUMIF($F$21:$F$170,"介護従業者",AX21:AX170)+SUMIF($F$21:$F$170,"看護職員",AX21:AX170)))</f>
        <v/>
      </c>
      <c r="AY175" s="187" t="str">
        <f>IF(SUMIF($F$21:$F$170,"介護従業者",AY21:AY170)+SUMIF($F$21:$F$170,"看護職員",AY21:AY170)=0,"",(SUMIF($F$21:$F$170,"介護従業者",AY21:AY170)+SUMIF($F$21:$F$170,"看護職員",AY21:AY170)))</f>
        <v/>
      </c>
      <c r="AZ175" s="886">
        <f>IF($BC$3="４週",SUM(U175:AV175),IF($BC$3="暦月",SUM(U175:AY175),""))</f>
        <v>0</v>
      </c>
      <c r="BA175" s="887"/>
      <c r="BB175" s="874"/>
      <c r="BC175" s="875"/>
      <c r="BD175" s="875"/>
      <c r="BE175" s="875"/>
      <c r="BF175" s="875"/>
      <c r="BG175" s="875"/>
      <c r="BH175" s="876"/>
    </row>
    <row r="176" spans="2:60" ht="20.25" customHeight="1">
      <c r="B176" s="883" t="s">
        <v>630</v>
      </c>
      <c r="C176" s="884"/>
      <c r="D176" s="884"/>
      <c r="E176" s="884"/>
      <c r="F176" s="884"/>
      <c r="G176" s="884"/>
      <c r="H176" s="884"/>
      <c r="I176" s="884"/>
      <c r="J176" s="884"/>
      <c r="K176" s="884"/>
      <c r="L176" s="884"/>
      <c r="M176" s="884"/>
      <c r="N176" s="884"/>
      <c r="O176" s="884"/>
      <c r="P176" s="884"/>
      <c r="Q176" s="884"/>
      <c r="R176" s="884"/>
      <c r="S176" s="884"/>
      <c r="T176" s="885"/>
      <c r="U176" s="186" t="str">
        <f>IF(SUMIF($F$21:$F$170,"看護職員",U21:U170)=0,"",SUMIF($F$21:$F$170,"看護職員",U21:U170))</f>
        <v/>
      </c>
      <c r="V176" s="187" t="str">
        <f t="shared" ref="V176:AA176" si="5">IF(SUMIF($F$21:$F$170,"看護職員",V21:V170)=0,"",SUMIF($F$21:$F$170,"看護職員",V21:V170))</f>
        <v/>
      </c>
      <c r="W176" s="187" t="str">
        <f t="shared" si="5"/>
        <v/>
      </c>
      <c r="X176" s="187" t="str">
        <f t="shared" si="5"/>
        <v/>
      </c>
      <c r="Y176" s="187" t="str">
        <f t="shared" si="5"/>
        <v/>
      </c>
      <c r="Z176" s="187" t="str">
        <f t="shared" si="5"/>
        <v/>
      </c>
      <c r="AA176" s="175" t="str">
        <f t="shared" si="5"/>
        <v/>
      </c>
      <c r="AB176" s="186" t="str">
        <f>IF(SUMIF($F$21:$F$170,"看護職員",AB21:AB170)=0,"",SUMIF($F$21:$F$170,"看護職員",AB21:AB170))</f>
        <v/>
      </c>
      <c r="AC176" s="187" t="str">
        <f t="shared" ref="AC176:AH176" si="6">IF(SUMIF($F$21:$F$170,"看護職員",AC21:AC170)=0,"",SUMIF($F$21:$F$170,"看護職員",AC21:AC170))</f>
        <v/>
      </c>
      <c r="AD176" s="187" t="str">
        <f t="shared" si="6"/>
        <v/>
      </c>
      <c r="AE176" s="187" t="str">
        <f t="shared" si="6"/>
        <v/>
      </c>
      <c r="AF176" s="187" t="str">
        <f t="shared" si="6"/>
        <v/>
      </c>
      <c r="AG176" s="187" t="str">
        <f t="shared" si="6"/>
        <v/>
      </c>
      <c r="AH176" s="175" t="str">
        <f t="shared" si="6"/>
        <v/>
      </c>
      <c r="AI176" s="186" t="str">
        <f>IF(SUMIF($F$21:$F$170,"看護職員",AI21:AI170)=0,"",SUMIF($F$21:$F$170,"看護職員",AI21:AI170))</f>
        <v/>
      </c>
      <c r="AJ176" s="187" t="str">
        <f t="shared" ref="AJ176:AO176" si="7">IF(SUMIF($F$21:$F$170,"看護職員",AJ21:AJ170)=0,"",SUMIF($F$21:$F$170,"看護職員",AJ21:AJ170))</f>
        <v/>
      </c>
      <c r="AK176" s="187" t="str">
        <f t="shared" si="7"/>
        <v/>
      </c>
      <c r="AL176" s="187" t="str">
        <f t="shared" si="7"/>
        <v/>
      </c>
      <c r="AM176" s="187" t="str">
        <f t="shared" si="7"/>
        <v/>
      </c>
      <c r="AN176" s="187" t="str">
        <f t="shared" si="7"/>
        <v/>
      </c>
      <c r="AO176" s="175" t="str">
        <f t="shared" si="7"/>
        <v/>
      </c>
      <c r="AP176" s="186" t="str">
        <f>IF(SUMIF($F$21:$F$170,"看護職員",AP21:AP170)=0,"",SUMIF($F$21:$F$170,"看護職員",AP21:AP170))</f>
        <v/>
      </c>
      <c r="AQ176" s="187" t="str">
        <f t="shared" ref="AQ176:AV176" si="8">IF(SUMIF($F$21:$F$170,"看護職員",AQ21:AQ170)=0,"",SUMIF($F$21:$F$170,"看護職員",AQ21:AQ170))</f>
        <v/>
      </c>
      <c r="AR176" s="187" t="str">
        <f t="shared" si="8"/>
        <v/>
      </c>
      <c r="AS176" s="187" t="str">
        <f t="shared" si="8"/>
        <v/>
      </c>
      <c r="AT176" s="187" t="str">
        <f t="shared" si="8"/>
        <v/>
      </c>
      <c r="AU176" s="187" t="str">
        <f t="shared" si="8"/>
        <v/>
      </c>
      <c r="AV176" s="175" t="str">
        <f t="shared" si="8"/>
        <v/>
      </c>
      <c r="AW176" s="186" t="str">
        <f>IF(SUMIF($F$21:$F$170,"看護職員",AW21:AW170)=0,"",SUMIF($F$21:$F$170,"看護職員",AW21:AW170))</f>
        <v/>
      </c>
      <c r="AX176" s="187" t="str">
        <f>IF(SUMIF($F$21:$F$170,"看護職員",AX21:AX170)=0,"",SUMIF($F$21:$F$170,"看護職員",AX21:AX170))</f>
        <v/>
      </c>
      <c r="AY176" s="187" t="str">
        <f>IF(SUMIF($F$21:$F$170,"看護職員",AY21:AY170)=0,"",SUMIF($F$21:$F$170,"看護職員",AY21:AY170))</f>
        <v/>
      </c>
      <c r="AZ176" s="886">
        <f>IF($BC$3="４週",SUM(U176:AV176),IF($BC$3="暦月",SUM(U176:AY176),""))</f>
        <v>0</v>
      </c>
      <c r="BA176" s="887"/>
      <c r="BB176" s="874"/>
      <c r="BC176" s="875"/>
      <c r="BD176" s="875"/>
      <c r="BE176" s="875"/>
      <c r="BF176" s="875"/>
      <c r="BG176" s="875"/>
      <c r="BH176" s="876"/>
    </row>
    <row r="177" spans="2:60" ht="20.25" customHeight="1" thickBot="1">
      <c r="B177" s="890" t="s">
        <v>631</v>
      </c>
      <c r="C177" s="891"/>
      <c r="D177" s="891"/>
      <c r="E177" s="891"/>
      <c r="F177" s="891"/>
      <c r="G177" s="891"/>
      <c r="H177" s="891"/>
      <c r="I177" s="891"/>
      <c r="J177" s="891"/>
      <c r="K177" s="891"/>
      <c r="L177" s="891"/>
      <c r="M177" s="891"/>
      <c r="N177" s="891"/>
      <c r="O177" s="891"/>
      <c r="P177" s="891"/>
      <c r="Q177" s="891"/>
      <c r="R177" s="891"/>
      <c r="S177" s="891"/>
      <c r="T177" s="892"/>
      <c r="U177" s="188" t="str">
        <f>IF((SUMIF($G$21:$G$170,"介護従業者",U21:U170)+SUMIF($G$21:$G$170,"看護職員",U21:U170))=0,"",(SUMIF($G$21:$G$170,"介護従業者",U21:U170)+SUMIF($G$21:$G$170,"看護職員",U21:U170)))</f>
        <v/>
      </c>
      <c r="V177" s="189" t="str">
        <f t="shared" ref="V177:AA177" si="9">IF((SUMIF($G$21:$G$170,"介護従業者",V21:V170)+SUMIF($G$21:$G$170,"看護職員",V21:V170))=0,"",(SUMIF($G$21:$G$170,"介護従業者",V21:V170)+SUMIF($G$21:$G$170,"看護職員",V21:V170)))</f>
        <v/>
      </c>
      <c r="W177" s="189" t="str">
        <f t="shared" si="9"/>
        <v/>
      </c>
      <c r="X177" s="189" t="str">
        <f t="shared" si="9"/>
        <v/>
      </c>
      <c r="Y177" s="189" t="str">
        <f t="shared" si="9"/>
        <v/>
      </c>
      <c r="Z177" s="189" t="str">
        <f t="shared" si="9"/>
        <v/>
      </c>
      <c r="AA177" s="190" t="str">
        <f t="shared" si="9"/>
        <v/>
      </c>
      <c r="AB177" s="188" t="str">
        <f>IF((SUMIF($G$21:$G$170,"介護従業者",AB21:AB170)+SUMIF($G$21:$G$170,"看護職員",AB21:AB170))=0,"",(SUMIF($G$21:$G$170,"介護従業者",AB21:AB170)+SUMIF($G$21:$G$170,"看護職員",AB21:AB170)))</f>
        <v/>
      </c>
      <c r="AC177" s="189" t="str">
        <f t="shared" ref="AC177:AH177" si="10">IF((SUMIF($G$21:$G$170,"介護従業者",AC21:AC170)+SUMIF($G$21:$G$170,"看護職員",AC21:AC170))=0,"",(SUMIF($G$21:$G$170,"介護従業者",AC21:AC170)+SUMIF($G$21:$G$170,"看護職員",AC21:AC170)))</f>
        <v/>
      </c>
      <c r="AD177" s="189" t="str">
        <f t="shared" si="10"/>
        <v/>
      </c>
      <c r="AE177" s="189" t="str">
        <f t="shared" si="10"/>
        <v/>
      </c>
      <c r="AF177" s="189" t="str">
        <f t="shared" si="10"/>
        <v/>
      </c>
      <c r="AG177" s="189" t="str">
        <f t="shared" si="10"/>
        <v/>
      </c>
      <c r="AH177" s="190" t="str">
        <f t="shared" si="10"/>
        <v/>
      </c>
      <c r="AI177" s="188" t="str">
        <f>IF((SUMIF($G$21:$G$170,"介護従業者",AI21:AI170)+SUMIF($G$21:$G$170,"看護職員",AI21:AI170))=0,"",(SUMIF($G$21:$G$170,"介護従業者",AI21:AI170)+SUMIF($G$21:$G$170,"看護職員",AI21:AI170)))</f>
        <v/>
      </c>
      <c r="AJ177" s="189" t="str">
        <f t="shared" ref="AJ177:AO177" si="11">IF((SUMIF($G$21:$G$170,"介護従業者",AJ21:AJ170)+SUMIF($G$21:$G$170,"看護職員",AJ21:AJ170))=0,"",(SUMIF($G$21:$G$170,"介護従業者",AJ21:AJ170)+SUMIF($G$21:$G$170,"看護職員",AJ21:AJ170)))</f>
        <v/>
      </c>
      <c r="AK177" s="189" t="str">
        <f t="shared" si="11"/>
        <v/>
      </c>
      <c r="AL177" s="189" t="str">
        <f t="shared" si="11"/>
        <v/>
      </c>
      <c r="AM177" s="189" t="str">
        <f t="shared" si="11"/>
        <v/>
      </c>
      <c r="AN177" s="189" t="str">
        <f t="shared" si="11"/>
        <v/>
      </c>
      <c r="AO177" s="190" t="str">
        <f t="shared" si="11"/>
        <v/>
      </c>
      <c r="AP177" s="188" t="str">
        <f>IF((SUMIF($G$21:$G$170,"介護従業者",AP21:AP170)+SUMIF($G$21:$G$170,"看護職員",AP21:AP170))=0,"",(SUMIF($G$21:$G$170,"介護従業者",AP21:AP170)+SUMIF($G$21:$G$170,"看護職員",AP21:AP170)))</f>
        <v/>
      </c>
      <c r="AQ177" s="189" t="str">
        <f t="shared" ref="AQ177:AV177" si="12">IF((SUMIF($G$21:$G$170,"介護従業者",AQ21:AQ170)+SUMIF($G$21:$G$170,"看護職員",AQ21:AQ170))=0,"",(SUMIF($G$21:$G$170,"介護従業者",AQ21:AQ170)+SUMIF($G$21:$G$170,"看護職員",AQ21:AQ170)))</f>
        <v/>
      </c>
      <c r="AR177" s="189" t="str">
        <f t="shared" si="12"/>
        <v/>
      </c>
      <c r="AS177" s="189" t="str">
        <f t="shared" si="12"/>
        <v/>
      </c>
      <c r="AT177" s="189" t="str">
        <f t="shared" si="12"/>
        <v/>
      </c>
      <c r="AU177" s="189" t="str">
        <f t="shared" si="12"/>
        <v/>
      </c>
      <c r="AV177" s="190" t="str">
        <f t="shared" si="12"/>
        <v/>
      </c>
      <c r="AW177" s="188" t="str">
        <f>IF((SUMIF($G$21:$G$170,"介護従業者",AW21:AW170)+SUMIF($G$21:$G$170,"看護職員",AW21:AW170))=0,"",(SUMIF($G$21:$G$170,"介護従業者",AW21:AW170)+SUMIF($G$21:$G$170,"看護職員",AW21:AW170)))</f>
        <v/>
      </c>
      <c r="AX177" s="189" t="str">
        <f>IF((SUMIF($G$21:$G$170,"介護従業者",AX21:AX170)+SUMIF($G$21:$G$170,"看護職員",AX21:AX170))=0,"",(SUMIF($G$21:$G$170,"介護従業者",AX21:AX170)+SUMIF($G$21:$G$170,"看護職員",AX21:AX170)))</f>
        <v/>
      </c>
      <c r="AY177" s="189" t="str">
        <f>IF((SUMIF($G$21:$G$170,"介護従業者",AY21:AY170)+SUMIF($G$21:$G$170,"看護職員",AY21:AY170))=0,"",(SUMIF($G$21:$G$170,"介護従業者",AY21:AY170)+SUMIF($G$21:$G$170,"看護職員",AY21:AY170)))</f>
        <v/>
      </c>
      <c r="AZ177" s="888">
        <f>IF($BC$3="４週",SUM(U177:AV177),IF($BC$3="暦月",SUM(U177:AY177),""))</f>
        <v>0</v>
      </c>
      <c r="BA177" s="889"/>
      <c r="BB177" s="877"/>
      <c r="BC177" s="878"/>
      <c r="BD177" s="878"/>
      <c r="BE177" s="878"/>
      <c r="BF177" s="878"/>
      <c r="BG177" s="878"/>
      <c r="BH177" s="879"/>
    </row>
    <row r="178" spans="2:60" s="176" customFormat="1" ht="20.25" customHeight="1">
      <c r="C178" s="177"/>
      <c r="D178" s="177"/>
      <c r="E178" s="177"/>
      <c r="F178" s="177"/>
      <c r="G178" s="177"/>
      <c r="R178" s="178"/>
      <c r="BH178" s="179"/>
    </row>
    <row r="179" spans="2:60" ht="20.25" customHeight="1"/>
    <row r="180" spans="2:60" ht="20.25" customHeight="1"/>
    <row r="181" spans="2:60" ht="20.25" customHeight="1"/>
    <row r="182" spans="2:60" ht="20.25" customHeight="1"/>
    <row r="183" spans="2:60" ht="20.25" customHeight="1"/>
    <row r="184" spans="2:60" ht="20.25" customHeight="1"/>
    <row r="185" spans="2:60" ht="20.25" customHeight="1"/>
    <row r="186" spans="2:60" ht="20.25" customHeight="1"/>
    <row r="187" spans="2:60" ht="20.25" customHeight="1"/>
    <row r="188" spans="2:60" ht="20.25" customHeight="1"/>
    <row r="189" spans="2:60" ht="20.25" customHeight="1"/>
    <row r="190" spans="2:60" ht="20.25" customHeight="1"/>
    <row r="191" spans="2:60" ht="20.25" customHeight="1"/>
    <row r="192" spans="2:60" ht="20.25" customHeight="1"/>
    <row r="193" ht="20.25" customHeight="1"/>
    <row r="194" ht="20.25" customHeight="1"/>
    <row r="195" ht="20.25" customHeight="1"/>
    <row r="196" ht="20.25" customHeight="1"/>
    <row r="197" ht="20.25" customHeight="1"/>
    <row r="198" ht="20.25" customHeight="1"/>
    <row r="199" ht="20.25" customHeight="1"/>
    <row r="200" ht="20.25" customHeight="1"/>
    <row r="201" ht="20.25" customHeight="1"/>
    <row r="202" ht="20.25" customHeight="1"/>
    <row r="203" ht="20.25" customHeight="1"/>
    <row r="204" ht="20.25" customHeight="1"/>
    <row r="205" ht="20.25" customHeight="1"/>
    <row r="232" spans="1:57">
      <c r="A232" s="180"/>
      <c r="B232" s="180"/>
      <c r="C232" s="181"/>
      <c r="D232" s="181"/>
      <c r="E232" s="181"/>
      <c r="F232" s="181"/>
      <c r="G232" s="181"/>
      <c r="H232" s="181"/>
      <c r="I232" s="182"/>
      <c r="J232" s="182"/>
      <c r="K232" s="182"/>
      <c r="L232" s="182"/>
      <c r="M232" s="182"/>
      <c r="N232" s="182"/>
      <c r="O232" s="182"/>
      <c r="P232" s="182"/>
      <c r="Q232" s="182"/>
      <c r="R232" s="182"/>
      <c r="S232" s="182"/>
      <c r="T232" s="182"/>
      <c r="U232" s="182"/>
      <c r="V232" s="182"/>
      <c r="W232" s="182"/>
      <c r="X232" s="182"/>
      <c r="Y232" s="182"/>
      <c r="Z232" s="182"/>
      <c r="AA232" s="182"/>
      <c r="AB232" s="182"/>
      <c r="AC232" s="182"/>
      <c r="AD232" s="182"/>
      <c r="AE232" s="182"/>
      <c r="AF232" s="182"/>
      <c r="AG232" s="182"/>
      <c r="AH232" s="182"/>
      <c r="AI232" s="182"/>
      <c r="AJ232" s="182"/>
      <c r="AK232" s="182"/>
      <c r="AL232" s="182"/>
      <c r="AM232" s="182"/>
      <c r="AN232" s="182"/>
      <c r="AO232" s="182"/>
      <c r="AP232" s="182"/>
      <c r="AQ232" s="182"/>
      <c r="AR232" s="182"/>
      <c r="AS232" s="182"/>
      <c r="AT232" s="182"/>
      <c r="AU232" s="182"/>
      <c r="AV232" s="182"/>
      <c r="AW232" s="182"/>
      <c r="AX232" s="183"/>
      <c r="AY232" s="183"/>
      <c r="AZ232" s="183"/>
      <c r="BA232" s="183"/>
      <c r="BB232" s="183"/>
      <c r="BC232" s="183"/>
      <c r="BD232" s="183"/>
      <c r="BE232" s="183"/>
    </row>
    <row r="233" spans="1:57">
      <c r="A233" s="180"/>
      <c r="B233" s="180"/>
      <c r="C233" s="181"/>
      <c r="D233" s="181"/>
      <c r="E233" s="181"/>
      <c r="F233" s="181"/>
      <c r="G233" s="181"/>
      <c r="H233" s="181"/>
      <c r="I233" s="182"/>
      <c r="J233" s="182"/>
      <c r="K233" s="182"/>
      <c r="L233" s="182"/>
      <c r="M233" s="182"/>
      <c r="N233" s="182"/>
      <c r="O233" s="182"/>
      <c r="P233" s="182"/>
      <c r="Q233" s="182"/>
      <c r="R233" s="182"/>
      <c r="S233" s="182"/>
      <c r="T233" s="182"/>
      <c r="U233" s="182"/>
      <c r="V233" s="182"/>
      <c r="W233" s="182"/>
      <c r="X233" s="182"/>
      <c r="Y233" s="182"/>
      <c r="Z233" s="182"/>
      <c r="AA233" s="182"/>
      <c r="AB233" s="182"/>
      <c r="AC233" s="182"/>
      <c r="AD233" s="182"/>
      <c r="AE233" s="182"/>
      <c r="AF233" s="182"/>
      <c r="AG233" s="182"/>
      <c r="AH233" s="182"/>
      <c r="AI233" s="182"/>
      <c r="AJ233" s="182"/>
      <c r="AK233" s="182"/>
      <c r="AL233" s="182"/>
      <c r="AM233" s="182"/>
      <c r="AN233" s="182"/>
      <c r="AO233" s="182"/>
      <c r="AP233" s="182"/>
      <c r="AQ233" s="182"/>
      <c r="AR233" s="182"/>
      <c r="AS233" s="182"/>
      <c r="AT233" s="182"/>
      <c r="AU233" s="182"/>
      <c r="AV233" s="182"/>
      <c r="AW233" s="182"/>
      <c r="AX233" s="183"/>
      <c r="AY233" s="183"/>
      <c r="AZ233" s="183"/>
      <c r="BA233" s="183"/>
      <c r="BB233" s="183"/>
      <c r="BC233" s="183"/>
      <c r="BD233" s="183"/>
      <c r="BE233" s="183"/>
    </row>
    <row r="234" spans="1:57">
      <c r="A234" s="180"/>
      <c r="B234" s="180"/>
      <c r="C234" s="184"/>
      <c r="D234" s="184"/>
      <c r="E234" s="184"/>
      <c r="F234" s="184"/>
      <c r="G234" s="184"/>
      <c r="H234" s="184"/>
      <c r="I234" s="181"/>
      <c r="J234" s="181"/>
      <c r="K234" s="180"/>
      <c r="L234" s="180"/>
      <c r="M234" s="180"/>
      <c r="N234" s="180"/>
      <c r="O234" s="180"/>
      <c r="P234" s="180"/>
    </row>
    <row r="235" spans="1:57">
      <c r="A235" s="180"/>
      <c r="B235" s="180"/>
      <c r="C235" s="184"/>
      <c r="D235" s="184"/>
      <c r="E235" s="184"/>
      <c r="F235" s="184"/>
      <c r="G235" s="184"/>
      <c r="H235" s="184"/>
      <c r="I235" s="181"/>
      <c r="J235" s="181"/>
      <c r="K235" s="180"/>
      <c r="L235" s="180"/>
      <c r="M235" s="180"/>
      <c r="N235" s="180"/>
      <c r="O235" s="180"/>
      <c r="P235" s="180"/>
    </row>
    <row r="236" spans="1:57">
      <c r="C236" s="83"/>
      <c r="D236" s="83"/>
      <c r="E236" s="83"/>
      <c r="F236" s="83"/>
      <c r="G236" s="83"/>
      <c r="H236" s="83"/>
    </row>
    <row r="237" spans="1:57">
      <c r="C237" s="83"/>
      <c r="D237" s="83"/>
      <c r="E237" s="83"/>
      <c r="F237" s="83"/>
      <c r="G237" s="83"/>
      <c r="H237" s="83"/>
    </row>
    <row r="238" spans="1:57">
      <c r="C238" s="83"/>
      <c r="D238" s="83"/>
      <c r="E238" s="83"/>
      <c r="F238" s="83"/>
      <c r="G238" s="83"/>
      <c r="H238" s="83"/>
    </row>
    <row r="239" spans="1:57">
      <c r="C239" s="83"/>
      <c r="D239" s="83"/>
      <c r="E239" s="83"/>
      <c r="F239" s="83"/>
      <c r="G239" s="83"/>
      <c r="H239" s="83"/>
    </row>
  </sheetData>
  <mergeCells count="592">
    <mergeCell ref="BC8:BD8"/>
    <mergeCell ref="BC10:BD10"/>
    <mergeCell ref="U12:V12"/>
    <mergeCell ref="BB13:BD13"/>
    <mergeCell ref="BF13:BH13"/>
    <mergeCell ref="BB14:BD14"/>
    <mergeCell ref="BF14:BH14"/>
    <mergeCell ref="H21:H23"/>
    <mergeCell ref="I21:L23"/>
    <mergeCell ref="M21:O23"/>
    <mergeCell ref="AZ21:BA21"/>
    <mergeCell ref="BB21:BC21"/>
    <mergeCell ref="BD21:BH23"/>
    <mergeCell ref="AZ22:BA22"/>
    <mergeCell ref="BB22:BC22"/>
    <mergeCell ref="AZ23:BA23"/>
    <mergeCell ref="BB23:BC23"/>
    <mergeCell ref="AR1:BG1"/>
    <mergeCell ref="AA2:AB2"/>
    <mergeCell ref="AD2:AE2"/>
    <mergeCell ref="AH2:AI2"/>
    <mergeCell ref="AR2:BG2"/>
    <mergeCell ref="BC3:BF3"/>
    <mergeCell ref="BC4:BF4"/>
    <mergeCell ref="AY6:AZ6"/>
    <mergeCell ref="BC6:BD6"/>
    <mergeCell ref="B16:B20"/>
    <mergeCell ref="C16:E20"/>
    <mergeCell ref="H16:H20"/>
    <mergeCell ref="I16:L20"/>
    <mergeCell ref="M16:O20"/>
    <mergeCell ref="P16:T20"/>
    <mergeCell ref="AZ16:BA20"/>
    <mergeCell ref="BB16:BC20"/>
    <mergeCell ref="BD16:BH20"/>
    <mergeCell ref="U17:AA17"/>
    <mergeCell ref="AB17:AH17"/>
    <mergeCell ref="AI17:AO17"/>
    <mergeCell ref="AP17:AV17"/>
    <mergeCell ref="AW17:AY17"/>
    <mergeCell ref="C24:E26"/>
    <mergeCell ref="H24:H26"/>
    <mergeCell ref="I24:L26"/>
    <mergeCell ref="M24:O26"/>
    <mergeCell ref="AZ24:BA24"/>
    <mergeCell ref="BB24:BC24"/>
    <mergeCell ref="C21:E23"/>
    <mergeCell ref="BD24:BH26"/>
    <mergeCell ref="AZ25:BA25"/>
    <mergeCell ref="BB25:BC25"/>
    <mergeCell ref="AZ26:BA26"/>
    <mergeCell ref="BB26:BC26"/>
    <mergeCell ref="C27:E29"/>
    <mergeCell ref="H27:H29"/>
    <mergeCell ref="I27:L29"/>
    <mergeCell ref="M27:O29"/>
    <mergeCell ref="AZ27:BA27"/>
    <mergeCell ref="BB27:BC27"/>
    <mergeCell ref="BD27:BH29"/>
    <mergeCell ref="AZ28:BA28"/>
    <mergeCell ref="BB28:BC28"/>
    <mergeCell ref="AZ29:BA29"/>
    <mergeCell ref="BB29:BC29"/>
    <mergeCell ref="C30:E32"/>
    <mergeCell ref="H30:H32"/>
    <mergeCell ref="I30:L32"/>
    <mergeCell ref="M30:O32"/>
    <mergeCell ref="AZ30:BA30"/>
    <mergeCell ref="BB30:BC30"/>
    <mergeCell ref="BD30:BH32"/>
    <mergeCell ref="AZ31:BA31"/>
    <mergeCell ref="BB31:BC31"/>
    <mergeCell ref="AZ32:BA32"/>
    <mergeCell ref="BB32:BC32"/>
    <mergeCell ref="C33:E35"/>
    <mergeCell ref="H33:H35"/>
    <mergeCell ref="I33:L35"/>
    <mergeCell ref="M33:O35"/>
    <mergeCell ref="AZ33:BA33"/>
    <mergeCell ref="BB33:BC33"/>
    <mergeCell ref="BD33:BH35"/>
    <mergeCell ref="AZ34:BA34"/>
    <mergeCell ref="BB34:BC34"/>
    <mergeCell ref="AZ35:BA35"/>
    <mergeCell ref="BB35:BC35"/>
    <mergeCell ref="C36:E38"/>
    <mergeCell ref="H36:H38"/>
    <mergeCell ref="I36:L38"/>
    <mergeCell ref="M36:O38"/>
    <mergeCell ref="AZ36:BA36"/>
    <mergeCell ref="BB36:BC36"/>
    <mergeCell ref="BD36:BH38"/>
    <mergeCell ref="AZ37:BA37"/>
    <mergeCell ref="BB37:BC37"/>
    <mergeCell ref="AZ38:BA38"/>
    <mergeCell ref="BB38:BC38"/>
    <mergeCell ref="C39:E41"/>
    <mergeCell ref="H39:H41"/>
    <mergeCell ref="I39:L41"/>
    <mergeCell ref="M39:O41"/>
    <mergeCell ref="AZ39:BA39"/>
    <mergeCell ref="BB39:BC39"/>
    <mergeCell ref="BD39:BH41"/>
    <mergeCell ref="AZ40:BA40"/>
    <mergeCell ref="BB40:BC40"/>
    <mergeCell ref="AZ41:BA41"/>
    <mergeCell ref="BB41:BC41"/>
    <mergeCell ref="C42:E44"/>
    <mergeCell ref="H42:H44"/>
    <mergeCell ref="I42:L44"/>
    <mergeCell ref="M42:O44"/>
    <mergeCell ref="AZ42:BA42"/>
    <mergeCell ref="BB42:BC42"/>
    <mergeCell ref="BD42:BH44"/>
    <mergeCell ref="AZ43:BA43"/>
    <mergeCell ref="BB43:BC43"/>
    <mergeCell ref="AZ44:BA44"/>
    <mergeCell ref="BB44:BC44"/>
    <mergeCell ref="C45:E47"/>
    <mergeCell ref="H45:H47"/>
    <mergeCell ref="I45:L47"/>
    <mergeCell ref="M45:O47"/>
    <mergeCell ref="AZ45:BA45"/>
    <mergeCell ref="BB45:BC45"/>
    <mergeCell ref="BD45:BH47"/>
    <mergeCell ref="AZ46:BA46"/>
    <mergeCell ref="BB46:BC46"/>
    <mergeCell ref="AZ47:BA47"/>
    <mergeCell ref="BB47:BC47"/>
    <mergeCell ref="C48:E50"/>
    <mergeCell ref="H48:H50"/>
    <mergeCell ref="I48:L50"/>
    <mergeCell ref="M48:O50"/>
    <mergeCell ref="AZ48:BA48"/>
    <mergeCell ref="BB48:BC48"/>
    <mergeCell ref="BD48:BH50"/>
    <mergeCell ref="AZ49:BA49"/>
    <mergeCell ref="BB49:BC49"/>
    <mergeCell ref="AZ50:BA50"/>
    <mergeCell ref="BB50:BC50"/>
    <mergeCell ref="C51:E53"/>
    <mergeCell ref="H51:H53"/>
    <mergeCell ref="I51:L53"/>
    <mergeCell ref="M51:O53"/>
    <mergeCell ref="AZ51:BA51"/>
    <mergeCell ref="BB51:BC51"/>
    <mergeCell ref="BD51:BH53"/>
    <mergeCell ref="AZ52:BA52"/>
    <mergeCell ref="BB52:BC52"/>
    <mergeCell ref="AZ53:BA53"/>
    <mergeCell ref="BB53:BC53"/>
    <mergeCell ref="C54:E56"/>
    <mergeCell ref="H54:H56"/>
    <mergeCell ref="I54:L56"/>
    <mergeCell ref="M54:O56"/>
    <mergeCell ref="AZ54:BA54"/>
    <mergeCell ref="BB54:BC54"/>
    <mergeCell ref="BD54:BH56"/>
    <mergeCell ref="AZ55:BA55"/>
    <mergeCell ref="BB55:BC55"/>
    <mergeCell ref="AZ56:BA56"/>
    <mergeCell ref="BB56:BC56"/>
    <mergeCell ref="C57:E59"/>
    <mergeCell ref="H57:H59"/>
    <mergeCell ref="I57:L59"/>
    <mergeCell ref="M57:O59"/>
    <mergeCell ref="AZ57:BA57"/>
    <mergeCell ref="BB57:BC57"/>
    <mergeCell ref="BD57:BH59"/>
    <mergeCell ref="AZ58:BA58"/>
    <mergeCell ref="BB58:BC58"/>
    <mergeCell ref="AZ59:BA59"/>
    <mergeCell ref="BB59:BC59"/>
    <mergeCell ref="C60:E62"/>
    <mergeCell ref="H60:H62"/>
    <mergeCell ref="I60:L62"/>
    <mergeCell ref="M60:O62"/>
    <mergeCell ref="AZ60:BA60"/>
    <mergeCell ref="BB60:BC60"/>
    <mergeCell ref="BD60:BH62"/>
    <mergeCell ref="AZ61:BA61"/>
    <mergeCell ref="BB61:BC61"/>
    <mergeCell ref="AZ62:BA62"/>
    <mergeCell ref="BB62:BC62"/>
    <mergeCell ref="C63:E65"/>
    <mergeCell ref="H63:H65"/>
    <mergeCell ref="I63:L65"/>
    <mergeCell ref="M63:O65"/>
    <mergeCell ref="AZ63:BA63"/>
    <mergeCell ref="BB63:BC63"/>
    <mergeCell ref="BD63:BH65"/>
    <mergeCell ref="AZ64:BA64"/>
    <mergeCell ref="BB64:BC64"/>
    <mergeCell ref="AZ65:BA65"/>
    <mergeCell ref="BB65:BC65"/>
    <mergeCell ref="C66:E68"/>
    <mergeCell ref="H66:H68"/>
    <mergeCell ref="I66:L68"/>
    <mergeCell ref="M66:O68"/>
    <mergeCell ref="AZ66:BA66"/>
    <mergeCell ref="BB66:BC66"/>
    <mergeCell ref="C69:E71"/>
    <mergeCell ref="H69:H71"/>
    <mergeCell ref="I69:L71"/>
    <mergeCell ref="M69:O71"/>
    <mergeCell ref="AZ69:BA69"/>
    <mergeCell ref="BD66:BH68"/>
    <mergeCell ref="AZ67:BA67"/>
    <mergeCell ref="BB67:BC67"/>
    <mergeCell ref="AZ68:BA68"/>
    <mergeCell ref="BB68:BC68"/>
    <mergeCell ref="BB69:BC69"/>
    <mergeCell ref="BD69:BH71"/>
    <mergeCell ref="AZ70:BA70"/>
    <mergeCell ref="BB70:BC70"/>
    <mergeCell ref="AZ71:BA71"/>
    <mergeCell ref="BB71:BC71"/>
    <mergeCell ref="C72:E74"/>
    <mergeCell ref="H72:H74"/>
    <mergeCell ref="I72:L74"/>
    <mergeCell ref="M72:O74"/>
    <mergeCell ref="AZ72:BA72"/>
    <mergeCell ref="BB72:BC72"/>
    <mergeCell ref="AZ73:BA73"/>
    <mergeCell ref="AZ74:BA74"/>
    <mergeCell ref="BD72:BH74"/>
    <mergeCell ref="BB73:BC73"/>
    <mergeCell ref="BB74:BC74"/>
    <mergeCell ref="C75:E77"/>
    <mergeCell ref="H75:H77"/>
    <mergeCell ref="I75:L77"/>
    <mergeCell ref="M75:O77"/>
    <mergeCell ref="AZ75:BA75"/>
    <mergeCell ref="BB75:BC75"/>
    <mergeCell ref="BD75:BH77"/>
    <mergeCell ref="AZ76:BA76"/>
    <mergeCell ref="BB76:BC76"/>
    <mergeCell ref="AZ77:BA77"/>
    <mergeCell ref="BB77:BC77"/>
    <mergeCell ref="C78:E80"/>
    <mergeCell ref="H78:H80"/>
    <mergeCell ref="I78:L80"/>
    <mergeCell ref="M78:O80"/>
    <mergeCell ref="AZ78:BA78"/>
    <mergeCell ref="BB78:BC78"/>
    <mergeCell ref="BD78:BH80"/>
    <mergeCell ref="AZ79:BA79"/>
    <mergeCell ref="BB79:BC79"/>
    <mergeCell ref="AZ80:BA80"/>
    <mergeCell ref="BB80:BC80"/>
    <mergeCell ref="C81:E83"/>
    <mergeCell ref="H81:H83"/>
    <mergeCell ref="I81:L83"/>
    <mergeCell ref="M81:O83"/>
    <mergeCell ref="AZ81:BA81"/>
    <mergeCell ref="BB81:BC81"/>
    <mergeCell ref="BD81:BH83"/>
    <mergeCell ref="AZ82:BA82"/>
    <mergeCell ref="BB82:BC82"/>
    <mergeCell ref="AZ83:BA83"/>
    <mergeCell ref="BB83:BC83"/>
    <mergeCell ref="C84:E86"/>
    <mergeCell ref="H84:H86"/>
    <mergeCell ref="I84:L86"/>
    <mergeCell ref="M84:O86"/>
    <mergeCell ref="AZ84:BA84"/>
    <mergeCell ref="BB84:BC84"/>
    <mergeCell ref="BD84:BH86"/>
    <mergeCell ref="AZ85:BA85"/>
    <mergeCell ref="BB85:BC85"/>
    <mergeCell ref="AZ86:BA86"/>
    <mergeCell ref="BB86:BC86"/>
    <mergeCell ref="C87:E89"/>
    <mergeCell ref="H87:H89"/>
    <mergeCell ref="I87:L89"/>
    <mergeCell ref="M87:O89"/>
    <mergeCell ref="AZ87:BA87"/>
    <mergeCell ref="BB87:BC87"/>
    <mergeCell ref="BD87:BH89"/>
    <mergeCell ref="AZ88:BA88"/>
    <mergeCell ref="BB88:BC88"/>
    <mergeCell ref="AZ89:BA89"/>
    <mergeCell ref="BB89:BC89"/>
    <mergeCell ref="C90:E92"/>
    <mergeCell ref="H90:H92"/>
    <mergeCell ref="I90:L92"/>
    <mergeCell ref="M90:O92"/>
    <mergeCell ref="AZ90:BA90"/>
    <mergeCell ref="BB90:BC90"/>
    <mergeCell ref="BD90:BH92"/>
    <mergeCell ref="AZ91:BA91"/>
    <mergeCell ref="BB91:BC91"/>
    <mergeCell ref="AZ92:BA92"/>
    <mergeCell ref="BB92:BC92"/>
    <mergeCell ref="C93:E95"/>
    <mergeCell ref="H93:H95"/>
    <mergeCell ref="I93:L95"/>
    <mergeCell ref="M93:O95"/>
    <mergeCell ref="AZ93:BA93"/>
    <mergeCell ref="BB93:BC93"/>
    <mergeCell ref="BD93:BH95"/>
    <mergeCell ref="AZ94:BA94"/>
    <mergeCell ref="BB94:BC94"/>
    <mergeCell ref="AZ95:BA95"/>
    <mergeCell ref="BB95:BC95"/>
    <mergeCell ref="C96:E98"/>
    <mergeCell ref="H96:H98"/>
    <mergeCell ref="I96:L98"/>
    <mergeCell ref="M96:O98"/>
    <mergeCell ref="AZ96:BA96"/>
    <mergeCell ref="BB96:BC96"/>
    <mergeCell ref="BD96:BH98"/>
    <mergeCell ref="AZ97:BA97"/>
    <mergeCell ref="BB97:BC97"/>
    <mergeCell ref="AZ98:BA98"/>
    <mergeCell ref="BB98:BC98"/>
    <mergeCell ref="C99:E101"/>
    <mergeCell ref="H99:H101"/>
    <mergeCell ref="I99:L101"/>
    <mergeCell ref="M99:O101"/>
    <mergeCell ref="AZ99:BA99"/>
    <mergeCell ref="BB99:BC99"/>
    <mergeCell ref="BD99:BH101"/>
    <mergeCell ref="AZ100:BA100"/>
    <mergeCell ref="BB100:BC100"/>
    <mergeCell ref="AZ101:BA101"/>
    <mergeCell ref="BB101:BC101"/>
    <mergeCell ref="C102:E104"/>
    <mergeCell ref="H102:H104"/>
    <mergeCell ref="I102:L104"/>
    <mergeCell ref="M102:O104"/>
    <mergeCell ref="AZ102:BA102"/>
    <mergeCell ref="BB102:BC102"/>
    <mergeCell ref="BD102:BH104"/>
    <mergeCell ref="AZ103:BA103"/>
    <mergeCell ref="BB103:BC103"/>
    <mergeCell ref="AZ104:BA104"/>
    <mergeCell ref="BB104:BC104"/>
    <mergeCell ref="C105:E107"/>
    <mergeCell ref="H105:H107"/>
    <mergeCell ref="I105:L107"/>
    <mergeCell ref="M105:O107"/>
    <mergeCell ref="AZ105:BA105"/>
    <mergeCell ref="BB105:BC105"/>
    <mergeCell ref="BD105:BH107"/>
    <mergeCell ref="AZ106:BA106"/>
    <mergeCell ref="BB106:BC106"/>
    <mergeCell ref="AZ107:BA107"/>
    <mergeCell ref="BB107:BC107"/>
    <mergeCell ref="C108:E110"/>
    <mergeCell ref="H108:H110"/>
    <mergeCell ref="I108:L110"/>
    <mergeCell ref="M108:O110"/>
    <mergeCell ref="AZ108:BA108"/>
    <mergeCell ref="BB108:BC108"/>
    <mergeCell ref="BD108:BH110"/>
    <mergeCell ref="AZ109:BA109"/>
    <mergeCell ref="BB109:BC109"/>
    <mergeCell ref="AZ110:BA110"/>
    <mergeCell ref="BB110:BC110"/>
    <mergeCell ref="C111:E113"/>
    <mergeCell ref="H111:H113"/>
    <mergeCell ref="I111:L113"/>
    <mergeCell ref="M111:O113"/>
    <mergeCell ref="AZ111:BA111"/>
    <mergeCell ref="BB111:BC111"/>
    <mergeCell ref="BD111:BH113"/>
    <mergeCell ref="AZ112:BA112"/>
    <mergeCell ref="BB112:BC112"/>
    <mergeCell ref="AZ113:BA113"/>
    <mergeCell ref="BB113:BC113"/>
    <mergeCell ref="C114:E116"/>
    <mergeCell ref="H114:H116"/>
    <mergeCell ref="I114:L116"/>
    <mergeCell ref="M114:O116"/>
    <mergeCell ref="AZ114:BA114"/>
    <mergeCell ref="BB114:BC114"/>
    <mergeCell ref="BD114:BH116"/>
    <mergeCell ref="AZ115:BA115"/>
    <mergeCell ref="BB115:BC115"/>
    <mergeCell ref="AZ116:BA116"/>
    <mergeCell ref="BB116:BC116"/>
    <mergeCell ref="C117:E119"/>
    <mergeCell ref="H117:H119"/>
    <mergeCell ref="I117:L119"/>
    <mergeCell ref="M117:O119"/>
    <mergeCell ref="AZ117:BA117"/>
    <mergeCell ref="BB117:BC117"/>
    <mergeCell ref="BD117:BH119"/>
    <mergeCell ref="AZ118:BA118"/>
    <mergeCell ref="BB118:BC118"/>
    <mergeCell ref="AZ119:BA119"/>
    <mergeCell ref="BB119:BC119"/>
    <mergeCell ref="C120:E122"/>
    <mergeCell ref="H120:H122"/>
    <mergeCell ref="I120:L122"/>
    <mergeCell ref="M120:O122"/>
    <mergeCell ref="AZ120:BA120"/>
    <mergeCell ref="BB120:BC120"/>
    <mergeCell ref="BD120:BH122"/>
    <mergeCell ref="AZ121:BA121"/>
    <mergeCell ref="BB121:BC121"/>
    <mergeCell ref="AZ122:BA122"/>
    <mergeCell ref="BB122:BC122"/>
    <mergeCell ref="C123:E125"/>
    <mergeCell ref="H123:H125"/>
    <mergeCell ref="I123:L125"/>
    <mergeCell ref="M123:O125"/>
    <mergeCell ref="AZ123:BA123"/>
    <mergeCell ref="BB123:BC123"/>
    <mergeCell ref="BD123:BH125"/>
    <mergeCell ref="AZ124:BA124"/>
    <mergeCell ref="BB124:BC124"/>
    <mergeCell ref="AZ125:BA125"/>
    <mergeCell ref="BB125:BC125"/>
    <mergeCell ref="C126:E128"/>
    <mergeCell ref="H126:H128"/>
    <mergeCell ref="I126:L128"/>
    <mergeCell ref="M126:O128"/>
    <mergeCell ref="AZ126:BA126"/>
    <mergeCell ref="BB126:BC126"/>
    <mergeCell ref="BD126:BH128"/>
    <mergeCell ref="AZ127:BA127"/>
    <mergeCell ref="BB127:BC127"/>
    <mergeCell ref="AZ128:BA128"/>
    <mergeCell ref="BB128:BC128"/>
    <mergeCell ref="C129:E131"/>
    <mergeCell ref="H129:H131"/>
    <mergeCell ref="I129:L131"/>
    <mergeCell ref="M129:O131"/>
    <mergeCell ref="AZ129:BA129"/>
    <mergeCell ref="BB129:BC129"/>
    <mergeCell ref="BD129:BH131"/>
    <mergeCell ref="AZ130:BA130"/>
    <mergeCell ref="BB130:BC130"/>
    <mergeCell ref="AZ131:BA131"/>
    <mergeCell ref="BB131:BC131"/>
    <mergeCell ref="C132:E134"/>
    <mergeCell ref="H132:H134"/>
    <mergeCell ref="I132:L134"/>
    <mergeCell ref="M132:O134"/>
    <mergeCell ref="AZ132:BA132"/>
    <mergeCell ref="BB132:BC132"/>
    <mergeCell ref="BD132:BH134"/>
    <mergeCell ref="AZ133:BA133"/>
    <mergeCell ref="BB133:BC133"/>
    <mergeCell ref="AZ134:BA134"/>
    <mergeCell ref="BB134:BC134"/>
    <mergeCell ref="C135:E137"/>
    <mergeCell ref="H135:H137"/>
    <mergeCell ref="I135:L137"/>
    <mergeCell ref="M135:O137"/>
    <mergeCell ref="AZ135:BA135"/>
    <mergeCell ref="BB135:BC135"/>
    <mergeCell ref="BD135:BH137"/>
    <mergeCell ref="AZ136:BA136"/>
    <mergeCell ref="BB136:BC136"/>
    <mergeCell ref="AZ137:BA137"/>
    <mergeCell ref="BB137:BC137"/>
    <mergeCell ref="C138:E140"/>
    <mergeCell ref="H138:H140"/>
    <mergeCell ref="I138:L140"/>
    <mergeCell ref="M138:O140"/>
    <mergeCell ref="AZ138:BA138"/>
    <mergeCell ref="BB138:BC138"/>
    <mergeCell ref="BD138:BH140"/>
    <mergeCell ref="AZ139:BA139"/>
    <mergeCell ref="BB139:BC139"/>
    <mergeCell ref="AZ140:BA140"/>
    <mergeCell ref="BB140:BC140"/>
    <mergeCell ref="C141:E143"/>
    <mergeCell ref="H141:H143"/>
    <mergeCell ref="I141:L143"/>
    <mergeCell ref="M141:O143"/>
    <mergeCell ref="AZ141:BA141"/>
    <mergeCell ref="BB141:BC141"/>
    <mergeCell ref="BD141:BH143"/>
    <mergeCell ref="AZ142:BA142"/>
    <mergeCell ref="BB142:BC142"/>
    <mergeCell ref="AZ143:BA143"/>
    <mergeCell ref="BB143:BC143"/>
    <mergeCell ref="C144:E146"/>
    <mergeCell ref="H144:H146"/>
    <mergeCell ref="I144:L146"/>
    <mergeCell ref="M144:O146"/>
    <mergeCell ref="AZ144:BA144"/>
    <mergeCell ref="BB144:BC144"/>
    <mergeCell ref="BD144:BH146"/>
    <mergeCell ref="AZ145:BA145"/>
    <mergeCell ref="BB145:BC145"/>
    <mergeCell ref="AZ146:BA146"/>
    <mergeCell ref="BB146:BC146"/>
    <mergeCell ref="C147:E149"/>
    <mergeCell ref="H147:H149"/>
    <mergeCell ref="I147:L149"/>
    <mergeCell ref="M147:O149"/>
    <mergeCell ref="AZ147:BA147"/>
    <mergeCell ref="BB147:BC147"/>
    <mergeCell ref="BD147:BH149"/>
    <mergeCell ref="AZ148:BA148"/>
    <mergeCell ref="BB148:BC148"/>
    <mergeCell ref="AZ149:BA149"/>
    <mergeCell ref="BB149:BC149"/>
    <mergeCell ref="C150:E152"/>
    <mergeCell ref="H150:H152"/>
    <mergeCell ref="I150:L152"/>
    <mergeCell ref="M150:O152"/>
    <mergeCell ref="AZ150:BA150"/>
    <mergeCell ref="BB150:BC150"/>
    <mergeCell ref="BD150:BH152"/>
    <mergeCell ref="AZ151:BA151"/>
    <mergeCell ref="BB151:BC151"/>
    <mergeCell ref="AZ152:BA152"/>
    <mergeCell ref="BB152:BC152"/>
    <mergeCell ref="C153:E155"/>
    <mergeCell ref="H153:H155"/>
    <mergeCell ref="I153:L155"/>
    <mergeCell ref="M153:O155"/>
    <mergeCell ref="AZ153:BA153"/>
    <mergeCell ref="BB153:BC153"/>
    <mergeCell ref="BD153:BH155"/>
    <mergeCell ref="AZ154:BA154"/>
    <mergeCell ref="BB154:BC154"/>
    <mergeCell ref="AZ155:BA155"/>
    <mergeCell ref="BB155:BC155"/>
    <mergeCell ref="C156:E158"/>
    <mergeCell ref="H156:H158"/>
    <mergeCell ref="I156:L158"/>
    <mergeCell ref="M156:O158"/>
    <mergeCell ref="AZ156:BA156"/>
    <mergeCell ref="BB156:BC156"/>
    <mergeCell ref="BD156:BH158"/>
    <mergeCell ref="AZ157:BA157"/>
    <mergeCell ref="BB157:BC157"/>
    <mergeCell ref="AZ158:BA158"/>
    <mergeCell ref="BB158:BC158"/>
    <mergeCell ref="C159:E161"/>
    <mergeCell ref="H159:H161"/>
    <mergeCell ref="I159:L161"/>
    <mergeCell ref="M159:O161"/>
    <mergeCell ref="AZ159:BA159"/>
    <mergeCell ref="BB159:BC159"/>
    <mergeCell ref="BD159:BH161"/>
    <mergeCell ref="AZ160:BA160"/>
    <mergeCell ref="BB160:BC160"/>
    <mergeCell ref="AZ161:BA161"/>
    <mergeCell ref="BB161:BC161"/>
    <mergeCell ref="C162:E164"/>
    <mergeCell ref="H162:H164"/>
    <mergeCell ref="I162:L164"/>
    <mergeCell ref="M162:O164"/>
    <mergeCell ref="AZ162:BA162"/>
    <mergeCell ref="BB162:BC162"/>
    <mergeCell ref="BD162:BH164"/>
    <mergeCell ref="AZ163:BA163"/>
    <mergeCell ref="BB163:BC163"/>
    <mergeCell ref="AZ164:BA164"/>
    <mergeCell ref="BB164:BC164"/>
    <mergeCell ref="C165:E167"/>
    <mergeCell ref="H165:H167"/>
    <mergeCell ref="I165:L167"/>
    <mergeCell ref="M165:O167"/>
    <mergeCell ref="AZ165:BA165"/>
    <mergeCell ref="BB165:BC165"/>
    <mergeCell ref="BD165:BH167"/>
    <mergeCell ref="AZ166:BA166"/>
    <mergeCell ref="BB166:BC166"/>
    <mergeCell ref="AZ167:BA167"/>
    <mergeCell ref="BB167:BC167"/>
    <mergeCell ref="C168:E170"/>
    <mergeCell ref="H168:H170"/>
    <mergeCell ref="I168:L170"/>
    <mergeCell ref="M168:O170"/>
    <mergeCell ref="AZ168:BA168"/>
    <mergeCell ref="BB168:BC168"/>
    <mergeCell ref="BD168:BH170"/>
    <mergeCell ref="AZ169:BA169"/>
    <mergeCell ref="BB169:BC169"/>
    <mergeCell ref="AZ170:BA170"/>
    <mergeCell ref="BB170:BC170"/>
    <mergeCell ref="B171:T171"/>
    <mergeCell ref="AZ171:BA174"/>
    <mergeCell ref="BB171:BH177"/>
    <mergeCell ref="B172:T172"/>
    <mergeCell ref="B173:T173"/>
    <mergeCell ref="B174:T174"/>
    <mergeCell ref="B175:T175"/>
    <mergeCell ref="AZ175:BA175"/>
    <mergeCell ref="B176:T176"/>
    <mergeCell ref="AZ176:BA176"/>
    <mergeCell ref="B177:T177"/>
    <mergeCell ref="AZ177:BA177"/>
  </mergeCells>
  <phoneticPr fontId="11"/>
  <conditionalFormatting sqref="U23:AA23 U68:AY68">
    <cfRule type="expression" dxfId="508" priority="411">
      <formula>OR(U$171=$B22,U$172=$B22)</formula>
    </cfRule>
  </conditionalFormatting>
  <conditionalFormatting sqref="U22:AA23">
    <cfRule type="expression" dxfId="507" priority="410">
      <formula>INDIRECT(ADDRESS(ROW(),COLUMN()))=TRUNC(INDIRECT(ADDRESS(ROW(),COLUMN())))</formula>
    </cfRule>
  </conditionalFormatting>
  <conditionalFormatting sqref="AZ22:BC23">
    <cfRule type="expression" dxfId="506" priority="409">
      <formula>INDIRECT(ADDRESS(ROW(),COLUMN()))=TRUNC(INDIRECT(ADDRESS(ROW(),COLUMN())))</formula>
    </cfRule>
  </conditionalFormatting>
  <conditionalFormatting sqref="AZ25:BC26">
    <cfRule type="expression" dxfId="505" priority="408">
      <formula>INDIRECT(ADDRESS(ROW(),COLUMN()))=TRUNC(INDIRECT(ADDRESS(ROW(),COLUMN())))</formula>
    </cfRule>
  </conditionalFormatting>
  <conditionalFormatting sqref="AZ28:BC29">
    <cfRule type="expression" dxfId="504" priority="407">
      <formula>INDIRECT(ADDRESS(ROW(),COLUMN()))=TRUNC(INDIRECT(ADDRESS(ROW(),COLUMN())))</formula>
    </cfRule>
  </conditionalFormatting>
  <conditionalFormatting sqref="AZ31:BC32">
    <cfRule type="expression" dxfId="503" priority="406">
      <formula>INDIRECT(ADDRESS(ROW(),COLUMN()))=TRUNC(INDIRECT(ADDRESS(ROW(),COLUMN())))</formula>
    </cfRule>
  </conditionalFormatting>
  <conditionalFormatting sqref="AZ34:BC35">
    <cfRule type="expression" dxfId="502" priority="405">
      <formula>INDIRECT(ADDRESS(ROW(),COLUMN()))=TRUNC(INDIRECT(ADDRESS(ROW(),COLUMN())))</formula>
    </cfRule>
  </conditionalFormatting>
  <conditionalFormatting sqref="AZ37:BC38">
    <cfRule type="expression" dxfId="501" priority="404">
      <formula>INDIRECT(ADDRESS(ROW(),COLUMN()))=TRUNC(INDIRECT(ADDRESS(ROW(),COLUMN())))</formula>
    </cfRule>
  </conditionalFormatting>
  <conditionalFormatting sqref="AZ40:BC41">
    <cfRule type="expression" dxfId="500" priority="403">
      <formula>INDIRECT(ADDRESS(ROW(),COLUMN()))=TRUNC(INDIRECT(ADDRESS(ROW(),COLUMN())))</formula>
    </cfRule>
  </conditionalFormatting>
  <conditionalFormatting sqref="AZ43:BC44">
    <cfRule type="expression" dxfId="499" priority="402">
      <formula>INDIRECT(ADDRESS(ROW(),COLUMN()))=TRUNC(INDIRECT(ADDRESS(ROW(),COLUMN())))</formula>
    </cfRule>
  </conditionalFormatting>
  <conditionalFormatting sqref="AZ46:BC47">
    <cfRule type="expression" dxfId="498" priority="401">
      <formula>INDIRECT(ADDRESS(ROW(),COLUMN()))=TRUNC(INDIRECT(ADDRESS(ROW(),COLUMN())))</formula>
    </cfRule>
  </conditionalFormatting>
  <conditionalFormatting sqref="AZ49:BC50">
    <cfRule type="expression" dxfId="497" priority="400">
      <formula>INDIRECT(ADDRESS(ROW(),COLUMN()))=TRUNC(INDIRECT(ADDRESS(ROW(),COLUMN())))</formula>
    </cfRule>
  </conditionalFormatting>
  <conditionalFormatting sqref="AZ52:BC53">
    <cfRule type="expression" dxfId="496" priority="399">
      <formula>INDIRECT(ADDRESS(ROW(),COLUMN()))=TRUNC(INDIRECT(ADDRESS(ROW(),COLUMN())))</formula>
    </cfRule>
  </conditionalFormatting>
  <conditionalFormatting sqref="AZ55:BC56">
    <cfRule type="expression" dxfId="495" priority="398">
      <formula>INDIRECT(ADDRESS(ROW(),COLUMN()))=TRUNC(INDIRECT(ADDRESS(ROW(),COLUMN())))</formula>
    </cfRule>
  </conditionalFormatting>
  <conditionalFormatting sqref="AZ58:BC59">
    <cfRule type="expression" dxfId="494" priority="397">
      <formula>INDIRECT(ADDRESS(ROW(),COLUMN()))=TRUNC(INDIRECT(ADDRESS(ROW(),COLUMN())))</formula>
    </cfRule>
  </conditionalFormatting>
  <conditionalFormatting sqref="AZ61:BC62">
    <cfRule type="expression" dxfId="493" priority="396">
      <formula>INDIRECT(ADDRESS(ROW(),COLUMN()))=TRUNC(INDIRECT(ADDRESS(ROW(),COLUMN())))</formula>
    </cfRule>
  </conditionalFormatting>
  <conditionalFormatting sqref="AZ64:BC65">
    <cfRule type="expression" dxfId="492" priority="395">
      <formula>INDIRECT(ADDRESS(ROW(),COLUMN()))=TRUNC(INDIRECT(ADDRESS(ROW(),COLUMN())))</formula>
    </cfRule>
  </conditionalFormatting>
  <conditionalFormatting sqref="AZ67:BC68">
    <cfRule type="expression" dxfId="491" priority="394">
      <formula>INDIRECT(ADDRESS(ROW(),COLUMN()))=TRUNC(INDIRECT(ADDRESS(ROW(),COLUMN())))</formula>
    </cfRule>
  </conditionalFormatting>
  <conditionalFormatting sqref="U171:BA174">
    <cfRule type="expression" dxfId="490" priority="393">
      <formula>INDIRECT(ADDRESS(ROW(),COLUMN()))=TRUNC(INDIRECT(ADDRESS(ROW(),COLUMN())))</formula>
    </cfRule>
  </conditionalFormatting>
  <conditionalFormatting sqref="AB23:AH23">
    <cfRule type="expression" dxfId="489" priority="392">
      <formula>OR(AB$171=$B22,AB$172=$B22)</formula>
    </cfRule>
  </conditionalFormatting>
  <conditionalFormatting sqref="AB22:AH23">
    <cfRule type="expression" dxfId="488" priority="391">
      <formula>INDIRECT(ADDRESS(ROW(),COLUMN()))=TRUNC(INDIRECT(ADDRESS(ROW(),COLUMN())))</formula>
    </cfRule>
  </conditionalFormatting>
  <conditionalFormatting sqref="AI23:AO23">
    <cfRule type="expression" dxfId="487" priority="390">
      <formula>OR(AI$171=$B22,AI$172=$B22)</formula>
    </cfRule>
  </conditionalFormatting>
  <conditionalFormatting sqref="AI22:AO23">
    <cfRule type="expression" dxfId="486" priority="389">
      <formula>INDIRECT(ADDRESS(ROW(),COLUMN()))=TRUNC(INDIRECT(ADDRESS(ROW(),COLUMN())))</formula>
    </cfRule>
  </conditionalFormatting>
  <conditionalFormatting sqref="AP23:AV23">
    <cfRule type="expression" dxfId="485" priority="388">
      <formula>OR(AP$171=$B22,AP$172=$B22)</formula>
    </cfRule>
  </conditionalFormatting>
  <conditionalFormatting sqref="AP22:AV23">
    <cfRule type="expression" dxfId="484" priority="387">
      <formula>INDIRECT(ADDRESS(ROW(),COLUMN()))=TRUNC(INDIRECT(ADDRESS(ROW(),COLUMN())))</formula>
    </cfRule>
  </conditionalFormatting>
  <conditionalFormatting sqref="AW23:AY23">
    <cfRule type="expression" dxfId="483" priority="386">
      <formula>OR(AW$171=$B22,AW$172=$B22)</formula>
    </cfRule>
  </conditionalFormatting>
  <conditionalFormatting sqref="AW22:AY23">
    <cfRule type="expression" dxfId="482" priority="385">
      <formula>INDIRECT(ADDRESS(ROW(),COLUMN()))=TRUNC(INDIRECT(ADDRESS(ROW(),COLUMN())))</formula>
    </cfRule>
  </conditionalFormatting>
  <conditionalFormatting sqref="U26:AA26">
    <cfRule type="expression" dxfId="481" priority="384">
      <formula>OR(U$171=$B25,U$172=$B25)</formula>
    </cfRule>
  </conditionalFormatting>
  <conditionalFormatting sqref="U25:AA26">
    <cfRule type="expression" dxfId="480" priority="383">
      <formula>INDIRECT(ADDRESS(ROW(),COLUMN()))=TRUNC(INDIRECT(ADDRESS(ROW(),COLUMN())))</formula>
    </cfRule>
  </conditionalFormatting>
  <conditionalFormatting sqref="AB26:AH26">
    <cfRule type="expression" dxfId="479" priority="382">
      <formula>OR(AB$171=$B25,AB$172=$B25)</formula>
    </cfRule>
  </conditionalFormatting>
  <conditionalFormatting sqref="AB25:AH26">
    <cfRule type="expression" dxfId="478" priority="381">
      <formula>INDIRECT(ADDRESS(ROW(),COLUMN()))=TRUNC(INDIRECT(ADDRESS(ROW(),COLUMN())))</formula>
    </cfRule>
  </conditionalFormatting>
  <conditionalFormatting sqref="AI26:AO26">
    <cfRule type="expression" dxfId="477" priority="380">
      <formula>OR(AI$171=$B25,AI$172=$B25)</formula>
    </cfRule>
  </conditionalFormatting>
  <conditionalFormatting sqref="AI25:AO26">
    <cfRule type="expression" dxfId="476" priority="379">
      <formula>INDIRECT(ADDRESS(ROW(),COLUMN()))=TRUNC(INDIRECT(ADDRESS(ROW(),COLUMN())))</formula>
    </cfRule>
  </conditionalFormatting>
  <conditionalFormatting sqref="AP26:AV26">
    <cfRule type="expression" dxfId="475" priority="378">
      <formula>OR(AP$171=$B25,AP$172=$B25)</formula>
    </cfRule>
  </conditionalFormatting>
  <conditionalFormatting sqref="AP25:AV26">
    <cfRule type="expression" dxfId="474" priority="377">
      <formula>INDIRECT(ADDRESS(ROW(),COLUMN()))=TRUNC(INDIRECT(ADDRESS(ROW(),COLUMN())))</formula>
    </cfRule>
  </conditionalFormatting>
  <conditionalFormatting sqref="AW26:AY26">
    <cfRule type="expression" dxfId="473" priority="376">
      <formula>OR(AW$171=$B25,AW$172=$B25)</formula>
    </cfRule>
  </conditionalFormatting>
  <conditionalFormatting sqref="AW25:AY26">
    <cfRule type="expression" dxfId="472" priority="375">
      <formula>INDIRECT(ADDRESS(ROW(),COLUMN()))=TRUNC(INDIRECT(ADDRESS(ROW(),COLUMN())))</formula>
    </cfRule>
  </conditionalFormatting>
  <conditionalFormatting sqref="U29:AA29">
    <cfRule type="expression" dxfId="471" priority="374">
      <formula>OR(U$171=$B28,U$172=$B28)</formula>
    </cfRule>
  </conditionalFormatting>
  <conditionalFormatting sqref="U28:AA29">
    <cfRule type="expression" dxfId="470" priority="373">
      <formula>INDIRECT(ADDRESS(ROW(),COLUMN()))=TRUNC(INDIRECT(ADDRESS(ROW(),COLUMN())))</formula>
    </cfRule>
  </conditionalFormatting>
  <conditionalFormatting sqref="AB29:AH29">
    <cfRule type="expression" dxfId="469" priority="372">
      <formula>OR(AB$171=$B28,AB$172=$B28)</formula>
    </cfRule>
  </conditionalFormatting>
  <conditionalFormatting sqref="AB28:AH29">
    <cfRule type="expression" dxfId="468" priority="371">
      <formula>INDIRECT(ADDRESS(ROW(),COLUMN()))=TRUNC(INDIRECT(ADDRESS(ROW(),COLUMN())))</formula>
    </cfRule>
  </conditionalFormatting>
  <conditionalFormatting sqref="AI29:AO29">
    <cfRule type="expression" dxfId="467" priority="370">
      <formula>OR(AI$171=$B28,AI$172=$B28)</formula>
    </cfRule>
  </conditionalFormatting>
  <conditionalFormatting sqref="AI28:AO29">
    <cfRule type="expression" dxfId="466" priority="369">
      <formula>INDIRECT(ADDRESS(ROW(),COLUMN()))=TRUNC(INDIRECT(ADDRESS(ROW(),COLUMN())))</formula>
    </cfRule>
  </conditionalFormatting>
  <conditionalFormatting sqref="AP29:AV29">
    <cfRule type="expression" dxfId="465" priority="368">
      <formula>OR(AP$171=$B28,AP$172=$B28)</formula>
    </cfRule>
  </conditionalFormatting>
  <conditionalFormatting sqref="AP28:AV29">
    <cfRule type="expression" dxfId="464" priority="367">
      <formula>INDIRECT(ADDRESS(ROW(),COLUMN()))=TRUNC(INDIRECT(ADDRESS(ROW(),COLUMN())))</formula>
    </cfRule>
  </conditionalFormatting>
  <conditionalFormatting sqref="AW29:AY29">
    <cfRule type="expression" dxfId="463" priority="366">
      <formula>OR(AW$171=$B28,AW$172=$B28)</formula>
    </cfRule>
  </conditionalFormatting>
  <conditionalFormatting sqref="AW28:AY29">
    <cfRule type="expression" dxfId="462" priority="365">
      <formula>INDIRECT(ADDRESS(ROW(),COLUMN()))=TRUNC(INDIRECT(ADDRESS(ROW(),COLUMN())))</formula>
    </cfRule>
  </conditionalFormatting>
  <conditionalFormatting sqref="U32:AA32">
    <cfRule type="expression" dxfId="461" priority="364">
      <formula>OR(U$171=$B31,U$172=$B31)</formula>
    </cfRule>
  </conditionalFormatting>
  <conditionalFormatting sqref="U31:AA32">
    <cfRule type="expression" dxfId="460" priority="363">
      <formula>INDIRECT(ADDRESS(ROW(),COLUMN()))=TRUNC(INDIRECT(ADDRESS(ROW(),COLUMN())))</formula>
    </cfRule>
  </conditionalFormatting>
  <conditionalFormatting sqref="AB32:AH32">
    <cfRule type="expression" dxfId="459" priority="362">
      <formula>OR(AB$171=$B31,AB$172=$B31)</formula>
    </cfRule>
  </conditionalFormatting>
  <conditionalFormatting sqref="AB31:AH32">
    <cfRule type="expression" dxfId="458" priority="361">
      <formula>INDIRECT(ADDRESS(ROW(),COLUMN()))=TRUNC(INDIRECT(ADDRESS(ROW(),COLUMN())))</formula>
    </cfRule>
  </conditionalFormatting>
  <conditionalFormatting sqref="AI32:AO32">
    <cfRule type="expression" dxfId="457" priority="360">
      <formula>OR(AI$171=$B31,AI$172=$B31)</formula>
    </cfRule>
  </conditionalFormatting>
  <conditionalFormatting sqref="AI31:AO32">
    <cfRule type="expression" dxfId="456" priority="359">
      <formula>INDIRECT(ADDRESS(ROW(),COLUMN()))=TRUNC(INDIRECT(ADDRESS(ROW(),COLUMN())))</formula>
    </cfRule>
  </conditionalFormatting>
  <conditionalFormatting sqref="AP32:AV32">
    <cfRule type="expression" dxfId="455" priority="358">
      <formula>OR(AP$171=$B31,AP$172=$B31)</formula>
    </cfRule>
  </conditionalFormatting>
  <conditionalFormatting sqref="AP31:AV32">
    <cfRule type="expression" dxfId="454" priority="357">
      <formula>INDIRECT(ADDRESS(ROW(),COLUMN()))=TRUNC(INDIRECT(ADDRESS(ROW(),COLUMN())))</formula>
    </cfRule>
  </conditionalFormatting>
  <conditionalFormatting sqref="AW32:AY32">
    <cfRule type="expression" dxfId="453" priority="356">
      <formula>OR(AW$171=$B31,AW$172=$B31)</formula>
    </cfRule>
  </conditionalFormatting>
  <conditionalFormatting sqref="AW31:AY32">
    <cfRule type="expression" dxfId="452" priority="355">
      <formula>INDIRECT(ADDRESS(ROW(),COLUMN()))=TRUNC(INDIRECT(ADDRESS(ROW(),COLUMN())))</formula>
    </cfRule>
  </conditionalFormatting>
  <conditionalFormatting sqref="U35:AA35">
    <cfRule type="expression" dxfId="451" priority="354">
      <formula>OR(U$171=$B34,U$172=$B34)</formula>
    </cfRule>
  </conditionalFormatting>
  <conditionalFormatting sqref="U34:AA35">
    <cfRule type="expression" dxfId="450" priority="353">
      <formula>INDIRECT(ADDRESS(ROW(),COLUMN()))=TRUNC(INDIRECT(ADDRESS(ROW(),COLUMN())))</formula>
    </cfRule>
  </conditionalFormatting>
  <conditionalFormatting sqref="AB35:AH35">
    <cfRule type="expression" dxfId="449" priority="352">
      <formula>OR(AB$171=$B34,AB$172=$B34)</formula>
    </cfRule>
  </conditionalFormatting>
  <conditionalFormatting sqref="AB34:AH35">
    <cfRule type="expression" dxfId="448" priority="351">
      <formula>INDIRECT(ADDRESS(ROW(),COLUMN()))=TRUNC(INDIRECT(ADDRESS(ROW(),COLUMN())))</formula>
    </cfRule>
  </conditionalFormatting>
  <conditionalFormatting sqref="AI35:AO35">
    <cfRule type="expression" dxfId="447" priority="350">
      <formula>OR(AI$171=$B34,AI$172=$B34)</formula>
    </cfRule>
  </conditionalFormatting>
  <conditionalFormatting sqref="AI34:AO35">
    <cfRule type="expression" dxfId="446" priority="349">
      <formula>INDIRECT(ADDRESS(ROW(),COLUMN()))=TRUNC(INDIRECT(ADDRESS(ROW(),COLUMN())))</formula>
    </cfRule>
  </conditionalFormatting>
  <conditionalFormatting sqref="AP35:AV35">
    <cfRule type="expression" dxfId="445" priority="348">
      <formula>OR(AP$171=$B34,AP$172=$B34)</formula>
    </cfRule>
  </conditionalFormatting>
  <conditionalFormatting sqref="AP34:AV35">
    <cfRule type="expression" dxfId="444" priority="347">
      <formula>INDIRECT(ADDRESS(ROW(),COLUMN()))=TRUNC(INDIRECT(ADDRESS(ROW(),COLUMN())))</formula>
    </cfRule>
  </conditionalFormatting>
  <conditionalFormatting sqref="AW35:AY35">
    <cfRule type="expression" dxfId="443" priority="346">
      <formula>OR(AW$171=$B34,AW$172=$B34)</formula>
    </cfRule>
  </conditionalFormatting>
  <conditionalFormatting sqref="AW34:AY35">
    <cfRule type="expression" dxfId="442" priority="345">
      <formula>INDIRECT(ADDRESS(ROW(),COLUMN()))=TRUNC(INDIRECT(ADDRESS(ROW(),COLUMN())))</formula>
    </cfRule>
  </conditionalFormatting>
  <conditionalFormatting sqref="U38:AA38">
    <cfRule type="expression" dxfId="441" priority="344">
      <formula>OR(U$171=$B37,U$172=$B37)</formula>
    </cfRule>
  </conditionalFormatting>
  <conditionalFormatting sqref="U37:AA38">
    <cfRule type="expression" dxfId="440" priority="343">
      <formula>INDIRECT(ADDRESS(ROW(),COLUMN()))=TRUNC(INDIRECT(ADDRESS(ROW(),COLUMN())))</formula>
    </cfRule>
  </conditionalFormatting>
  <conditionalFormatting sqref="AB38:AH38">
    <cfRule type="expression" dxfId="439" priority="342">
      <formula>OR(AB$171=$B37,AB$172=$B37)</formula>
    </cfRule>
  </conditionalFormatting>
  <conditionalFormatting sqref="AB37:AH38">
    <cfRule type="expression" dxfId="438" priority="341">
      <formula>INDIRECT(ADDRESS(ROW(),COLUMN()))=TRUNC(INDIRECT(ADDRESS(ROW(),COLUMN())))</formula>
    </cfRule>
  </conditionalFormatting>
  <conditionalFormatting sqref="AI38:AO38">
    <cfRule type="expression" dxfId="437" priority="340">
      <formula>OR(AI$171=$B37,AI$172=$B37)</formula>
    </cfRule>
  </conditionalFormatting>
  <conditionalFormatting sqref="AI37:AO38">
    <cfRule type="expression" dxfId="436" priority="339">
      <formula>INDIRECT(ADDRESS(ROW(),COLUMN()))=TRUNC(INDIRECT(ADDRESS(ROW(),COLUMN())))</formula>
    </cfRule>
  </conditionalFormatting>
  <conditionalFormatting sqref="AP38:AV38">
    <cfRule type="expression" dxfId="435" priority="338">
      <formula>OR(AP$171=$B37,AP$172=$B37)</formula>
    </cfRule>
  </conditionalFormatting>
  <conditionalFormatting sqref="AP37:AV38">
    <cfRule type="expression" dxfId="434" priority="337">
      <formula>INDIRECT(ADDRESS(ROW(),COLUMN()))=TRUNC(INDIRECT(ADDRESS(ROW(),COLUMN())))</formula>
    </cfRule>
  </conditionalFormatting>
  <conditionalFormatting sqref="AW38:AY38">
    <cfRule type="expression" dxfId="433" priority="336">
      <formula>OR(AW$171=$B37,AW$172=$B37)</formula>
    </cfRule>
  </conditionalFormatting>
  <conditionalFormatting sqref="AW37:AY38">
    <cfRule type="expression" dxfId="432" priority="335">
      <formula>INDIRECT(ADDRESS(ROW(),COLUMN()))=TRUNC(INDIRECT(ADDRESS(ROW(),COLUMN())))</formula>
    </cfRule>
  </conditionalFormatting>
  <conditionalFormatting sqref="U41:AA41">
    <cfRule type="expression" dxfId="431" priority="334">
      <formula>OR(U$171=$B40,U$172=$B40)</formula>
    </cfRule>
  </conditionalFormatting>
  <conditionalFormatting sqref="U40:AA41">
    <cfRule type="expression" dxfId="430" priority="333">
      <formula>INDIRECT(ADDRESS(ROW(),COLUMN()))=TRUNC(INDIRECT(ADDRESS(ROW(),COLUMN())))</formula>
    </cfRule>
  </conditionalFormatting>
  <conditionalFormatting sqref="AB41:AH41">
    <cfRule type="expression" dxfId="429" priority="332">
      <formula>OR(AB$171=$B40,AB$172=$B40)</formula>
    </cfRule>
  </conditionalFormatting>
  <conditionalFormatting sqref="AB40:AH41">
    <cfRule type="expression" dxfId="428" priority="331">
      <formula>INDIRECT(ADDRESS(ROW(),COLUMN()))=TRUNC(INDIRECT(ADDRESS(ROW(),COLUMN())))</formula>
    </cfRule>
  </conditionalFormatting>
  <conditionalFormatting sqref="AI41:AO41">
    <cfRule type="expression" dxfId="427" priority="330">
      <formula>OR(AI$171=$B40,AI$172=$B40)</formula>
    </cfRule>
  </conditionalFormatting>
  <conditionalFormatting sqref="AI40:AO41">
    <cfRule type="expression" dxfId="426" priority="329">
      <formula>INDIRECT(ADDRESS(ROW(),COLUMN()))=TRUNC(INDIRECT(ADDRESS(ROW(),COLUMN())))</formula>
    </cfRule>
  </conditionalFormatting>
  <conditionalFormatting sqref="AP41:AV41">
    <cfRule type="expression" dxfId="425" priority="328">
      <formula>OR(AP$171=$B40,AP$172=$B40)</formula>
    </cfRule>
  </conditionalFormatting>
  <conditionalFormatting sqref="AP40:AV41">
    <cfRule type="expression" dxfId="424" priority="327">
      <formula>INDIRECT(ADDRESS(ROW(),COLUMN()))=TRUNC(INDIRECT(ADDRESS(ROW(),COLUMN())))</formula>
    </cfRule>
  </conditionalFormatting>
  <conditionalFormatting sqref="AW41:AY41">
    <cfRule type="expression" dxfId="423" priority="326">
      <formula>OR(AW$171=$B40,AW$172=$B40)</formula>
    </cfRule>
  </conditionalFormatting>
  <conditionalFormatting sqref="AW40:AY41">
    <cfRule type="expression" dxfId="422" priority="325">
      <formula>INDIRECT(ADDRESS(ROW(),COLUMN()))=TRUNC(INDIRECT(ADDRESS(ROW(),COLUMN())))</formula>
    </cfRule>
  </conditionalFormatting>
  <conditionalFormatting sqref="U44:AA44">
    <cfRule type="expression" dxfId="421" priority="324">
      <formula>OR(U$171=$B43,U$172=$B43)</formula>
    </cfRule>
  </conditionalFormatting>
  <conditionalFormatting sqref="U43:AA44">
    <cfRule type="expression" dxfId="420" priority="323">
      <formula>INDIRECT(ADDRESS(ROW(),COLUMN()))=TRUNC(INDIRECT(ADDRESS(ROW(),COLUMN())))</formula>
    </cfRule>
  </conditionalFormatting>
  <conditionalFormatting sqref="AB44:AH44">
    <cfRule type="expression" dxfId="419" priority="322">
      <formula>OR(AB$171=$B43,AB$172=$B43)</formula>
    </cfRule>
  </conditionalFormatting>
  <conditionalFormatting sqref="AB43:AH44">
    <cfRule type="expression" dxfId="418" priority="321">
      <formula>INDIRECT(ADDRESS(ROW(),COLUMN()))=TRUNC(INDIRECT(ADDRESS(ROW(),COLUMN())))</formula>
    </cfRule>
  </conditionalFormatting>
  <conditionalFormatting sqref="AI44:AO44">
    <cfRule type="expression" dxfId="417" priority="320">
      <formula>OR(AI$171=$B43,AI$172=$B43)</formula>
    </cfRule>
  </conditionalFormatting>
  <conditionalFormatting sqref="AI43:AO44">
    <cfRule type="expression" dxfId="416" priority="319">
      <formula>INDIRECT(ADDRESS(ROW(),COLUMN()))=TRUNC(INDIRECT(ADDRESS(ROW(),COLUMN())))</formula>
    </cfRule>
  </conditionalFormatting>
  <conditionalFormatting sqref="AP44:AV44">
    <cfRule type="expression" dxfId="415" priority="318">
      <formula>OR(AP$171=$B43,AP$172=$B43)</formula>
    </cfRule>
  </conditionalFormatting>
  <conditionalFormatting sqref="AP43:AV44">
    <cfRule type="expression" dxfId="414" priority="317">
      <formula>INDIRECT(ADDRESS(ROW(),COLUMN()))=TRUNC(INDIRECT(ADDRESS(ROW(),COLUMN())))</formula>
    </cfRule>
  </conditionalFormatting>
  <conditionalFormatting sqref="AW44:AY44">
    <cfRule type="expression" dxfId="413" priority="316">
      <formula>OR(AW$171=$B43,AW$172=$B43)</formula>
    </cfRule>
  </conditionalFormatting>
  <conditionalFormatting sqref="AW43:AY44">
    <cfRule type="expression" dxfId="412" priority="315">
      <formula>INDIRECT(ADDRESS(ROW(),COLUMN()))=TRUNC(INDIRECT(ADDRESS(ROW(),COLUMN())))</formula>
    </cfRule>
  </conditionalFormatting>
  <conditionalFormatting sqref="U47:AA47">
    <cfRule type="expression" dxfId="411" priority="314">
      <formula>OR(U$171=$B46,U$172=$B46)</formula>
    </cfRule>
  </conditionalFormatting>
  <conditionalFormatting sqref="U46:AA47">
    <cfRule type="expression" dxfId="410" priority="313">
      <formula>INDIRECT(ADDRESS(ROW(),COLUMN()))=TRUNC(INDIRECT(ADDRESS(ROW(),COLUMN())))</formula>
    </cfRule>
  </conditionalFormatting>
  <conditionalFormatting sqref="AB47:AH47">
    <cfRule type="expression" dxfId="409" priority="312">
      <formula>OR(AB$171=$B46,AB$172=$B46)</formula>
    </cfRule>
  </conditionalFormatting>
  <conditionalFormatting sqref="AB46:AH47">
    <cfRule type="expression" dxfId="408" priority="311">
      <formula>INDIRECT(ADDRESS(ROW(),COLUMN()))=TRUNC(INDIRECT(ADDRESS(ROW(),COLUMN())))</formula>
    </cfRule>
  </conditionalFormatting>
  <conditionalFormatting sqref="AI47:AO47">
    <cfRule type="expression" dxfId="407" priority="310">
      <formula>OR(AI$171=$B46,AI$172=$B46)</formula>
    </cfRule>
  </conditionalFormatting>
  <conditionalFormatting sqref="AI46:AO47">
    <cfRule type="expression" dxfId="406" priority="309">
      <formula>INDIRECT(ADDRESS(ROW(),COLUMN()))=TRUNC(INDIRECT(ADDRESS(ROW(),COLUMN())))</formula>
    </cfRule>
  </conditionalFormatting>
  <conditionalFormatting sqref="AP47:AV47">
    <cfRule type="expression" dxfId="405" priority="308">
      <formula>OR(AP$171=$B46,AP$172=$B46)</formula>
    </cfRule>
  </conditionalFormatting>
  <conditionalFormatting sqref="AP46:AV47">
    <cfRule type="expression" dxfId="404" priority="307">
      <formula>INDIRECT(ADDRESS(ROW(),COLUMN()))=TRUNC(INDIRECT(ADDRESS(ROW(),COLUMN())))</formula>
    </cfRule>
  </conditionalFormatting>
  <conditionalFormatting sqref="AW47:AY47">
    <cfRule type="expression" dxfId="403" priority="306">
      <formula>OR(AW$171=$B46,AW$172=$B46)</formula>
    </cfRule>
  </conditionalFormatting>
  <conditionalFormatting sqref="AW46:AY47">
    <cfRule type="expression" dxfId="402" priority="305">
      <formula>INDIRECT(ADDRESS(ROW(),COLUMN()))=TRUNC(INDIRECT(ADDRESS(ROW(),COLUMN())))</formula>
    </cfRule>
  </conditionalFormatting>
  <conditionalFormatting sqref="U50:AA50">
    <cfRule type="expression" dxfId="401" priority="304">
      <formula>OR(U$171=$B49,U$172=$B49)</formula>
    </cfRule>
  </conditionalFormatting>
  <conditionalFormatting sqref="U49:AA50">
    <cfRule type="expression" dxfId="400" priority="303">
      <formula>INDIRECT(ADDRESS(ROW(),COLUMN()))=TRUNC(INDIRECT(ADDRESS(ROW(),COLUMN())))</formula>
    </cfRule>
  </conditionalFormatting>
  <conditionalFormatting sqref="AB50:AH50">
    <cfRule type="expression" dxfId="399" priority="302">
      <formula>OR(AB$171=$B49,AB$172=$B49)</formula>
    </cfRule>
  </conditionalFormatting>
  <conditionalFormatting sqref="AB49:AH50">
    <cfRule type="expression" dxfId="398" priority="301">
      <formula>INDIRECT(ADDRESS(ROW(),COLUMN()))=TRUNC(INDIRECT(ADDRESS(ROW(),COLUMN())))</formula>
    </cfRule>
  </conditionalFormatting>
  <conditionalFormatting sqref="AI50:AO50">
    <cfRule type="expression" dxfId="397" priority="300">
      <formula>OR(AI$171=$B49,AI$172=$B49)</formula>
    </cfRule>
  </conditionalFormatting>
  <conditionalFormatting sqref="AI49:AO50">
    <cfRule type="expression" dxfId="396" priority="299">
      <formula>INDIRECT(ADDRESS(ROW(),COLUMN()))=TRUNC(INDIRECT(ADDRESS(ROW(),COLUMN())))</formula>
    </cfRule>
  </conditionalFormatting>
  <conditionalFormatting sqref="AP50:AV50">
    <cfRule type="expression" dxfId="395" priority="298">
      <formula>OR(AP$171=$B49,AP$172=$B49)</formula>
    </cfRule>
  </conditionalFormatting>
  <conditionalFormatting sqref="AP49:AV50">
    <cfRule type="expression" dxfId="394" priority="297">
      <formula>INDIRECT(ADDRESS(ROW(),COLUMN()))=TRUNC(INDIRECT(ADDRESS(ROW(),COLUMN())))</formula>
    </cfRule>
  </conditionalFormatting>
  <conditionalFormatting sqref="AW50:AY50">
    <cfRule type="expression" dxfId="393" priority="296">
      <formula>OR(AW$171=$B49,AW$172=$B49)</formula>
    </cfRule>
  </conditionalFormatting>
  <conditionalFormatting sqref="AW49:AY50">
    <cfRule type="expression" dxfId="392" priority="295">
      <formula>INDIRECT(ADDRESS(ROW(),COLUMN()))=TRUNC(INDIRECT(ADDRESS(ROW(),COLUMN())))</formula>
    </cfRule>
  </conditionalFormatting>
  <conditionalFormatting sqref="U53:AA53">
    <cfRule type="expression" dxfId="391" priority="294">
      <formula>OR(U$171=$B52,U$172=$B52)</formula>
    </cfRule>
  </conditionalFormatting>
  <conditionalFormatting sqref="U52:AA53">
    <cfRule type="expression" dxfId="390" priority="293">
      <formula>INDIRECT(ADDRESS(ROW(),COLUMN()))=TRUNC(INDIRECT(ADDRESS(ROW(),COLUMN())))</formula>
    </cfRule>
  </conditionalFormatting>
  <conditionalFormatting sqref="AB53:AH53">
    <cfRule type="expression" dxfId="389" priority="292">
      <formula>OR(AB$171=$B52,AB$172=$B52)</formula>
    </cfRule>
  </conditionalFormatting>
  <conditionalFormatting sqref="AB52:AH53">
    <cfRule type="expression" dxfId="388" priority="291">
      <formula>INDIRECT(ADDRESS(ROW(),COLUMN()))=TRUNC(INDIRECT(ADDRESS(ROW(),COLUMN())))</formula>
    </cfRule>
  </conditionalFormatting>
  <conditionalFormatting sqref="AI53:AO53">
    <cfRule type="expression" dxfId="387" priority="290">
      <formula>OR(AI$171=$B52,AI$172=$B52)</formula>
    </cfRule>
  </conditionalFormatting>
  <conditionalFormatting sqref="AI52:AO53">
    <cfRule type="expression" dxfId="386" priority="289">
      <formula>INDIRECT(ADDRESS(ROW(),COLUMN()))=TRUNC(INDIRECT(ADDRESS(ROW(),COLUMN())))</formula>
    </cfRule>
  </conditionalFormatting>
  <conditionalFormatting sqref="AP53:AV53">
    <cfRule type="expression" dxfId="385" priority="288">
      <formula>OR(AP$171=$B52,AP$172=$B52)</formula>
    </cfRule>
  </conditionalFormatting>
  <conditionalFormatting sqref="AP52:AV53">
    <cfRule type="expression" dxfId="384" priority="287">
      <formula>INDIRECT(ADDRESS(ROW(),COLUMN()))=TRUNC(INDIRECT(ADDRESS(ROW(),COLUMN())))</formula>
    </cfRule>
  </conditionalFormatting>
  <conditionalFormatting sqref="AW53:AY53">
    <cfRule type="expression" dxfId="383" priority="286">
      <formula>OR(AW$171=$B52,AW$172=$B52)</formula>
    </cfRule>
  </conditionalFormatting>
  <conditionalFormatting sqref="AW52:AY53">
    <cfRule type="expression" dxfId="382" priority="285">
      <formula>INDIRECT(ADDRESS(ROW(),COLUMN()))=TRUNC(INDIRECT(ADDRESS(ROW(),COLUMN())))</formula>
    </cfRule>
  </conditionalFormatting>
  <conditionalFormatting sqref="U56:AA56">
    <cfRule type="expression" dxfId="381" priority="284">
      <formula>OR(U$171=$B55,U$172=$B55)</formula>
    </cfRule>
  </conditionalFormatting>
  <conditionalFormatting sqref="U55:AA56">
    <cfRule type="expression" dxfId="380" priority="283">
      <formula>INDIRECT(ADDRESS(ROW(),COLUMN()))=TRUNC(INDIRECT(ADDRESS(ROW(),COLUMN())))</formula>
    </cfRule>
  </conditionalFormatting>
  <conditionalFormatting sqref="AB56:AH56">
    <cfRule type="expression" dxfId="379" priority="282">
      <formula>OR(AB$171=$B55,AB$172=$B55)</formula>
    </cfRule>
  </conditionalFormatting>
  <conditionalFormatting sqref="AB55:AH56">
    <cfRule type="expression" dxfId="378" priority="281">
      <formula>INDIRECT(ADDRESS(ROW(),COLUMN()))=TRUNC(INDIRECT(ADDRESS(ROW(),COLUMN())))</formula>
    </cfRule>
  </conditionalFormatting>
  <conditionalFormatting sqref="AI56:AO56">
    <cfRule type="expression" dxfId="377" priority="280">
      <formula>OR(AI$171=$B55,AI$172=$B55)</formula>
    </cfRule>
  </conditionalFormatting>
  <conditionalFormatting sqref="AI55:AO56">
    <cfRule type="expression" dxfId="376" priority="279">
      <formula>INDIRECT(ADDRESS(ROW(),COLUMN()))=TRUNC(INDIRECT(ADDRESS(ROW(),COLUMN())))</formula>
    </cfRule>
  </conditionalFormatting>
  <conditionalFormatting sqref="AP56:AV56">
    <cfRule type="expression" dxfId="375" priority="278">
      <formula>OR(AP$171=$B55,AP$172=$B55)</formula>
    </cfRule>
  </conditionalFormatting>
  <conditionalFormatting sqref="AP55:AV56">
    <cfRule type="expression" dxfId="374" priority="277">
      <formula>INDIRECT(ADDRESS(ROW(),COLUMN()))=TRUNC(INDIRECT(ADDRESS(ROW(),COLUMN())))</formula>
    </cfRule>
  </conditionalFormatting>
  <conditionalFormatting sqref="AW56:AY56">
    <cfRule type="expression" dxfId="373" priority="276">
      <formula>OR(AW$171=$B55,AW$172=$B55)</formula>
    </cfRule>
  </conditionalFormatting>
  <conditionalFormatting sqref="AW55:AY56">
    <cfRule type="expression" dxfId="372" priority="275">
      <formula>INDIRECT(ADDRESS(ROW(),COLUMN()))=TRUNC(INDIRECT(ADDRESS(ROW(),COLUMN())))</formula>
    </cfRule>
  </conditionalFormatting>
  <conditionalFormatting sqref="U59:AA59">
    <cfRule type="expression" dxfId="371" priority="274">
      <formula>OR(U$171=$B58,U$172=$B58)</formula>
    </cfRule>
  </conditionalFormatting>
  <conditionalFormatting sqref="U58:AA59">
    <cfRule type="expression" dxfId="370" priority="273">
      <formula>INDIRECT(ADDRESS(ROW(),COLUMN()))=TRUNC(INDIRECT(ADDRESS(ROW(),COLUMN())))</formula>
    </cfRule>
  </conditionalFormatting>
  <conditionalFormatting sqref="AB59:AH59">
    <cfRule type="expression" dxfId="369" priority="272">
      <formula>OR(AB$171=$B58,AB$172=$B58)</formula>
    </cfRule>
  </conditionalFormatting>
  <conditionalFormatting sqref="AB58:AH59">
    <cfRule type="expression" dxfId="368" priority="271">
      <formula>INDIRECT(ADDRESS(ROW(),COLUMN()))=TRUNC(INDIRECT(ADDRESS(ROW(),COLUMN())))</formula>
    </cfRule>
  </conditionalFormatting>
  <conditionalFormatting sqref="AI59:AO59">
    <cfRule type="expression" dxfId="367" priority="270">
      <formula>OR(AI$171=$B58,AI$172=$B58)</formula>
    </cfRule>
  </conditionalFormatting>
  <conditionalFormatting sqref="AI58:AO59">
    <cfRule type="expression" dxfId="366" priority="269">
      <formula>INDIRECT(ADDRESS(ROW(),COLUMN()))=TRUNC(INDIRECT(ADDRESS(ROW(),COLUMN())))</formula>
    </cfRule>
  </conditionalFormatting>
  <conditionalFormatting sqref="AP59:AV59">
    <cfRule type="expression" dxfId="365" priority="268">
      <formula>OR(AP$171=$B58,AP$172=$B58)</formula>
    </cfRule>
  </conditionalFormatting>
  <conditionalFormatting sqref="AP58:AV59">
    <cfRule type="expression" dxfId="364" priority="267">
      <formula>INDIRECT(ADDRESS(ROW(),COLUMN()))=TRUNC(INDIRECT(ADDRESS(ROW(),COLUMN())))</formula>
    </cfRule>
  </conditionalFormatting>
  <conditionalFormatting sqref="AW59:AY59">
    <cfRule type="expression" dxfId="363" priority="266">
      <formula>OR(AW$171=$B58,AW$172=$B58)</formula>
    </cfRule>
  </conditionalFormatting>
  <conditionalFormatting sqref="AW58:AY59">
    <cfRule type="expression" dxfId="362" priority="265">
      <formula>INDIRECT(ADDRESS(ROW(),COLUMN()))=TRUNC(INDIRECT(ADDRESS(ROW(),COLUMN())))</formula>
    </cfRule>
  </conditionalFormatting>
  <conditionalFormatting sqref="U62:AA62">
    <cfRule type="expression" dxfId="361" priority="264">
      <formula>OR(U$171=$B61,U$172=$B61)</formula>
    </cfRule>
  </conditionalFormatting>
  <conditionalFormatting sqref="U61:AA62">
    <cfRule type="expression" dxfId="360" priority="263">
      <formula>INDIRECT(ADDRESS(ROW(),COLUMN()))=TRUNC(INDIRECT(ADDRESS(ROW(),COLUMN())))</formula>
    </cfRule>
  </conditionalFormatting>
  <conditionalFormatting sqref="AB62:AH62">
    <cfRule type="expression" dxfId="359" priority="262">
      <formula>OR(AB$171=$B61,AB$172=$B61)</formula>
    </cfRule>
  </conditionalFormatting>
  <conditionalFormatting sqref="AB61:AH62">
    <cfRule type="expression" dxfId="358" priority="261">
      <formula>INDIRECT(ADDRESS(ROW(),COLUMN()))=TRUNC(INDIRECT(ADDRESS(ROW(),COLUMN())))</formula>
    </cfRule>
  </conditionalFormatting>
  <conditionalFormatting sqref="AI62:AO62">
    <cfRule type="expression" dxfId="357" priority="260">
      <formula>OR(AI$171=$B61,AI$172=$B61)</formula>
    </cfRule>
  </conditionalFormatting>
  <conditionalFormatting sqref="AI61:AO62">
    <cfRule type="expression" dxfId="356" priority="259">
      <formula>INDIRECT(ADDRESS(ROW(),COLUMN()))=TRUNC(INDIRECT(ADDRESS(ROW(),COLUMN())))</formula>
    </cfRule>
  </conditionalFormatting>
  <conditionalFormatting sqref="AP62:AV62">
    <cfRule type="expression" dxfId="355" priority="258">
      <formula>OR(AP$171=$B61,AP$172=$B61)</formula>
    </cfRule>
  </conditionalFormatting>
  <conditionalFormatting sqref="AP61:AV62">
    <cfRule type="expression" dxfId="354" priority="257">
      <formula>INDIRECT(ADDRESS(ROW(),COLUMN()))=TRUNC(INDIRECT(ADDRESS(ROW(),COLUMN())))</formula>
    </cfRule>
  </conditionalFormatting>
  <conditionalFormatting sqref="AW62:AY62">
    <cfRule type="expression" dxfId="353" priority="256">
      <formula>OR(AW$171=$B61,AW$172=$B61)</formula>
    </cfRule>
  </conditionalFormatting>
  <conditionalFormatting sqref="AW61:AY62">
    <cfRule type="expression" dxfId="352" priority="255">
      <formula>INDIRECT(ADDRESS(ROW(),COLUMN()))=TRUNC(INDIRECT(ADDRESS(ROW(),COLUMN())))</formula>
    </cfRule>
  </conditionalFormatting>
  <conditionalFormatting sqref="U65:AA65">
    <cfRule type="expression" dxfId="351" priority="254">
      <formula>OR(U$171=$B64,U$172=$B64)</formula>
    </cfRule>
  </conditionalFormatting>
  <conditionalFormatting sqref="U64:AA65">
    <cfRule type="expression" dxfId="350" priority="253">
      <formula>INDIRECT(ADDRESS(ROW(),COLUMN()))=TRUNC(INDIRECT(ADDRESS(ROW(),COLUMN())))</formula>
    </cfRule>
  </conditionalFormatting>
  <conditionalFormatting sqref="AB65:AH65">
    <cfRule type="expression" dxfId="349" priority="252">
      <formula>OR(AB$171=$B64,AB$172=$B64)</formula>
    </cfRule>
  </conditionalFormatting>
  <conditionalFormatting sqref="AB64:AH65">
    <cfRule type="expression" dxfId="348" priority="251">
      <formula>INDIRECT(ADDRESS(ROW(),COLUMN()))=TRUNC(INDIRECT(ADDRESS(ROW(),COLUMN())))</formula>
    </cfRule>
  </conditionalFormatting>
  <conditionalFormatting sqref="AI65:AO65">
    <cfRule type="expression" dxfId="347" priority="250">
      <formula>OR(AI$171=$B64,AI$172=$B64)</formula>
    </cfRule>
  </conditionalFormatting>
  <conditionalFormatting sqref="AI64:AO65">
    <cfRule type="expression" dxfId="346" priority="249">
      <formula>INDIRECT(ADDRESS(ROW(),COLUMN()))=TRUNC(INDIRECT(ADDRESS(ROW(),COLUMN())))</formula>
    </cfRule>
  </conditionalFormatting>
  <conditionalFormatting sqref="AP65:AV65">
    <cfRule type="expression" dxfId="345" priority="248">
      <formula>OR(AP$171=$B64,AP$172=$B64)</formula>
    </cfRule>
  </conditionalFormatting>
  <conditionalFormatting sqref="AP64:AV65">
    <cfRule type="expression" dxfId="344" priority="247">
      <formula>INDIRECT(ADDRESS(ROW(),COLUMN()))=TRUNC(INDIRECT(ADDRESS(ROW(),COLUMN())))</formula>
    </cfRule>
  </conditionalFormatting>
  <conditionalFormatting sqref="AW65:AY65">
    <cfRule type="expression" dxfId="343" priority="246">
      <formula>OR(AW$171=$B64,AW$172=$B64)</formula>
    </cfRule>
  </conditionalFormatting>
  <conditionalFormatting sqref="AW64:AY65">
    <cfRule type="expression" dxfId="342" priority="245">
      <formula>INDIRECT(ADDRESS(ROW(),COLUMN()))=TRUNC(INDIRECT(ADDRESS(ROW(),COLUMN())))</formula>
    </cfRule>
  </conditionalFormatting>
  <conditionalFormatting sqref="U67:AA68">
    <cfRule type="expression" dxfId="341" priority="244">
      <formula>INDIRECT(ADDRESS(ROW(),COLUMN()))=TRUNC(INDIRECT(ADDRESS(ROW(),COLUMN())))</formula>
    </cfRule>
  </conditionalFormatting>
  <conditionalFormatting sqref="AB67:AH68">
    <cfRule type="expression" dxfId="340" priority="243">
      <formula>INDIRECT(ADDRESS(ROW(),COLUMN()))=TRUNC(INDIRECT(ADDRESS(ROW(),COLUMN())))</formula>
    </cfRule>
  </conditionalFormatting>
  <conditionalFormatting sqref="AI67:AO68">
    <cfRule type="expression" dxfId="339" priority="242">
      <formula>INDIRECT(ADDRESS(ROW(),COLUMN()))=TRUNC(INDIRECT(ADDRESS(ROW(),COLUMN())))</formula>
    </cfRule>
  </conditionalFormatting>
  <conditionalFormatting sqref="AP67:AV68">
    <cfRule type="expression" dxfId="338" priority="241">
      <formula>INDIRECT(ADDRESS(ROW(),COLUMN()))=TRUNC(INDIRECT(ADDRESS(ROW(),COLUMN())))</formula>
    </cfRule>
  </conditionalFormatting>
  <conditionalFormatting sqref="AW67:AY68">
    <cfRule type="expression" dxfId="337" priority="240">
      <formula>INDIRECT(ADDRESS(ROW(),COLUMN()))=TRUNC(INDIRECT(ADDRESS(ROW(),COLUMN())))</formula>
    </cfRule>
  </conditionalFormatting>
  <conditionalFormatting sqref="U71:AY71">
    <cfRule type="expression" dxfId="336" priority="239">
      <formula>OR(U$171=$B70,U$172=$B70)</formula>
    </cfRule>
  </conditionalFormatting>
  <conditionalFormatting sqref="AZ70:BC71">
    <cfRule type="expression" dxfId="335" priority="238">
      <formula>INDIRECT(ADDRESS(ROW(),COLUMN()))=TRUNC(INDIRECT(ADDRESS(ROW(),COLUMN())))</formula>
    </cfRule>
  </conditionalFormatting>
  <conditionalFormatting sqref="U70:AA71">
    <cfRule type="expression" dxfId="334" priority="237">
      <formula>INDIRECT(ADDRESS(ROW(),COLUMN()))=TRUNC(INDIRECT(ADDRESS(ROW(),COLUMN())))</formula>
    </cfRule>
  </conditionalFormatting>
  <conditionalFormatting sqref="AB70:AH71">
    <cfRule type="expression" dxfId="333" priority="236">
      <formula>INDIRECT(ADDRESS(ROW(),COLUMN()))=TRUNC(INDIRECT(ADDRESS(ROW(),COLUMN())))</formula>
    </cfRule>
  </conditionalFormatting>
  <conditionalFormatting sqref="AI70:AO71">
    <cfRule type="expression" dxfId="332" priority="235">
      <formula>INDIRECT(ADDRESS(ROW(),COLUMN()))=TRUNC(INDIRECT(ADDRESS(ROW(),COLUMN())))</formula>
    </cfRule>
  </conditionalFormatting>
  <conditionalFormatting sqref="AP70:AV71">
    <cfRule type="expression" dxfId="331" priority="234">
      <formula>INDIRECT(ADDRESS(ROW(),COLUMN()))=TRUNC(INDIRECT(ADDRESS(ROW(),COLUMN())))</formula>
    </cfRule>
  </conditionalFormatting>
  <conditionalFormatting sqref="AW70:AY71">
    <cfRule type="expression" dxfId="330" priority="233">
      <formula>INDIRECT(ADDRESS(ROW(),COLUMN()))=TRUNC(INDIRECT(ADDRESS(ROW(),COLUMN())))</formula>
    </cfRule>
  </conditionalFormatting>
  <conditionalFormatting sqref="U74:AY74">
    <cfRule type="expression" dxfId="329" priority="232">
      <formula>OR(U$171=$B73,U$172=$B73)</formula>
    </cfRule>
  </conditionalFormatting>
  <conditionalFormatting sqref="AZ73:BC74">
    <cfRule type="expression" dxfId="328" priority="231">
      <formula>INDIRECT(ADDRESS(ROW(),COLUMN()))=TRUNC(INDIRECT(ADDRESS(ROW(),COLUMN())))</formula>
    </cfRule>
  </conditionalFormatting>
  <conditionalFormatting sqref="U73:AA74">
    <cfRule type="expression" dxfId="327" priority="230">
      <formula>INDIRECT(ADDRESS(ROW(),COLUMN()))=TRUNC(INDIRECT(ADDRESS(ROW(),COLUMN())))</formula>
    </cfRule>
  </conditionalFormatting>
  <conditionalFormatting sqref="AB73:AH74">
    <cfRule type="expression" dxfId="326" priority="229">
      <formula>INDIRECT(ADDRESS(ROW(),COLUMN()))=TRUNC(INDIRECT(ADDRESS(ROW(),COLUMN())))</formula>
    </cfRule>
  </conditionalFormatting>
  <conditionalFormatting sqref="AI73:AO74">
    <cfRule type="expression" dxfId="325" priority="228">
      <formula>INDIRECT(ADDRESS(ROW(),COLUMN()))=TRUNC(INDIRECT(ADDRESS(ROW(),COLUMN())))</formula>
    </cfRule>
  </conditionalFormatting>
  <conditionalFormatting sqref="AP73:AV74">
    <cfRule type="expression" dxfId="324" priority="227">
      <formula>INDIRECT(ADDRESS(ROW(),COLUMN()))=TRUNC(INDIRECT(ADDRESS(ROW(),COLUMN())))</formula>
    </cfRule>
  </conditionalFormatting>
  <conditionalFormatting sqref="AW73:AY74">
    <cfRule type="expression" dxfId="323" priority="226">
      <formula>INDIRECT(ADDRESS(ROW(),COLUMN()))=TRUNC(INDIRECT(ADDRESS(ROW(),COLUMN())))</formula>
    </cfRule>
  </conditionalFormatting>
  <conditionalFormatting sqref="U77:AY77">
    <cfRule type="expression" dxfId="322" priority="225">
      <formula>OR(U$171=$B76,U$172=$B76)</formula>
    </cfRule>
  </conditionalFormatting>
  <conditionalFormatting sqref="AZ76:BC77">
    <cfRule type="expression" dxfId="321" priority="224">
      <formula>INDIRECT(ADDRESS(ROW(),COLUMN()))=TRUNC(INDIRECT(ADDRESS(ROW(),COLUMN())))</formula>
    </cfRule>
  </conditionalFormatting>
  <conditionalFormatting sqref="U76:AA77">
    <cfRule type="expression" dxfId="320" priority="223">
      <formula>INDIRECT(ADDRESS(ROW(),COLUMN()))=TRUNC(INDIRECT(ADDRESS(ROW(),COLUMN())))</formula>
    </cfRule>
  </conditionalFormatting>
  <conditionalFormatting sqref="AB76:AH77">
    <cfRule type="expression" dxfId="319" priority="222">
      <formula>INDIRECT(ADDRESS(ROW(),COLUMN()))=TRUNC(INDIRECT(ADDRESS(ROW(),COLUMN())))</formula>
    </cfRule>
  </conditionalFormatting>
  <conditionalFormatting sqref="AI76:AO77">
    <cfRule type="expression" dxfId="318" priority="221">
      <formula>INDIRECT(ADDRESS(ROW(),COLUMN()))=TRUNC(INDIRECT(ADDRESS(ROW(),COLUMN())))</formula>
    </cfRule>
  </conditionalFormatting>
  <conditionalFormatting sqref="AP76:AV77">
    <cfRule type="expression" dxfId="317" priority="220">
      <formula>INDIRECT(ADDRESS(ROW(),COLUMN()))=TRUNC(INDIRECT(ADDRESS(ROW(),COLUMN())))</formula>
    </cfRule>
  </conditionalFormatting>
  <conditionalFormatting sqref="AW76:AY77">
    <cfRule type="expression" dxfId="316" priority="219">
      <formula>INDIRECT(ADDRESS(ROW(),COLUMN()))=TRUNC(INDIRECT(ADDRESS(ROW(),COLUMN())))</formula>
    </cfRule>
  </conditionalFormatting>
  <conditionalFormatting sqref="U80:AY80">
    <cfRule type="expression" dxfId="315" priority="218">
      <formula>OR(U$171=$B79,U$172=$B79)</formula>
    </cfRule>
  </conditionalFormatting>
  <conditionalFormatting sqref="AZ79:BC80">
    <cfRule type="expression" dxfId="314" priority="217">
      <formula>INDIRECT(ADDRESS(ROW(),COLUMN()))=TRUNC(INDIRECT(ADDRESS(ROW(),COLUMN())))</formula>
    </cfRule>
  </conditionalFormatting>
  <conditionalFormatting sqref="U79:AA80">
    <cfRule type="expression" dxfId="313" priority="216">
      <formula>INDIRECT(ADDRESS(ROW(),COLUMN()))=TRUNC(INDIRECT(ADDRESS(ROW(),COLUMN())))</formula>
    </cfRule>
  </conditionalFormatting>
  <conditionalFormatting sqref="AB79:AH80">
    <cfRule type="expression" dxfId="312" priority="215">
      <formula>INDIRECT(ADDRESS(ROW(),COLUMN()))=TRUNC(INDIRECT(ADDRESS(ROW(),COLUMN())))</formula>
    </cfRule>
  </conditionalFormatting>
  <conditionalFormatting sqref="AI79:AO80">
    <cfRule type="expression" dxfId="311" priority="214">
      <formula>INDIRECT(ADDRESS(ROW(),COLUMN()))=TRUNC(INDIRECT(ADDRESS(ROW(),COLUMN())))</formula>
    </cfRule>
  </conditionalFormatting>
  <conditionalFormatting sqref="AP79:AV80">
    <cfRule type="expression" dxfId="310" priority="213">
      <formula>INDIRECT(ADDRESS(ROW(),COLUMN()))=TRUNC(INDIRECT(ADDRESS(ROW(),COLUMN())))</formula>
    </cfRule>
  </conditionalFormatting>
  <conditionalFormatting sqref="AW79:AY80">
    <cfRule type="expression" dxfId="309" priority="212">
      <formula>INDIRECT(ADDRESS(ROW(),COLUMN()))=TRUNC(INDIRECT(ADDRESS(ROW(),COLUMN())))</formula>
    </cfRule>
  </conditionalFormatting>
  <conditionalFormatting sqref="U83:AY83">
    <cfRule type="expression" dxfId="308" priority="211">
      <formula>OR(U$171=$B82,U$172=$B82)</formula>
    </cfRule>
  </conditionalFormatting>
  <conditionalFormatting sqref="AZ82:BC83">
    <cfRule type="expression" dxfId="307" priority="210">
      <formula>INDIRECT(ADDRESS(ROW(),COLUMN()))=TRUNC(INDIRECT(ADDRESS(ROW(),COLUMN())))</formula>
    </cfRule>
  </conditionalFormatting>
  <conditionalFormatting sqref="U82:AA83">
    <cfRule type="expression" dxfId="306" priority="209">
      <formula>INDIRECT(ADDRESS(ROW(),COLUMN()))=TRUNC(INDIRECT(ADDRESS(ROW(),COLUMN())))</formula>
    </cfRule>
  </conditionalFormatting>
  <conditionalFormatting sqref="AB82:AH83">
    <cfRule type="expression" dxfId="305" priority="208">
      <formula>INDIRECT(ADDRESS(ROW(),COLUMN()))=TRUNC(INDIRECT(ADDRESS(ROW(),COLUMN())))</formula>
    </cfRule>
  </conditionalFormatting>
  <conditionalFormatting sqref="AI82:AO83">
    <cfRule type="expression" dxfId="304" priority="207">
      <formula>INDIRECT(ADDRESS(ROW(),COLUMN()))=TRUNC(INDIRECT(ADDRESS(ROW(),COLUMN())))</formula>
    </cfRule>
  </conditionalFormatting>
  <conditionalFormatting sqref="AP82:AV83">
    <cfRule type="expression" dxfId="303" priority="206">
      <formula>INDIRECT(ADDRESS(ROW(),COLUMN()))=TRUNC(INDIRECT(ADDRESS(ROW(),COLUMN())))</formula>
    </cfRule>
  </conditionalFormatting>
  <conditionalFormatting sqref="AW82:AY83">
    <cfRule type="expression" dxfId="302" priority="205">
      <formula>INDIRECT(ADDRESS(ROW(),COLUMN()))=TRUNC(INDIRECT(ADDRESS(ROW(),COLUMN())))</formula>
    </cfRule>
  </conditionalFormatting>
  <conditionalFormatting sqref="U86:AY86">
    <cfRule type="expression" dxfId="301" priority="204">
      <formula>OR(U$171=$B85,U$172=$B85)</formula>
    </cfRule>
  </conditionalFormatting>
  <conditionalFormatting sqref="AZ85:BC86">
    <cfRule type="expression" dxfId="300" priority="203">
      <formula>INDIRECT(ADDRESS(ROW(),COLUMN()))=TRUNC(INDIRECT(ADDRESS(ROW(),COLUMN())))</formula>
    </cfRule>
  </conditionalFormatting>
  <conditionalFormatting sqref="U85:AA86">
    <cfRule type="expression" dxfId="299" priority="202">
      <formula>INDIRECT(ADDRESS(ROW(),COLUMN()))=TRUNC(INDIRECT(ADDRESS(ROW(),COLUMN())))</formula>
    </cfRule>
  </conditionalFormatting>
  <conditionalFormatting sqref="AB85:AH86">
    <cfRule type="expression" dxfId="298" priority="201">
      <formula>INDIRECT(ADDRESS(ROW(),COLUMN()))=TRUNC(INDIRECT(ADDRESS(ROW(),COLUMN())))</formula>
    </cfRule>
  </conditionalFormatting>
  <conditionalFormatting sqref="AI85:AO86">
    <cfRule type="expression" dxfId="297" priority="200">
      <formula>INDIRECT(ADDRESS(ROW(),COLUMN()))=TRUNC(INDIRECT(ADDRESS(ROW(),COLUMN())))</formula>
    </cfRule>
  </conditionalFormatting>
  <conditionalFormatting sqref="AP85:AV86">
    <cfRule type="expression" dxfId="296" priority="199">
      <formula>INDIRECT(ADDRESS(ROW(),COLUMN()))=TRUNC(INDIRECT(ADDRESS(ROW(),COLUMN())))</formula>
    </cfRule>
  </conditionalFormatting>
  <conditionalFormatting sqref="AW85:AY86">
    <cfRule type="expression" dxfId="295" priority="198">
      <formula>INDIRECT(ADDRESS(ROW(),COLUMN()))=TRUNC(INDIRECT(ADDRESS(ROW(),COLUMN())))</formula>
    </cfRule>
  </conditionalFormatting>
  <conditionalFormatting sqref="U89:AY89">
    <cfRule type="expression" dxfId="294" priority="197">
      <formula>OR(U$171=$B88,U$172=$B88)</formula>
    </cfRule>
  </conditionalFormatting>
  <conditionalFormatting sqref="AZ88:BC89">
    <cfRule type="expression" dxfId="293" priority="196">
      <formula>INDIRECT(ADDRESS(ROW(),COLUMN()))=TRUNC(INDIRECT(ADDRESS(ROW(),COLUMN())))</formula>
    </cfRule>
  </conditionalFormatting>
  <conditionalFormatting sqref="U88:AA89">
    <cfRule type="expression" dxfId="292" priority="195">
      <formula>INDIRECT(ADDRESS(ROW(),COLUMN()))=TRUNC(INDIRECT(ADDRESS(ROW(),COLUMN())))</formula>
    </cfRule>
  </conditionalFormatting>
  <conditionalFormatting sqref="AB88:AH89">
    <cfRule type="expression" dxfId="291" priority="194">
      <formula>INDIRECT(ADDRESS(ROW(),COLUMN()))=TRUNC(INDIRECT(ADDRESS(ROW(),COLUMN())))</formula>
    </cfRule>
  </conditionalFormatting>
  <conditionalFormatting sqref="AI88:AO89">
    <cfRule type="expression" dxfId="290" priority="193">
      <formula>INDIRECT(ADDRESS(ROW(),COLUMN()))=TRUNC(INDIRECT(ADDRESS(ROW(),COLUMN())))</formula>
    </cfRule>
  </conditionalFormatting>
  <conditionalFormatting sqref="AP88:AV89">
    <cfRule type="expression" dxfId="289" priority="192">
      <formula>INDIRECT(ADDRESS(ROW(),COLUMN()))=TRUNC(INDIRECT(ADDRESS(ROW(),COLUMN())))</formula>
    </cfRule>
  </conditionalFormatting>
  <conditionalFormatting sqref="AW88:AY89">
    <cfRule type="expression" dxfId="288" priority="191">
      <formula>INDIRECT(ADDRESS(ROW(),COLUMN()))=TRUNC(INDIRECT(ADDRESS(ROW(),COLUMN())))</formula>
    </cfRule>
  </conditionalFormatting>
  <conditionalFormatting sqref="U92:AY92">
    <cfRule type="expression" dxfId="287" priority="190">
      <formula>OR(U$171=$B91,U$172=$B91)</formula>
    </cfRule>
  </conditionalFormatting>
  <conditionalFormatting sqref="AZ91:BC92">
    <cfRule type="expression" dxfId="286" priority="189">
      <formula>INDIRECT(ADDRESS(ROW(),COLUMN()))=TRUNC(INDIRECT(ADDRESS(ROW(),COLUMN())))</formula>
    </cfRule>
  </conditionalFormatting>
  <conditionalFormatting sqref="U91:AA92">
    <cfRule type="expression" dxfId="285" priority="188">
      <formula>INDIRECT(ADDRESS(ROW(),COLUMN()))=TRUNC(INDIRECT(ADDRESS(ROW(),COLUMN())))</formula>
    </cfRule>
  </conditionalFormatting>
  <conditionalFormatting sqref="AB91:AH92">
    <cfRule type="expression" dxfId="284" priority="187">
      <formula>INDIRECT(ADDRESS(ROW(),COLUMN()))=TRUNC(INDIRECT(ADDRESS(ROW(),COLUMN())))</formula>
    </cfRule>
  </conditionalFormatting>
  <conditionalFormatting sqref="AI91:AO92">
    <cfRule type="expression" dxfId="283" priority="186">
      <formula>INDIRECT(ADDRESS(ROW(),COLUMN()))=TRUNC(INDIRECT(ADDRESS(ROW(),COLUMN())))</formula>
    </cfRule>
  </conditionalFormatting>
  <conditionalFormatting sqref="AP91:AV92">
    <cfRule type="expression" dxfId="282" priority="185">
      <formula>INDIRECT(ADDRESS(ROW(),COLUMN()))=TRUNC(INDIRECT(ADDRESS(ROW(),COLUMN())))</formula>
    </cfRule>
  </conditionalFormatting>
  <conditionalFormatting sqref="AW91:AY92">
    <cfRule type="expression" dxfId="281" priority="184">
      <formula>INDIRECT(ADDRESS(ROW(),COLUMN()))=TRUNC(INDIRECT(ADDRESS(ROW(),COLUMN())))</formula>
    </cfRule>
  </conditionalFormatting>
  <conditionalFormatting sqref="U95:AY95">
    <cfRule type="expression" dxfId="280" priority="183">
      <formula>OR(U$171=$B94,U$172=$B94)</formula>
    </cfRule>
  </conditionalFormatting>
  <conditionalFormatting sqref="AZ94:BC95">
    <cfRule type="expression" dxfId="279" priority="182">
      <formula>INDIRECT(ADDRESS(ROW(),COLUMN()))=TRUNC(INDIRECT(ADDRESS(ROW(),COLUMN())))</formula>
    </cfRule>
  </conditionalFormatting>
  <conditionalFormatting sqref="U94:AA95">
    <cfRule type="expression" dxfId="278" priority="181">
      <formula>INDIRECT(ADDRESS(ROW(),COLUMN()))=TRUNC(INDIRECT(ADDRESS(ROW(),COLUMN())))</formula>
    </cfRule>
  </conditionalFormatting>
  <conditionalFormatting sqref="AB94:AH95">
    <cfRule type="expression" dxfId="277" priority="180">
      <formula>INDIRECT(ADDRESS(ROW(),COLUMN()))=TRUNC(INDIRECT(ADDRESS(ROW(),COLUMN())))</formula>
    </cfRule>
  </conditionalFormatting>
  <conditionalFormatting sqref="AI94:AO95">
    <cfRule type="expression" dxfId="276" priority="179">
      <formula>INDIRECT(ADDRESS(ROW(),COLUMN()))=TRUNC(INDIRECT(ADDRESS(ROW(),COLUMN())))</formula>
    </cfRule>
  </conditionalFormatting>
  <conditionalFormatting sqref="AP94:AV95">
    <cfRule type="expression" dxfId="275" priority="178">
      <formula>INDIRECT(ADDRESS(ROW(),COLUMN()))=TRUNC(INDIRECT(ADDRESS(ROW(),COLUMN())))</formula>
    </cfRule>
  </conditionalFormatting>
  <conditionalFormatting sqref="AW94:AY95">
    <cfRule type="expression" dxfId="274" priority="177">
      <formula>INDIRECT(ADDRESS(ROW(),COLUMN()))=TRUNC(INDIRECT(ADDRESS(ROW(),COLUMN())))</formula>
    </cfRule>
  </conditionalFormatting>
  <conditionalFormatting sqref="U98:AY98">
    <cfRule type="expression" dxfId="273" priority="176">
      <formula>OR(U$171=$B97,U$172=$B97)</formula>
    </cfRule>
  </conditionalFormatting>
  <conditionalFormatting sqref="AZ97:BC98">
    <cfRule type="expression" dxfId="272" priority="175">
      <formula>INDIRECT(ADDRESS(ROW(),COLUMN()))=TRUNC(INDIRECT(ADDRESS(ROW(),COLUMN())))</formula>
    </cfRule>
  </conditionalFormatting>
  <conditionalFormatting sqref="U97:AA98">
    <cfRule type="expression" dxfId="271" priority="174">
      <formula>INDIRECT(ADDRESS(ROW(),COLUMN()))=TRUNC(INDIRECT(ADDRESS(ROW(),COLUMN())))</formula>
    </cfRule>
  </conditionalFormatting>
  <conditionalFormatting sqref="AB97:AH98">
    <cfRule type="expression" dxfId="270" priority="173">
      <formula>INDIRECT(ADDRESS(ROW(),COLUMN()))=TRUNC(INDIRECT(ADDRESS(ROW(),COLUMN())))</formula>
    </cfRule>
  </conditionalFormatting>
  <conditionalFormatting sqref="AI97:AO98">
    <cfRule type="expression" dxfId="269" priority="172">
      <formula>INDIRECT(ADDRESS(ROW(),COLUMN()))=TRUNC(INDIRECT(ADDRESS(ROW(),COLUMN())))</formula>
    </cfRule>
  </conditionalFormatting>
  <conditionalFormatting sqref="AP97:AV98">
    <cfRule type="expression" dxfId="268" priority="171">
      <formula>INDIRECT(ADDRESS(ROW(),COLUMN()))=TRUNC(INDIRECT(ADDRESS(ROW(),COLUMN())))</formula>
    </cfRule>
  </conditionalFormatting>
  <conditionalFormatting sqref="AW97:AY98">
    <cfRule type="expression" dxfId="267" priority="170">
      <formula>INDIRECT(ADDRESS(ROW(),COLUMN()))=TRUNC(INDIRECT(ADDRESS(ROW(),COLUMN())))</formula>
    </cfRule>
  </conditionalFormatting>
  <conditionalFormatting sqref="U101:AY101">
    <cfRule type="expression" dxfId="266" priority="169">
      <formula>OR(U$171=$B100,U$172=$B100)</formula>
    </cfRule>
  </conditionalFormatting>
  <conditionalFormatting sqref="AZ100:BC101">
    <cfRule type="expression" dxfId="265" priority="168">
      <formula>INDIRECT(ADDRESS(ROW(),COLUMN()))=TRUNC(INDIRECT(ADDRESS(ROW(),COLUMN())))</formula>
    </cfRule>
  </conditionalFormatting>
  <conditionalFormatting sqref="U100:AA101">
    <cfRule type="expression" dxfId="264" priority="167">
      <formula>INDIRECT(ADDRESS(ROW(),COLUMN()))=TRUNC(INDIRECT(ADDRESS(ROW(),COLUMN())))</formula>
    </cfRule>
  </conditionalFormatting>
  <conditionalFormatting sqref="AB100:AH101">
    <cfRule type="expression" dxfId="263" priority="166">
      <formula>INDIRECT(ADDRESS(ROW(),COLUMN()))=TRUNC(INDIRECT(ADDRESS(ROW(),COLUMN())))</formula>
    </cfRule>
  </conditionalFormatting>
  <conditionalFormatting sqref="AI100:AO101">
    <cfRule type="expression" dxfId="262" priority="165">
      <formula>INDIRECT(ADDRESS(ROW(),COLUMN()))=TRUNC(INDIRECT(ADDRESS(ROW(),COLUMN())))</formula>
    </cfRule>
  </conditionalFormatting>
  <conditionalFormatting sqref="AP100:AV101">
    <cfRule type="expression" dxfId="261" priority="164">
      <formula>INDIRECT(ADDRESS(ROW(),COLUMN()))=TRUNC(INDIRECT(ADDRESS(ROW(),COLUMN())))</formula>
    </cfRule>
  </conditionalFormatting>
  <conditionalFormatting sqref="AW100:AY101">
    <cfRule type="expression" dxfId="260" priority="163">
      <formula>INDIRECT(ADDRESS(ROW(),COLUMN()))=TRUNC(INDIRECT(ADDRESS(ROW(),COLUMN())))</formula>
    </cfRule>
  </conditionalFormatting>
  <conditionalFormatting sqref="U104:AY104">
    <cfRule type="expression" dxfId="259" priority="162">
      <formula>OR(U$171=$B103,U$172=$B103)</formula>
    </cfRule>
  </conditionalFormatting>
  <conditionalFormatting sqref="AZ103:BC104">
    <cfRule type="expression" dxfId="258" priority="161">
      <formula>INDIRECT(ADDRESS(ROW(),COLUMN()))=TRUNC(INDIRECT(ADDRESS(ROW(),COLUMN())))</formula>
    </cfRule>
  </conditionalFormatting>
  <conditionalFormatting sqref="U103:AA104">
    <cfRule type="expression" dxfId="257" priority="160">
      <formula>INDIRECT(ADDRESS(ROW(),COLUMN()))=TRUNC(INDIRECT(ADDRESS(ROW(),COLUMN())))</formula>
    </cfRule>
  </conditionalFormatting>
  <conditionalFormatting sqref="AB103:AH104">
    <cfRule type="expression" dxfId="256" priority="159">
      <formula>INDIRECT(ADDRESS(ROW(),COLUMN()))=TRUNC(INDIRECT(ADDRESS(ROW(),COLUMN())))</formula>
    </cfRule>
  </conditionalFormatting>
  <conditionalFormatting sqref="AI103:AO104">
    <cfRule type="expression" dxfId="255" priority="158">
      <formula>INDIRECT(ADDRESS(ROW(),COLUMN()))=TRUNC(INDIRECT(ADDRESS(ROW(),COLUMN())))</formula>
    </cfRule>
  </conditionalFormatting>
  <conditionalFormatting sqref="AP103:AV104">
    <cfRule type="expression" dxfId="254" priority="157">
      <formula>INDIRECT(ADDRESS(ROW(),COLUMN()))=TRUNC(INDIRECT(ADDRESS(ROW(),COLUMN())))</formula>
    </cfRule>
  </conditionalFormatting>
  <conditionalFormatting sqref="AW103:AY104">
    <cfRule type="expression" dxfId="253" priority="156">
      <formula>INDIRECT(ADDRESS(ROW(),COLUMN()))=TRUNC(INDIRECT(ADDRESS(ROW(),COLUMN())))</formula>
    </cfRule>
  </conditionalFormatting>
  <conditionalFormatting sqref="U107:AY107">
    <cfRule type="expression" dxfId="252" priority="155">
      <formula>OR(U$171=$B106,U$172=$B106)</formula>
    </cfRule>
  </conditionalFormatting>
  <conditionalFormatting sqref="AZ106:BC107">
    <cfRule type="expression" dxfId="251" priority="154">
      <formula>INDIRECT(ADDRESS(ROW(),COLUMN()))=TRUNC(INDIRECT(ADDRESS(ROW(),COLUMN())))</formula>
    </cfRule>
  </conditionalFormatting>
  <conditionalFormatting sqref="U106:AA107">
    <cfRule type="expression" dxfId="250" priority="153">
      <formula>INDIRECT(ADDRESS(ROW(),COLUMN()))=TRUNC(INDIRECT(ADDRESS(ROW(),COLUMN())))</formula>
    </cfRule>
  </conditionalFormatting>
  <conditionalFormatting sqref="AB106:AH107">
    <cfRule type="expression" dxfId="249" priority="152">
      <formula>INDIRECT(ADDRESS(ROW(),COLUMN()))=TRUNC(INDIRECT(ADDRESS(ROW(),COLUMN())))</formula>
    </cfRule>
  </conditionalFormatting>
  <conditionalFormatting sqref="AI106:AO107">
    <cfRule type="expression" dxfId="248" priority="151">
      <formula>INDIRECT(ADDRESS(ROW(),COLUMN()))=TRUNC(INDIRECT(ADDRESS(ROW(),COLUMN())))</formula>
    </cfRule>
  </conditionalFormatting>
  <conditionalFormatting sqref="AP106:AV107">
    <cfRule type="expression" dxfId="247" priority="150">
      <formula>INDIRECT(ADDRESS(ROW(),COLUMN()))=TRUNC(INDIRECT(ADDRESS(ROW(),COLUMN())))</formula>
    </cfRule>
  </conditionalFormatting>
  <conditionalFormatting sqref="AW106:AY107">
    <cfRule type="expression" dxfId="246" priority="149">
      <formula>INDIRECT(ADDRESS(ROW(),COLUMN()))=TRUNC(INDIRECT(ADDRESS(ROW(),COLUMN())))</formula>
    </cfRule>
  </conditionalFormatting>
  <conditionalFormatting sqref="U110:AY110">
    <cfRule type="expression" dxfId="245" priority="148">
      <formula>OR(U$171=$B109,U$172=$B109)</formula>
    </cfRule>
  </conditionalFormatting>
  <conditionalFormatting sqref="AZ109:BC110">
    <cfRule type="expression" dxfId="244" priority="147">
      <formula>INDIRECT(ADDRESS(ROW(),COLUMN()))=TRUNC(INDIRECT(ADDRESS(ROW(),COLUMN())))</formula>
    </cfRule>
  </conditionalFormatting>
  <conditionalFormatting sqref="U109:AA110">
    <cfRule type="expression" dxfId="243" priority="146">
      <formula>INDIRECT(ADDRESS(ROW(),COLUMN()))=TRUNC(INDIRECT(ADDRESS(ROW(),COLUMN())))</formula>
    </cfRule>
  </conditionalFormatting>
  <conditionalFormatting sqref="AB109:AH110">
    <cfRule type="expression" dxfId="242" priority="145">
      <formula>INDIRECT(ADDRESS(ROW(),COLUMN()))=TRUNC(INDIRECT(ADDRESS(ROW(),COLUMN())))</formula>
    </cfRule>
  </conditionalFormatting>
  <conditionalFormatting sqref="AI109:AO110">
    <cfRule type="expression" dxfId="241" priority="144">
      <formula>INDIRECT(ADDRESS(ROW(),COLUMN()))=TRUNC(INDIRECT(ADDRESS(ROW(),COLUMN())))</formula>
    </cfRule>
  </conditionalFormatting>
  <conditionalFormatting sqref="AP109:AV110">
    <cfRule type="expression" dxfId="240" priority="143">
      <formula>INDIRECT(ADDRESS(ROW(),COLUMN()))=TRUNC(INDIRECT(ADDRESS(ROW(),COLUMN())))</formula>
    </cfRule>
  </conditionalFormatting>
  <conditionalFormatting sqref="AW109:AY110">
    <cfRule type="expression" dxfId="239" priority="142">
      <formula>INDIRECT(ADDRESS(ROW(),COLUMN()))=TRUNC(INDIRECT(ADDRESS(ROW(),COLUMN())))</formula>
    </cfRule>
  </conditionalFormatting>
  <conditionalFormatting sqref="U113:AY113">
    <cfRule type="expression" dxfId="238" priority="141">
      <formula>OR(U$171=$B112,U$172=$B112)</formula>
    </cfRule>
  </conditionalFormatting>
  <conditionalFormatting sqref="AZ112:BC113">
    <cfRule type="expression" dxfId="237" priority="140">
      <formula>INDIRECT(ADDRESS(ROW(),COLUMN()))=TRUNC(INDIRECT(ADDRESS(ROW(),COLUMN())))</formula>
    </cfRule>
  </conditionalFormatting>
  <conditionalFormatting sqref="U112:AA113">
    <cfRule type="expression" dxfId="236" priority="139">
      <formula>INDIRECT(ADDRESS(ROW(),COLUMN()))=TRUNC(INDIRECT(ADDRESS(ROW(),COLUMN())))</formula>
    </cfRule>
  </conditionalFormatting>
  <conditionalFormatting sqref="AB112:AH113">
    <cfRule type="expression" dxfId="235" priority="138">
      <formula>INDIRECT(ADDRESS(ROW(),COLUMN()))=TRUNC(INDIRECT(ADDRESS(ROW(),COLUMN())))</formula>
    </cfRule>
  </conditionalFormatting>
  <conditionalFormatting sqref="AI112:AO113">
    <cfRule type="expression" dxfId="234" priority="137">
      <formula>INDIRECT(ADDRESS(ROW(),COLUMN()))=TRUNC(INDIRECT(ADDRESS(ROW(),COLUMN())))</formula>
    </cfRule>
  </conditionalFormatting>
  <conditionalFormatting sqref="AP112:AV113">
    <cfRule type="expression" dxfId="233" priority="136">
      <formula>INDIRECT(ADDRESS(ROW(),COLUMN()))=TRUNC(INDIRECT(ADDRESS(ROW(),COLUMN())))</formula>
    </cfRule>
  </conditionalFormatting>
  <conditionalFormatting sqref="AW112:AY113">
    <cfRule type="expression" dxfId="232" priority="135">
      <formula>INDIRECT(ADDRESS(ROW(),COLUMN()))=TRUNC(INDIRECT(ADDRESS(ROW(),COLUMN())))</formula>
    </cfRule>
  </conditionalFormatting>
  <conditionalFormatting sqref="U116:AY116">
    <cfRule type="expression" dxfId="231" priority="134">
      <formula>OR(U$171=$B115,U$172=$B115)</formula>
    </cfRule>
  </conditionalFormatting>
  <conditionalFormatting sqref="AZ115:BC116">
    <cfRule type="expression" dxfId="230" priority="133">
      <formula>INDIRECT(ADDRESS(ROW(),COLUMN()))=TRUNC(INDIRECT(ADDRESS(ROW(),COLUMN())))</formula>
    </cfRule>
  </conditionalFormatting>
  <conditionalFormatting sqref="U115:AA116">
    <cfRule type="expression" dxfId="229" priority="132">
      <formula>INDIRECT(ADDRESS(ROW(),COLUMN()))=TRUNC(INDIRECT(ADDRESS(ROW(),COLUMN())))</formula>
    </cfRule>
  </conditionalFormatting>
  <conditionalFormatting sqref="AB115:AH116">
    <cfRule type="expression" dxfId="228" priority="131">
      <formula>INDIRECT(ADDRESS(ROW(),COLUMN()))=TRUNC(INDIRECT(ADDRESS(ROW(),COLUMN())))</formula>
    </cfRule>
  </conditionalFormatting>
  <conditionalFormatting sqref="AI115:AO116">
    <cfRule type="expression" dxfId="227" priority="130">
      <formula>INDIRECT(ADDRESS(ROW(),COLUMN()))=TRUNC(INDIRECT(ADDRESS(ROW(),COLUMN())))</formula>
    </cfRule>
  </conditionalFormatting>
  <conditionalFormatting sqref="AP115:AV116">
    <cfRule type="expression" dxfId="226" priority="129">
      <formula>INDIRECT(ADDRESS(ROW(),COLUMN()))=TRUNC(INDIRECT(ADDRESS(ROW(),COLUMN())))</formula>
    </cfRule>
  </conditionalFormatting>
  <conditionalFormatting sqref="AW115:AY116">
    <cfRule type="expression" dxfId="225" priority="128">
      <formula>INDIRECT(ADDRESS(ROW(),COLUMN()))=TRUNC(INDIRECT(ADDRESS(ROW(),COLUMN())))</formula>
    </cfRule>
  </conditionalFormatting>
  <conditionalFormatting sqref="U119:AY119">
    <cfRule type="expression" dxfId="224" priority="127">
      <formula>OR(U$171=$B118,U$172=$B118)</formula>
    </cfRule>
  </conditionalFormatting>
  <conditionalFormatting sqref="AZ118:BC119">
    <cfRule type="expression" dxfId="223" priority="126">
      <formula>INDIRECT(ADDRESS(ROW(),COLUMN()))=TRUNC(INDIRECT(ADDRESS(ROW(),COLUMN())))</formula>
    </cfRule>
  </conditionalFormatting>
  <conditionalFormatting sqref="U118:AA119">
    <cfRule type="expression" dxfId="222" priority="125">
      <formula>INDIRECT(ADDRESS(ROW(),COLUMN()))=TRUNC(INDIRECT(ADDRESS(ROW(),COLUMN())))</formula>
    </cfRule>
  </conditionalFormatting>
  <conditionalFormatting sqref="AB118:AH119">
    <cfRule type="expression" dxfId="221" priority="124">
      <formula>INDIRECT(ADDRESS(ROW(),COLUMN()))=TRUNC(INDIRECT(ADDRESS(ROW(),COLUMN())))</formula>
    </cfRule>
  </conditionalFormatting>
  <conditionalFormatting sqref="AI118:AO119">
    <cfRule type="expression" dxfId="220" priority="123">
      <formula>INDIRECT(ADDRESS(ROW(),COLUMN()))=TRUNC(INDIRECT(ADDRESS(ROW(),COLUMN())))</formula>
    </cfRule>
  </conditionalFormatting>
  <conditionalFormatting sqref="AP118:AV119">
    <cfRule type="expression" dxfId="219" priority="122">
      <formula>INDIRECT(ADDRESS(ROW(),COLUMN()))=TRUNC(INDIRECT(ADDRESS(ROW(),COLUMN())))</formula>
    </cfRule>
  </conditionalFormatting>
  <conditionalFormatting sqref="AW118:AY119">
    <cfRule type="expression" dxfId="218" priority="121">
      <formula>INDIRECT(ADDRESS(ROW(),COLUMN()))=TRUNC(INDIRECT(ADDRESS(ROW(),COLUMN())))</formula>
    </cfRule>
  </conditionalFormatting>
  <conditionalFormatting sqref="U122:AY122">
    <cfRule type="expression" dxfId="217" priority="120">
      <formula>OR(U$171=$B121,U$172=$B121)</formula>
    </cfRule>
  </conditionalFormatting>
  <conditionalFormatting sqref="AZ121:BC122">
    <cfRule type="expression" dxfId="216" priority="119">
      <formula>INDIRECT(ADDRESS(ROW(),COLUMN()))=TRUNC(INDIRECT(ADDRESS(ROW(),COLUMN())))</formula>
    </cfRule>
  </conditionalFormatting>
  <conditionalFormatting sqref="U121:AA122">
    <cfRule type="expression" dxfId="215" priority="118">
      <formula>INDIRECT(ADDRESS(ROW(),COLUMN()))=TRUNC(INDIRECT(ADDRESS(ROW(),COLUMN())))</formula>
    </cfRule>
  </conditionalFormatting>
  <conditionalFormatting sqref="AB121:AH122">
    <cfRule type="expression" dxfId="214" priority="117">
      <formula>INDIRECT(ADDRESS(ROW(),COLUMN()))=TRUNC(INDIRECT(ADDRESS(ROW(),COLUMN())))</formula>
    </cfRule>
  </conditionalFormatting>
  <conditionalFormatting sqref="AI121:AO122">
    <cfRule type="expression" dxfId="213" priority="116">
      <formula>INDIRECT(ADDRESS(ROW(),COLUMN()))=TRUNC(INDIRECT(ADDRESS(ROW(),COLUMN())))</formula>
    </cfRule>
  </conditionalFormatting>
  <conditionalFormatting sqref="AP121:AV122">
    <cfRule type="expression" dxfId="212" priority="115">
      <formula>INDIRECT(ADDRESS(ROW(),COLUMN()))=TRUNC(INDIRECT(ADDRESS(ROW(),COLUMN())))</formula>
    </cfRule>
  </conditionalFormatting>
  <conditionalFormatting sqref="AW121:AY122">
    <cfRule type="expression" dxfId="211" priority="114">
      <formula>INDIRECT(ADDRESS(ROW(),COLUMN()))=TRUNC(INDIRECT(ADDRESS(ROW(),COLUMN())))</formula>
    </cfRule>
  </conditionalFormatting>
  <conditionalFormatting sqref="U125:AY125">
    <cfRule type="expression" dxfId="210" priority="113">
      <formula>OR(U$171=$B124,U$172=$B124)</formula>
    </cfRule>
  </conditionalFormatting>
  <conditionalFormatting sqref="AZ124:BC125">
    <cfRule type="expression" dxfId="209" priority="112">
      <formula>INDIRECT(ADDRESS(ROW(),COLUMN()))=TRUNC(INDIRECT(ADDRESS(ROW(),COLUMN())))</formula>
    </cfRule>
  </conditionalFormatting>
  <conditionalFormatting sqref="U124:AA125">
    <cfRule type="expression" dxfId="208" priority="111">
      <formula>INDIRECT(ADDRESS(ROW(),COLUMN()))=TRUNC(INDIRECT(ADDRESS(ROW(),COLUMN())))</formula>
    </cfRule>
  </conditionalFormatting>
  <conditionalFormatting sqref="AB124:AH125">
    <cfRule type="expression" dxfId="207" priority="110">
      <formula>INDIRECT(ADDRESS(ROW(),COLUMN()))=TRUNC(INDIRECT(ADDRESS(ROW(),COLUMN())))</formula>
    </cfRule>
  </conditionalFormatting>
  <conditionalFormatting sqref="AI124:AO125">
    <cfRule type="expression" dxfId="206" priority="109">
      <formula>INDIRECT(ADDRESS(ROW(),COLUMN()))=TRUNC(INDIRECT(ADDRESS(ROW(),COLUMN())))</formula>
    </cfRule>
  </conditionalFormatting>
  <conditionalFormatting sqref="AP124:AV125">
    <cfRule type="expression" dxfId="205" priority="108">
      <formula>INDIRECT(ADDRESS(ROW(),COLUMN()))=TRUNC(INDIRECT(ADDRESS(ROW(),COLUMN())))</formula>
    </cfRule>
  </conditionalFormatting>
  <conditionalFormatting sqref="AW124:AY125">
    <cfRule type="expression" dxfId="204" priority="107">
      <formula>INDIRECT(ADDRESS(ROW(),COLUMN()))=TRUNC(INDIRECT(ADDRESS(ROW(),COLUMN())))</formula>
    </cfRule>
  </conditionalFormatting>
  <conditionalFormatting sqref="U128:AY128">
    <cfRule type="expression" dxfId="203" priority="106">
      <formula>OR(U$171=$B127,U$172=$B127)</formula>
    </cfRule>
  </conditionalFormatting>
  <conditionalFormatting sqref="AZ127:BC128">
    <cfRule type="expression" dxfId="202" priority="105">
      <formula>INDIRECT(ADDRESS(ROW(),COLUMN()))=TRUNC(INDIRECT(ADDRESS(ROW(),COLUMN())))</formula>
    </cfRule>
  </conditionalFormatting>
  <conditionalFormatting sqref="U127:AA128">
    <cfRule type="expression" dxfId="201" priority="104">
      <formula>INDIRECT(ADDRESS(ROW(),COLUMN()))=TRUNC(INDIRECT(ADDRESS(ROW(),COLUMN())))</formula>
    </cfRule>
  </conditionalFormatting>
  <conditionalFormatting sqref="AB127:AH128">
    <cfRule type="expression" dxfId="200" priority="103">
      <formula>INDIRECT(ADDRESS(ROW(),COLUMN()))=TRUNC(INDIRECT(ADDRESS(ROW(),COLUMN())))</formula>
    </cfRule>
  </conditionalFormatting>
  <conditionalFormatting sqref="AI127:AO128">
    <cfRule type="expression" dxfId="199" priority="102">
      <formula>INDIRECT(ADDRESS(ROW(),COLUMN()))=TRUNC(INDIRECT(ADDRESS(ROW(),COLUMN())))</formula>
    </cfRule>
  </conditionalFormatting>
  <conditionalFormatting sqref="AP127:AV128">
    <cfRule type="expression" dxfId="198" priority="101">
      <formula>INDIRECT(ADDRESS(ROW(),COLUMN()))=TRUNC(INDIRECT(ADDRESS(ROW(),COLUMN())))</formula>
    </cfRule>
  </conditionalFormatting>
  <conditionalFormatting sqref="AW127:AY128">
    <cfRule type="expression" dxfId="197" priority="100">
      <formula>INDIRECT(ADDRESS(ROW(),COLUMN()))=TRUNC(INDIRECT(ADDRESS(ROW(),COLUMN())))</formula>
    </cfRule>
  </conditionalFormatting>
  <conditionalFormatting sqref="U131:AY131">
    <cfRule type="expression" dxfId="196" priority="99">
      <formula>OR(U$171=$B130,U$172=$B130)</formula>
    </cfRule>
  </conditionalFormatting>
  <conditionalFormatting sqref="AZ130:BC131">
    <cfRule type="expression" dxfId="195" priority="98">
      <formula>INDIRECT(ADDRESS(ROW(),COLUMN()))=TRUNC(INDIRECT(ADDRESS(ROW(),COLUMN())))</formula>
    </cfRule>
  </conditionalFormatting>
  <conditionalFormatting sqref="U130:AA131">
    <cfRule type="expression" dxfId="194" priority="97">
      <formula>INDIRECT(ADDRESS(ROW(),COLUMN()))=TRUNC(INDIRECT(ADDRESS(ROW(),COLUMN())))</formula>
    </cfRule>
  </conditionalFormatting>
  <conditionalFormatting sqref="AB130:AH131">
    <cfRule type="expression" dxfId="193" priority="96">
      <formula>INDIRECT(ADDRESS(ROW(),COLUMN()))=TRUNC(INDIRECT(ADDRESS(ROW(),COLUMN())))</formula>
    </cfRule>
  </conditionalFormatting>
  <conditionalFormatting sqref="AI130:AO131">
    <cfRule type="expression" dxfId="192" priority="95">
      <formula>INDIRECT(ADDRESS(ROW(),COLUMN()))=TRUNC(INDIRECT(ADDRESS(ROW(),COLUMN())))</formula>
    </cfRule>
  </conditionalFormatting>
  <conditionalFormatting sqref="AP130:AV131">
    <cfRule type="expression" dxfId="191" priority="94">
      <formula>INDIRECT(ADDRESS(ROW(),COLUMN()))=TRUNC(INDIRECT(ADDRESS(ROW(),COLUMN())))</formula>
    </cfRule>
  </conditionalFormatting>
  <conditionalFormatting sqref="AW130:AY131">
    <cfRule type="expression" dxfId="190" priority="93">
      <formula>INDIRECT(ADDRESS(ROW(),COLUMN()))=TRUNC(INDIRECT(ADDRESS(ROW(),COLUMN())))</formula>
    </cfRule>
  </conditionalFormatting>
  <conditionalFormatting sqref="U134:AY134">
    <cfRule type="expression" dxfId="189" priority="92">
      <formula>OR(U$171=$B133,U$172=$B133)</formula>
    </cfRule>
  </conditionalFormatting>
  <conditionalFormatting sqref="AZ133:BC134">
    <cfRule type="expression" dxfId="188" priority="91">
      <formula>INDIRECT(ADDRESS(ROW(),COLUMN()))=TRUNC(INDIRECT(ADDRESS(ROW(),COLUMN())))</formula>
    </cfRule>
  </conditionalFormatting>
  <conditionalFormatting sqref="U133:AA134">
    <cfRule type="expression" dxfId="187" priority="90">
      <formula>INDIRECT(ADDRESS(ROW(),COLUMN()))=TRUNC(INDIRECT(ADDRESS(ROW(),COLUMN())))</formula>
    </cfRule>
  </conditionalFormatting>
  <conditionalFormatting sqref="AB133:AH134">
    <cfRule type="expression" dxfId="186" priority="89">
      <formula>INDIRECT(ADDRESS(ROW(),COLUMN()))=TRUNC(INDIRECT(ADDRESS(ROW(),COLUMN())))</formula>
    </cfRule>
  </conditionalFormatting>
  <conditionalFormatting sqref="AI133:AO134">
    <cfRule type="expression" dxfId="185" priority="88">
      <formula>INDIRECT(ADDRESS(ROW(),COLUMN()))=TRUNC(INDIRECT(ADDRESS(ROW(),COLUMN())))</formula>
    </cfRule>
  </conditionalFormatting>
  <conditionalFormatting sqref="AP133:AV134">
    <cfRule type="expression" dxfId="184" priority="87">
      <formula>INDIRECT(ADDRESS(ROW(),COLUMN()))=TRUNC(INDIRECT(ADDRESS(ROW(),COLUMN())))</formula>
    </cfRule>
  </conditionalFormatting>
  <conditionalFormatting sqref="AW133:AY134">
    <cfRule type="expression" dxfId="183" priority="86">
      <formula>INDIRECT(ADDRESS(ROW(),COLUMN()))=TRUNC(INDIRECT(ADDRESS(ROW(),COLUMN())))</formula>
    </cfRule>
  </conditionalFormatting>
  <conditionalFormatting sqref="U137:AY137">
    <cfRule type="expression" dxfId="182" priority="85">
      <formula>OR(U$171=$B136,U$172=$B136)</formula>
    </cfRule>
  </conditionalFormatting>
  <conditionalFormatting sqref="AZ136:BC137">
    <cfRule type="expression" dxfId="181" priority="84">
      <formula>INDIRECT(ADDRESS(ROW(),COLUMN()))=TRUNC(INDIRECT(ADDRESS(ROW(),COLUMN())))</formula>
    </cfRule>
  </conditionalFormatting>
  <conditionalFormatting sqref="U136:AA137">
    <cfRule type="expression" dxfId="180" priority="83">
      <formula>INDIRECT(ADDRESS(ROW(),COLUMN()))=TRUNC(INDIRECT(ADDRESS(ROW(),COLUMN())))</formula>
    </cfRule>
  </conditionalFormatting>
  <conditionalFormatting sqref="AB136:AH137">
    <cfRule type="expression" dxfId="179" priority="82">
      <formula>INDIRECT(ADDRESS(ROW(),COLUMN()))=TRUNC(INDIRECT(ADDRESS(ROW(),COLUMN())))</formula>
    </cfRule>
  </conditionalFormatting>
  <conditionalFormatting sqref="AI136:AO137">
    <cfRule type="expression" dxfId="178" priority="81">
      <formula>INDIRECT(ADDRESS(ROW(),COLUMN()))=TRUNC(INDIRECT(ADDRESS(ROW(),COLUMN())))</formula>
    </cfRule>
  </conditionalFormatting>
  <conditionalFormatting sqref="AP136:AV137">
    <cfRule type="expression" dxfId="177" priority="80">
      <formula>INDIRECT(ADDRESS(ROW(),COLUMN()))=TRUNC(INDIRECT(ADDRESS(ROW(),COLUMN())))</formula>
    </cfRule>
  </conditionalFormatting>
  <conditionalFormatting sqref="AW136:AY137">
    <cfRule type="expression" dxfId="176" priority="79">
      <formula>INDIRECT(ADDRESS(ROW(),COLUMN()))=TRUNC(INDIRECT(ADDRESS(ROW(),COLUMN())))</formula>
    </cfRule>
  </conditionalFormatting>
  <conditionalFormatting sqref="U140:AY140">
    <cfRule type="expression" dxfId="175" priority="78">
      <formula>OR(U$171=$B139,U$172=$B139)</formula>
    </cfRule>
  </conditionalFormatting>
  <conditionalFormatting sqref="AZ139:BC140">
    <cfRule type="expression" dxfId="174" priority="77">
      <formula>INDIRECT(ADDRESS(ROW(),COLUMN()))=TRUNC(INDIRECT(ADDRESS(ROW(),COLUMN())))</formula>
    </cfRule>
  </conditionalFormatting>
  <conditionalFormatting sqref="U139:AA140">
    <cfRule type="expression" dxfId="173" priority="76">
      <formula>INDIRECT(ADDRESS(ROW(),COLUMN()))=TRUNC(INDIRECT(ADDRESS(ROW(),COLUMN())))</formula>
    </cfRule>
  </conditionalFormatting>
  <conditionalFormatting sqref="AB139:AH140">
    <cfRule type="expression" dxfId="172" priority="75">
      <formula>INDIRECT(ADDRESS(ROW(),COLUMN()))=TRUNC(INDIRECT(ADDRESS(ROW(),COLUMN())))</formula>
    </cfRule>
  </conditionalFormatting>
  <conditionalFormatting sqref="AI139:AO140">
    <cfRule type="expression" dxfId="171" priority="74">
      <formula>INDIRECT(ADDRESS(ROW(),COLUMN()))=TRUNC(INDIRECT(ADDRESS(ROW(),COLUMN())))</formula>
    </cfRule>
  </conditionalFormatting>
  <conditionalFormatting sqref="AP139:AV140">
    <cfRule type="expression" dxfId="170" priority="73">
      <formula>INDIRECT(ADDRESS(ROW(),COLUMN()))=TRUNC(INDIRECT(ADDRESS(ROW(),COLUMN())))</formula>
    </cfRule>
  </conditionalFormatting>
  <conditionalFormatting sqref="AW139:AY140">
    <cfRule type="expression" dxfId="169" priority="72">
      <formula>INDIRECT(ADDRESS(ROW(),COLUMN()))=TRUNC(INDIRECT(ADDRESS(ROW(),COLUMN())))</formula>
    </cfRule>
  </conditionalFormatting>
  <conditionalFormatting sqref="U143:AY143">
    <cfRule type="expression" dxfId="168" priority="71">
      <formula>OR(U$171=$B142,U$172=$B142)</formula>
    </cfRule>
  </conditionalFormatting>
  <conditionalFormatting sqref="AZ142:BC143">
    <cfRule type="expression" dxfId="167" priority="70">
      <formula>INDIRECT(ADDRESS(ROW(),COLUMN()))=TRUNC(INDIRECT(ADDRESS(ROW(),COLUMN())))</formula>
    </cfRule>
  </conditionalFormatting>
  <conditionalFormatting sqref="U142:AA143">
    <cfRule type="expression" dxfId="166" priority="69">
      <formula>INDIRECT(ADDRESS(ROW(),COLUMN()))=TRUNC(INDIRECT(ADDRESS(ROW(),COLUMN())))</formula>
    </cfRule>
  </conditionalFormatting>
  <conditionalFormatting sqref="AB142:AH143">
    <cfRule type="expression" dxfId="165" priority="68">
      <formula>INDIRECT(ADDRESS(ROW(),COLUMN()))=TRUNC(INDIRECT(ADDRESS(ROW(),COLUMN())))</formula>
    </cfRule>
  </conditionalFormatting>
  <conditionalFormatting sqref="AI142:AO143">
    <cfRule type="expression" dxfId="164" priority="67">
      <formula>INDIRECT(ADDRESS(ROW(),COLUMN()))=TRUNC(INDIRECT(ADDRESS(ROW(),COLUMN())))</formula>
    </cfRule>
  </conditionalFormatting>
  <conditionalFormatting sqref="AP142:AV143">
    <cfRule type="expression" dxfId="163" priority="66">
      <formula>INDIRECT(ADDRESS(ROW(),COLUMN()))=TRUNC(INDIRECT(ADDRESS(ROW(),COLUMN())))</formula>
    </cfRule>
  </conditionalFormatting>
  <conditionalFormatting sqref="AW142:AY143">
    <cfRule type="expression" dxfId="162" priority="65">
      <formula>INDIRECT(ADDRESS(ROW(),COLUMN()))=TRUNC(INDIRECT(ADDRESS(ROW(),COLUMN())))</formula>
    </cfRule>
  </conditionalFormatting>
  <conditionalFormatting sqref="U146:AY146">
    <cfRule type="expression" dxfId="161" priority="64">
      <formula>OR(U$171=$B145,U$172=$B145)</formula>
    </cfRule>
  </conditionalFormatting>
  <conditionalFormatting sqref="AZ145:BC146">
    <cfRule type="expression" dxfId="160" priority="63">
      <formula>INDIRECT(ADDRESS(ROW(),COLUMN()))=TRUNC(INDIRECT(ADDRESS(ROW(),COLUMN())))</formula>
    </cfRule>
  </conditionalFormatting>
  <conditionalFormatting sqref="U145:AA146">
    <cfRule type="expression" dxfId="159" priority="62">
      <formula>INDIRECT(ADDRESS(ROW(),COLUMN()))=TRUNC(INDIRECT(ADDRESS(ROW(),COLUMN())))</formula>
    </cfRule>
  </conditionalFormatting>
  <conditionalFormatting sqref="AB145:AH146">
    <cfRule type="expression" dxfId="158" priority="61">
      <formula>INDIRECT(ADDRESS(ROW(),COLUMN()))=TRUNC(INDIRECT(ADDRESS(ROW(),COLUMN())))</formula>
    </cfRule>
  </conditionalFormatting>
  <conditionalFormatting sqref="AI145:AO146">
    <cfRule type="expression" dxfId="157" priority="60">
      <formula>INDIRECT(ADDRESS(ROW(),COLUMN()))=TRUNC(INDIRECT(ADDRESS(ROW(),COLUMN())))</formula>
    </cfRule>
  </conditionalFormatting>
  <conditionalFormatting sqref="AP145:AV146">
    <cfRule type="expression" dxfId="156" priority="59">
      <formula>INDIRECT(ADDRESS(ROW(),COLUMN()))=TRUNC(INDIRECT(ADDRESS(ROW(),COLUMN())))</formula>
    </cfRule>
  </conditionalFormatting>
  <conditionalFormatting sqref="AW145:AY146">
    <cfRule type="expression" dxfId="155" priority="58">
      <formula>INDIRECT(ADDRESS(ROW(),COLUMN()))=TRUNC(INDIRECT(ADDRESS(ROW(),COLUMN())))</formula>
    </cfRule>
  </conditionalFormatting>
  <conditionalFormatting sqref="U149:AY149">
    <cfRule type="expression" dxfId="154" priority="57">
      <formula>OR(U$171=$B148,U$172=$B148)</formula>
    </cfRule>
  </conditionalFormatting>
  <conditionalFormatting sqref="AZ148:BC149">
    <cfRule type="expression" dxfId="153" priority="56">
      <formula>INDIRECT(ADDRESS(ROW(),COLUMN()))=TRUNC(INDIRECT(ADDRESS(ROW(),COLUMN())))</formula>
    </cfRule>
  </conditionalFormatting>
  <conditionalFormatting sqref="U148:AA149">
    <cfRule type="expression" dxfId="152" priority="55">
      <formula>INDIRECT(ADDRESS(ROW(),COLUMN()))=TRUNC(INDIRECT(ADDRESS(ROW(),COLUMN())))</formula>
    </cfRule>
  </conditionalFormatting>
  <conditionalFormatting sqref="AB148:AH149">
    <cfRule type="expression" dxfId="151" priority="54">
      <formula>INDIRECT(ADDRESS(ROW(),COLUMN()))=TRUNC(INDIRECT(ADDRESS(ROW(),COLUMN())))</formula>
    </cfRule>
  </conditionalFormatting>
  <conditionalFormatting sqref="AI148:AO149">
    <cfRule type="expression" dxfId="150" priority="53">
      <formula>INDIRECT(ADDRESS(ROW(),COLUMN()))=TRUNC(INDIRECT(ADDRESS(ROW(),COLUMN())))</formula>
    </cfRule>
  </conditionalFormatting>
  <conditionalFormatting sqref="AP148:AV149">
    <cfRule type="expression" dxfId="149" priority="52">
      <formula>INDIRECT(ADDRESS(ROW(),COLUMN()))=TRUNC(INDIRECT(ADDRESS(ROW(),COLUMN())))</formula>
    </cfRule>
  </conditionalFormatting>
  <conditionalFormatting sqref="AW148:AY149">
    <cfRule type="expression" dxfId="148" priority="51">
      <formula>INDIRECT(ADDRESS(ROW(),COLUMN()))=TRUNC(INDIRECT(ADDRESS(ROW(),COLUMN())))</formula>
    </cfRule>
  </conditionalFormatting>
  <conditionalFormatting sqref="U152:AY152">
    <cfRule type="expression" dxfId="147" priority="50">
      <formula>OR(U$171=$B151,U$172=$B151)</formula>
    </cfRule>
  </conditionalFormatting>
  <conditionalFormatting sqref="AZ151:BC152">
    <cfRule type="expression" dxfId="146" priority="49">
      <formula>INDIRECT(ADDRESS(ROW(),COLUMN()))=TRUNC(INDIRECT(ADDRESS(ROW(),COLUMN())))</formula>
    </cfRule>
  </conditionalFormatting>
  <conditionalFormatting sqref="U151:AA152">
    <cfRule type="expression" dxfId="145" priority="48">
      <formula>INDIRECT(ADDRESS(ROW(),COLUMN()))=TRUNC(INDIRECT(ADDRESS(ROW(),COLUMN())))</formula>
    </cfRule>
  </conditionalFormatting>
  <conditionalFormatting sqref="AB151:AH152">
    <cfRule type="expression" dxfId="144" priority="47">
      <formula>INDIRECT(ADDRESS(ROW(),COLUMN()))=TRUNC(INDIRECT(ADDRESS(ROW(),COLUMN())))</formula>
    </cfRule>
  </conditionalFormatting>
  <conditionalFormatting sqref="AI151:AO152">
    <cfRule type="expression" dxfId="143" priority="46">
      <formula>INDIRECT(ADDRESS(ROW(),COLUMN()))=TRUNC(INDIRECT(ADDRESS(ROW(),COLUMN())))</formula>
    </cfRule>
  </conditionalFormatting>
  <conditionalFormatting sqref="AP151:AV152">
    <cfRule type="expression" dxfId="142" priority="45">
      <formula>INDIRECT(ADDRESS(ROW(),COLUMN()))=TRUNC(INDIRECT(ADDRESS(ROW(),COLUMN())))</formula>
    </cfRule>
  </conditionalFormatting>
  <conditionalFormatting sqref="AW151:AY152">
    <cfRule type="expression" dxfId="141" priority="44">
      <formula>INDIRECT(ADDRESS(ROW(),COLUMN()))=TRUNC(INDIRECT(ADDRESS(ROW(),COLUMN())))</formula>
    </cfRule>
  </conditionalFormatting>
  <conditionalFormatting sqref="U155:AY155">
    <cfRule type="expression" dxfId="140" priority="43">
      <formula>OR(U$171=$B154,U$172=$B154)</formula>
    </cfRule>
  </conditionalFormatting>
  <conditionalFormatting sqref="AZ154:BC155">
    <cfRule type="expression" dxfId="139" priority="42">
      <formula>INDIRECT(ADDRESS(ROW(),COLUMN()))=TRUNC(INDIRECT(ADDRESS(ROW(),COLUMN())))</formula>
    </cfRule>
  </conditionalFormatting>
  <conditionalFormatting sqref="U154:AA155">
    <cfRule type="expression" dxfId="138" priority="41">
      <formula>INDIRECT(ADDRESS(ROW(),COLUMN()))=TRUNC(INDIRECT(ADDRESS(ROW(),COLUMN())))</formula>
    </cfRule>
  </conditionalFormatting>
  <conditionalFormatting sqref="AB154:AH155">
    <cfRule type="expression" dxfId="137" priority="40">
      <formula>INDIRECT(ADDRESS(ROW(),COLUMN()))=TRUNC(INDIRECT(ADDRESS(ROW(),COLUMN())))</formula>
    </cfRule>
  </conditionalFormatting>
  <conditionalFormatting sqref="AI154:AO155">
    <cfRule type="expression" dxfId="136" priority="39">
      <formula>INDIRECT(ADDRESS(ROW(),COLUMN()))=TRUNC(INDIRECT(ADDRESS(ROW(),COLUMN())))</formula>
    </cfRule>
  </conditionalFormatting>
  <conditionalFormatting sqref="AP154:AV155">
    <cfRule type="expression" dxfId="135" priority="38">
      <formula>INDIRECT(ADDRESS(ROW(),COLUMN()))=TRUNC(INDIRECT(ADDRESS(ROW(),COLUMN())))</formula>
    </cfRule>
  </conditionalFormatting>
  <conditionalFormatting sqref="AW154:AY155">
    <cfRule type="expression" dxfId="134" priority="37">
      <formula>INDIRECT(ADDRESS(ROW(),COLUMN()))=TRUNC(INDIRECT(ADDRESS(ROW(),COLUMN())))</formula>
    </cfRule>
  </conditionalFormatting>
  <conditionalFormatting sqref="U158:AY158">
    <cfRule type="expression" dxfId="133" priority="36">
      <formula>OR(U$171=$B157,U$172=$B157)</formula>
    </cfRule>
  </conditionalFormatting>
  <conditionalFormatting sqref="AZ157:BC158">
    <cfRule type="expression" dxfId="132" priority="35">
      <formula>INDIRECT(ADDRESS(ROW(),COLUMN()))=TRUNC(INDIRECT(ADDRESS(ROW(),COLUMN())))</formula>
    </cfRule>
  </conditionalFormatting>
  <conditionalFormatting sqref="U157:AA158">
    <cfRule type="expression" dxfId="131" priority="34">
      <formula>INDIRECT(ADDRESS(ROW(),COLUMN()))=TRUNC(INDIRECT(ADDRESS(ROW(),COLUMN())))</formula>
    </cfRule>
  </conditionalFormatting>
  <conditionalFormatting sqref="AB157:AH158">
    <cfRule type="expression" dxfId="130" priority="33">
      <formula>INDIRECT(ADDRESS(ROW(),COLUMN()))=TRUNC(INDIRECT(ADDRESS(ROW(),COLUMN())))</formula>
    </cfRule>
  </conditionalFormatting>
  <conditionalFormatting sqref="AI157:AO158">
    <cfRule type="expression" dxfId="129" priority="32">
      <formula>INDIRECT(ADDRESS(ROW(),COLUMN()))=TRUNC(INDIRECT(ADDRESS(ROW(),COLUMN())))</formula>
    </cfRule>
  </conditionalFormatting>
  <conditionalFormatting sqref="AP157:AV158">
    <cfRule type="expression" dxfId="128" priority="31">
      <formula>INDIRECT(ADDRESS(ROW(),COLUMN()))=TRUNC(INDIRECT(ADDRESS(ROW(),COLUMN())))</formula>
    </cfRule>
  </conditionalFormatting>
  <conditionalFormatting sqref="AW157:AY158">
    <cfRule type="expression" dxfId="127" priority="30">
      <formula>INDIRECT(ADDRESS(ROW(),COLUMN()))=TRUNC(INDIRECT(ADDRESS(ROW(),COLUMN())))</formula>
    </cfRule>
  </conditionalFormatting>
  <conditionalFormatting sqref="U161:AY161">
    <cfRule type="expression" dxfId="126" priority="29">
      <formula>OR(U$171=$B160,U$172=$B160)</formula>
    </cfRule>
  </conditionalFormatting>
  <conditionalFormatting sqref="AZ160:BC161">
    <cfRule type="expression" dxfId="125" priority="28">
      <formula>INDIRECT(ADDRESS(ROW(),COLUMN()))=TRUNC(INDIRECT(ADDRESS(ROW(),COLUMN())))</formula>
    </cfRule>
  </conditionalFormatting>
  <conditionalFormatting sqref="U160:AA161">
    <cfRule type="expression" dxfId="124" priority="27">
      <formula>INDIRECT(ADDRESS(ROW(),COLUMN()))=TRUNC(INDIRECT(ADDRESS(ROW(),COLUMN())))</formula>
    </cfRule>
  </conditionalFormatting>
  <conditionalFormatting sqref="AB160:AH161">
    <cfRule type="expression" dxfId="123" priority="26">
      <formula>INDIRECT(ADDRESS(ROW(),COLUMN()))=TRUNC(INDIRECT(ADDRESS(ROW(),COLUMN())))</formula>
    </cfRule>
  </conditionalFormatting>
  <conditionalFormatting sqref="AI160:AO161">
    <cfRule type="expression" dxfId="122" priority="25">
      <formula>INDIRECT(ADDRESS(ROW(),COLUMN()))=TRUNC(INDIRECT(ADDRESS(ROW(),COLUMN())))</formula>
    </cfRule>
  </conditionalFormatting>
  <conditionalFormatting sqref="AP160:AV161">
    <cfRule type="expression" dxfId="121" priority="24">
      <formula>INDIRECT(ADDRESS(ROW(),COLUMN()))=TRUNC(INDIRECT(ADDRESS(ROW(),COLUMN())))</formula>
    </cfRule>
  </conditionalFormatting>
  <conditionalFormatting sqref="AW160:AY161">
    <cfRule type="expression" dxfId="120" priority="23">
      <formula>INDIRECT(ADDRESS(ROW(),COLUMN()))=TRUNC(INDIRECT(ADDRESS(ROW(),COLUMN())))</formula>
    </cfRule>
  </conditionalFormatting>
  <conditionalFormatting sqref="U164:AY164">
    <cfRule type="expression" dxfId="119" priority="22">
      <formula>OR(U$171=$B163,U$172=$B163)</formula>
    </cfRule>
  </conditionalFormatting>
  <conditionalFormatting sqref="AZ163:BC164">
    <cfRule type="expression" dxfId="118" priority="21">
      <formula>INDIRECT(ADDRESS(ROW(),COLUMN()))=TRUNC(INDIRECT(ADDRESS(ROW(),COLUMN())))</formula>
    </cfRule>
  </conditionalFormatting>
  <conditionalFormatting sqref="U163:AA164">
    <cfRule type="expression" dxfId="117" priority="20">
      <formula>INDIRECT(ADDRESS(ROW(),COLUMN()))=TRUNC(INDIRECT(ADDRESS(ROW(),COLUMN())))</formula>
    </cfRule>
  </conditionalFormatting>
  <conditionalFormatting sqref="AB163:AH164">
    <cfRule type="expression" dxfId="116" priority="19">
      <formula>INDIRECT(ADDRESS(ROW(),COLUMN()))=TRUNC(INDIRECT(ADDRESS(ROW(),COLUMN())))</formula>
    </cfRule>
  </conditionalFormatting>
  <conditionalFormatting sqref="AI163:AO164">
    <cfRule type="expression" dxfId="115" priority="18">
      <formula>INDIRECT(ADDRESS(ROW(),COLUMN()))=TRUNC(INDIRECT(ADDRESS(ROW(),COLUMN())))</formula>
    </cfRule>
  </conditionalFormatting>
  <conditionalFormatting sqref="AP163:AV164">
    <cfRule type="expression" dxfId="114" priority="17">
      <formula>INDIRECT(ADDRESS(ROW(),COLUMN()))=TRUNC(INDIRECT(ADDRESS(ROW(),COLUMN())))</formula>
    </cfRule>
  </conditionalFormatting>
  <conditionalFormatting sqref="AW163:AY164">
    <cfRule type="expression" dxfId="113" priority="16">
      <formula>INDIRECT(ADDRESS(ROW(),COLUMN()))=TRUNC(INDIRECT(ADDRESS(ROW(),COLUMN())))</formula>
    </cfRule>
  </conditionalFormatting>
  <conditionalFormatting sqref="U167:AY167">
    <cfRule type="expression" dxfId="112" priority="15">
      <formula>OR(U$171=$B166,U$172=$B166)</formula>
    </cfRule>
  </conditionalFormatting>
  <conditionalFormatting sqref="AZ166:BC167">
    <cfRule type="expression" dxfId="111" priority="14">
      <formula>INDIRECT(ADDRESS(ROW(),COLUMN()))=TRUNC(INDIRECT(ADDRESS(ROW(),COLUMN())))</formula>
    </cfRule>
  </conditionalFormatting>
  <conditionalFormatting sqref="U166:AA167">
    <cfRule type="expression" dxfId="110" priority="13">
      <formula>INDIRECT(ADDRESS(ROW(),COLUMN()))=TRUNC(INDIRECT(ADDRESS(ROW(),COLUMN())))</formula>
    </cfRule>
  </conditionalFormatting>
  <conditionalFormatting sqref="AB166:AH167">
    <cfRule type="expression" dxfId="109" priority="12">
      <formula>INDIRECT(ADDRESS(ROW(),COLUMN()))=TRUNC(INDIRECT(ADDRESS(ROW(),COLUMN())))</formula>
    </cfRule>
  </conditionalFormatting>
  <conditionalFormatting sqref="AI166:AO167">
    <cfRule type="expression" dxfId="108" priority="11">
      <formula>INDIRECT(ADDRESS(ROW(),COLUMN()))=TRUNC(INDIRECT(ADDRESS(ROW(),COLUMN())))</formula>
    </cfRule>
  </conditionalFormatting>
  <conditionalFormatting sqref="AP166:AV167">
    <cfRule type="expression" dxfId="107" priority="10">
      <formula>INDIRECT(ADDRESS(ROW(),COLUMN()))=TRUNC(INDIRECT(ADDRESS(ROW(),COLUMN())))</formula>
    </cfRule>
  </conditionalFormatting>
  <conditionalFormatting sqref="AW166:AY167">
    <cfRule type="expression" dxfId="106" priority="9">
      <formula>INDIRECT(ADDRESS(ROW(),COLUMN()))=TRUNC(INDIRECT(ADDRESS(ROW(),COLUMN())))</formula>
    </cfRule>
  </conditionalFormatting>
  <conditionalFormatting sqref="U170:AY170">
    <cfRule type="expression" dxfId="105" priority="8">
      <formula>OR(U$171=$B169,U$172=$B169)</formula>
    </cfRule>
  </conditionalFormatting>
  <conditionalFormatting sqref="AZ169:BC170">
    <cfRule type="expression" dxfId="104" priority="7">
      <formula>INDIRECT(ADDRESS(ROW(),COLUMN()))=TRUNC(INDIRECT(ADDRESS(ROW(),COLUMN())))</formula>
    </cfRule>
  </conditionalFormatting>
  <conditionalFormatting sqref="U169:AA170">
    <cfRule type="expression" dxfId="103" priority="6">
      <formula>INDIRECT(ADDRESS(ROW(),COLUMN()))=TRUNC(INDIRECT(ADDRESS(ROW(),COLUMN())))</formula>
    </cfRule>
  </conditionalFormatting>
  <conditionalFormatting sqref="AB169:AH170">
    <cfRule type="expression" dxfId="102" priority="5">
      <formula>INDIRECT(ADDRESS(ROW(),COLUMN()))=TRUNC(INDIRECT(ADDRESS(ROW(),COLUMN())))</formula>
    </cfRule>
  </conditionalFormatting>
  <conditionalFormatting sqref="AI169:AO170">
    <cfRule type="expression" dxfId="101" priority="4">
      <formula>INDIRECT(ADDRESS(ROW(),COLUMN()))=TRUNC(INDIRECT(ADDRESS(ROW(),COLUMN())))</formula>
    </cfRule>
  </conditionalFormatting>
  <conditionalFormatting sqref="AP169:AV170">
    <cfRule type="expression" dxfId="100" priority="3">
      <formula>INDIRECT(ADDRESS(ROW(),COLUMN()))=TRUNC(INDIRECT(ADDRESS(ROW(),COLUMN())))</formula>
    </cfRule>
  </conditionalFormatting>
  <conditionalFormatting sqref="AW169:AY170">
    <cfRule type="expression" dxfId="99" priority="2">
      <formula>INDIRECT(ADDRESS(ROW(),COLUMN()))=TRUNC(INDIRECT(ADDRESS(ROW(),COLUMN())))</formula>
    </cfRule>
  </conditionalFormatting>
  <conditionalFormatting sqref="U175:BA177">
    <cfRule type="expression" dxfId="98" priority="1">
      <formula>INDIRECT(ADDRESS(ROW(),COLUMN()))=TRUNC(INDIRECT(ADDRESS(ROW(),COLUMN())))</formula>
    </cfRule>
  </conditionalFormatting>
  <dataValidations count="5">
    <dataValidation allowBlank="1" showInputMessage="1" showErrorMessage="1" error="入力可能範囲　32～40" sqref="BC10" xr:uid="{00000000-0002-0000-0400-000000000000}"/>
    <dataValidation type="list" errorStyle="warning" allowBlank="1" showInputMessage="1" error="リストにない場合のみ、入力してください。" sqref="I21:L170" xr:uid="{00000000-0002-0000-0400-000001000000}">
      <formula1>INDIRECT(C21)</formula1>
    </dataValidation>
    <dataValidation type="list" allowBlank="1" showInputMessage="1" sqref="H21:H170" xr:uid="{00000000-0002-0000-0400-000002000000}">
      <formula1>"A, B, C, D"</formula1>
    </dataValidation>
    <dataValidation type="list" allowBlank="1" showInputMessage="1" showErrorMessage="1" sqref="BC4:BF4" xr:uid="{00000000-0002-0000-0400-000003000000}">
      <formula1>"予定,実績,予定・実績"</formula1>
    </dataValidation>
    <dataValidation type="decimal" allowBlank="1" showInputMessage="1" showErrorMessage="1" error="入力可能範囲　32～40" sqref="AY6:AZ6" xr:uid="{00000000-0002-0000-0400-000004000000}">
      <formula1>32</formula1>
      <formula2>40</formula2>
    </dataValidation>
  </dataValidations>
  <pageMargins left="0.48" right="0.32" top="0.39" bottom="0.46" header="0.3" footer="0.27"/>
  <pageSetup paperSize="9" scale="43"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B52"/>
  <sheetViews>
    <sheetView zoomScale="50" zoomScaleNormal="50" workbookViewId="0">
      <selection activeCell="M12" sqref="M12"/>
    </sheetView>
  </sheetViews>
  <sheetFormatPr defaultColWidth="9.77734375" defaultRowHeight="19.2"/>
  <cols>
    <col min="1" max="1" width="1.77734375" style="191" customWidth="1"/>
    <col min="2" max="2" width="6.109375" style="389" customWidth="1"/>
    <col min="3" max="3" width="11.5546875" style="389" customWidth="1"/>
    <col min="4" max="4" width="11.5546875" style="389" hidden="1" customWidth="1"/>
    <col min="5" max="5" width="3.77734375" style="389" bestFit="1" customWidth="1"/>
    <col min="6" max="6" width="17" style="191" customWidth="1"/>
    <col min="7" max="7" width="3.77734375" style="191" bestFit="1" customWidth="1"/>
    <col min="8" max="8" width="17" style="191" customWidth="1"/>
    <col min="9" max="9" width="3.77734375" style="191" bestFit="1" customWidth="1"/>
    <col min="10" max="10" width="17" style="389" customWidth="1"/>
    <col min="11" max="11" width="3.77734375" style="191" bestFit="1" customWidth="1"/>
    <col min="12" max="12" width="17" style="191" customWidth="1"/>
    <col min="13" max="13" width="5.44140625" style="191" customWidth="1"/>
    <col min="14" max="14" width="17" style="191" customWidth="1"/>
    <col min="15" max="15" width="3.77734375" style="191" customWidth="1"/>
    <col min="16" max="16" width="17" style="191" customWidth="1"/>
    <col min="17" max="17" width="3.77734375" style="191" customWidth="1"/>
    <col min="18" max="18" width="17" style="191" customWidth="1"/>
    <col min="19" max="19" width="3.77734375" style="191" customWidth="1"/>
    <col min="20" max="20" width="17" style="191" customWidth="1"/>
    <col min="21" max="21" width="3.77734375" style="191" customWidth="1"/>
    <col min="22" max="22" width="17" style="191" customWidth="1"/>
    <col min="23" max="23" width="3.77734375" style="191" customWidth="1"/>
    <col min="24" max="24" width="17" style="191" customWidth="1"/>
    <col min="25" max="25" width="3.77734375" style="191" customWidth="1"/>
    <col min="26" max="26" width="17" style="191" customWidth="1"/>
    <col min="27" max="27" width="3.77734375" style="191" customWidth="1"/>
    <col min="28" max="28" width="55.21875" style="191" customWidth="1"/>
    <col min="29" max="16384" width="9.77734375" style="191"/>
  </cols>
  <sheetData>
    <row r="1" spans="2:28">
      <c r="B1" s="388" t="s">
        <v>814</v>
      </c>
    </row>
    <row r="2" spans="2:28">
      <c r="B2" s="390" t="s">
        <v>815</v>
      </c>
      <c r="F2" s="391"/>
      <c r="J2" s="392"/>
    </row>
    <row r="3" spans="2:28">
      <c r="B3" s="391" t="s">
        <v>816</v>
      </c>
      <c r="F3" s="392" t="s">
        <v>817</v>
      </c>
      <c r="J3" s="392"/>
    </row>
    <row r="4" spans="2:28">
      <c r="B4" s="390"/>
      <c r="F4" s="1034" t="s">
        <v>818</v>
      </c>
      <c r="G4" s="1034"/>
      <c r="H4" s="1034"/>
      <c r="I4" s="1034"/>
      <c r="J4" s="1034"/>
      <c r="K4" s="1034"/>
      <c r="L4" s="1034"/>
      <c r="N4" s="1034" t="s">
        <v>819</v>
      </c>
      <c r="O4" s="1034"/>
      <c r="P4" s="1034"/>
      <c r="R4" s="1034" t="s">
        <v>820</v>
      </c>
      <c r="S4" s="1034"/>
      <c r="T4" s="1034"/>
      <c r="U4" s="1034"/>
      <c r="V4" s="1034"/>
      <c r="W4" s="1034"/>
      <c r="X4" s="1034"/>
      <c r="Z4" s="393" t="s">
        <v>821</v>
      </c>
      <c r="AB4" s="1034" t="s">
        <v>822</v>
      </c>
    </row>
    <row r="5" spans="2:28">
      <c r="B5" s="389" t="s">
        <v>770</v>
      </c>
      <c r="C5" s="389" t="s">
        <v>782</v>
      </c>
      <c r="F5" s="389" t="s">
        <v>823</v>
      </c>
      <c r="G5" s="389"/>
      <c r="H5" s="389" t="s">
        <v>824</v>
      </c>
      <c r="J5" s="389" t="s">
        <v>825</v>
      </c>
      <c r="L5" s="389" t="s">
        <v>818</v>
      </c>
      <c r="N5" s="389" t="s">
        <v>826</v>
      </c>
      <c r="P5" s="389" t="s">
        <v>827</v>
      </c>
      <c r="R5" s="389" t="s">
        <v>826</v>
      </c>
      <c r="T5" s="389" t="s">
        <v>827</v>
      </c>
      <c r="V5" s="389" t="s">
        <v>825</v>
      </c>
      <c r="X5" s="389" t="s">
        <v>818</v>
      </c>
      <c r="Z5" s="394" t="s">
        <v>828</v>
      </c>
      <c r="AB5" s="1034"/>
    </row>
    <row r="6" spans="2:28">
      <c r="B6" s="395">
        <v>1</v>
      </c>
      <c r="C6" s="396" t="s">
        <v>829</v>
      </c>
      <c r="D6" s="397" t="str">
        <f>C6</f>
        <v>a</v>
      </c>
      <c r="E6" s="395" t="s">
        <v>830</v>
      </c>
      <c r="F6" s="398"/>
      <c r="G6" s="395" t="s">
        <v>831</v>
      </c>
      <c r="H6" s="398"/>
      <c r="I6" s="399" t="s">
        <v>832</v>
      </c>
      <c r="J6" s="398">
        <v>0</v>
      </c>
      <c r="K6" s="400" t="s">
        <v>833</v>
      </c>
      <c r="L6" s="401" t="str">
        <f>IF(OR(F6="",H6=""),"",(H6+IF(F6&gt;H6,1,0)-F6-J6)*24)</f>
        <v/>
      </c>
      <c r="N6" s="398">
        <v>0.29166666666666669</v>
      </c>
      <c r="O6" s="389" t="s">
        <v>831</v>
      </c>
      <c r="P6" s="398">
        <v>0.83333333333333337</v>
      </c>
      <c r="R6" s="402" t="str">
        <f t="shared" ref="R6:R22" si="0">IF(F6="","",IF(F6&lt;N6,N6,IF(F6&gt;=P6,"",F6)))</f>
        <v/>
      </c>
      <c r="S6" s="389" t="s">
        <v>831</v>
      </c>
      <c r="T6" s="402" t="str">
        <f t="shared" ref="T6:T22" si="1">IF(H6="","",IF(H6&gt;F6,IF(H6&lt;P6,H6,P6),P6))</f>
        <v/>
      </c>
      <c r="U6" s="403" t="s">
        <v>832</v>
      </c>
      <c r="V6" s="398">
        <v>0</v>
      </c>
      <c r="W6" s="191" t="s">
        <v>833</v>
      </c>
      <c r="X6" s="401" t="str">
        <f>IF(R6="","",IF((T6+IF(R6&gt;T6,1,0)-R6-V6)*24=0,"",(T6+IF(R6&gt;T6,1,0)-R6-V6)*24))</f>
        <v/>
      </c>
      <c r="Z6" s="401" t="str">
        <f>IF(X6="",L6,IF(OR(L6-X6=0,L6-X6&lt;0),"-",L6-X6))</f>
        <v/>
      </c>
      <c r="AB6" s="404"/>
    </row>
    <row r="7" spans="2:28">
      <c r="B7" s="395">
        <v>2</v>
      </c>
      <c r="C7" s="396" t="s">
        <v>834</v>
      </c>
      <c r="D7" s="397" t="str">
        <f t="shared" ref="D7:D38" si="2">C7</f>
        <v>b</v>
      </c>
      <c r="E7" s="395" t="s">
        <v>830</v>
      </c>
      <c r="F7" s="398"/>
      <c r="G7" s="395" t="s">
        <v>831</v>
      </c>
      <c r="H7" s="398"/>
      <c r="I7" s="399" t="s">
        <v>832</v>
      </c>
      <c r="J7" s="398">
        <v>0</v>
      </c>
      <c r="K7" s="400" t="s">
        <v>833</v>
      </c>
      <c r="L7" s="401" t="str">
        <f>IF(OR(F7="",H7=""),"",(H7+IF(F7&gt;H7,1,0)-F7-J7)*24)</f>
        <v/>
      </c>
      <c r="N7" s="405">
        <f>$N$6</f>
        <v>0.29166666666666669</v>
      </c>
      <c r="O7" s="389" t="s">
        <v>831</v>
      </c>
      <c r="P7" s="405">
        <f>$P$6</f>
        <v>0.83333333333333337</v>
      </c>
      <c r="R7" s="402" t="str">
        <f t="shared" si="0"/>
        <v/>
      </c>
      <c r="S7" s="389" t="s">
        <v>831</v>
      </c>
      <c r="T7" s="402" t="str">
        <f t="shared" si="1"/>
        <v/>
      </c>
      <c r="U7" s="403" t="s">
        <v>832</v>
      </c>
      <c r="V7" s="398">
        <v>0</v>
      </c>
      <c r="W7" s="191" t="s">
        <v>833</v>
      </c>
      <c r="X7" s="401" t="str">
        <f>IF(R7="","",IF((T7+IF(R7&gt;T7,1,0)-R7-V7)*24=0,"",(T7+IF(R7&gt;T7,1,0)-R7-V7)*24))</f>
        <v/>
      </c>
      <c r="Z7" s="401" t="str">
        <f>IF(X7="",L7,IF(OR(L7-X7=0,L7-X7&lt;0),"-",L7-X7))</f>
        <v/>
      </c>
      <c r="AB7" s="404"/>
    </row>
    <row r="8" spans="2:28">
      <c r="B8" s="395">
        <v>3</v>
      </c>
      <c r="C8" s="396" t="s">
        <v>835</v>
      </c>
      <c r="D8" s="397" t="str">
        <f t="shared" si="2"/>
        <v>c</v>
      </c>
      <c r="E8" s="395" t="s">
        <v>830</v>
      </c>
      <c r="F8" s="398"/>
      <c r="G8" s="395" t="s">
        <v>831</v>
      </c>
      <c r="H8" s="398"/>
      <c r="I8" s="399" t="s">
        <v>832</v>
      </c>
      <c r="J8" s="398">
        <v>0</v>
      </c>
      <c r="K8" s="400" t="s">
        <v>833</v>
      </c>
      <c r="L8" s="401" t="str">
        <f>IF(OR(F8="",H8=""),"",(H8+IF(F8&gt;H8,1,0)-F8-J8)*24)</f>
        <v/>
      </c>
      <c r="N8" s="405">
        <f t="shared" ref="N8:N22" si="3">$N$6</f>
        <v>0.29166666666666669</v>
      </c>
      <c r="O8" s="389" t="s">
        <v>831</v>
      </c>
      <c r="P8" s="405">
        <f t="shared" ref="P8:P22" si="4">$P$6</f>
        <v>0.83333333333333337</v>
      </c>
      <c r="R8" s="402" t="str">
        <f t="shared" si="0"/>
        <v/>
      </c>
      <c r="S8" s="389" t="s">
        <v>831</v>
      </c>
      <c r="T8" s="402" t="str">
        <f t="shared" si="1"/>
        <v/>
      </c>
      <c r="U8" s="403" t="s">
        <v>832</v>
      </c>
      <c r="V8" s="398">
        <v>0</v>
      </c>
      <c r="W8" s="191" t="s">
        <v>833</v>
      </c>
      <c r="X8" s="401" t="str">
        <f>IF(R8="","",IF((T8+IF(R8&gt;T8,1,0)-R8-V8)*24=0,"",(T8+IF(R8&gt;T8,1,0)-R8-V8)*24))</f>
        <v/>
      </c>
      <c r="Z8" s="401" t="str">
        <f>IF(X8="",L8,IF(OR(L8-X8=0,L8-X8&lt;0),"-",L8-X8))</f>
        <v/>
      </c>
      <c r="AB8" s="404"/>
    </row>
    <row r="9" spans="2:28">
      <c r="B9" s="395">
        <v>4</v>
      </c>
      <c r="C9" s="396" t="s">
        <v>836</v>
      </c>
      <c r="D9" s="397" t="str">
        <f t="shared" si="2"/>
        <v>d</v>
      </c>
      <c r="E9" s="395" t="s">
        <v>830</v>
      </c>
      <c r="F9" s="398"/>
      <c r="G9" s="395" t="s">
        <v>831</v>
      </c>
      <c r="H9" s="398"/>
      <c r="I9" s="399" t="s">
        <v>832</v>
      </c>
      <c r="J9" s="398">
        <v>0</v>
      </c>
      <c r="K9" s="400" t="s">
        <v>833</v>
      </c>
      <c r="L9" s="401" t="str">
        <f>IF(OR(F9="",H9=""),"",(H9+IF(F9&gt;H9,1,0)-F9-J9)*24)</f>
        <v/>
      </c>
      <c r="N9" s="405">
        <f t="shared" si="3"/>
        <v>0.29166666666666669</v>
      </c>
      <c r="O9" s="389" t="s">
        <v>831</v>
      </c>
      <c r="P9" s="405">
        <f t="shared" si="4"/>
        <v>0.83333333333333337</v>
      </c>
      <c r="R9" s="402" t="str">
        <f t="shared" si="0"/>
        <v/>
      </c>
      <c r="S9" s="389" t="s">
        <v>831</v>
      </c>
      <c r="T9" s="402" t="str">
        <f t="shared" si="1"/>
        <v/>
      </c>
      <c r="U9" s="403" t="s">
        <v>832</v>
      </c>
      <c r="V9" s="398">
        <v>0</v>
      </c>
      <c r="W9" s="191" t="s">
        <v>833</v>
      </c>
      <c r="X9" s="401" t="str">
        <f>IF(R9="","",IF((T9+IF(R9&gt;T9,1,0)-R9-V9)*24=0,"",(T9+IF(R9&gt;T9,1,0)-R9-V9)*24))</f>
        <v/>
      </c>
      <c r="Z9" s="401" t="str">
        <f>IF(X9="",L9,IF(OR(L9-X9=0,L9-X9&lt;0),"-",L9-X9))</f>
        <v/>
      </c>
      <c r="AB9" s="404"/>
    </row>
    <row r="10" spans="2:28">
      <c r="B10" s="395">
        <v>5</v>
      </c>
      <c r="C10" s="396" t="s">
        <v>837</v>
      </c>
      <c r="D10" s="397" t="str">
        <f t="shared" si="2"/>
        <v>e</v>
      </c>
      <c r="E10" s="395" t="s">
        <v>830</v>
      </c>
      <c r="F10" s="398"/>
      <c r="G10" s="395" t="s">
        <v>831</v>
      </c>
      <c r="H10" s="398"/>
      <c r="I10" s="399" t="s">
        <v>832</v>
      </c>
      <c r="J10" s="398">
        <v>0</v>
      </c>
      <c r="K10" s="400" t="s">
        <v>833</v>
      </c>
      <c r="L10" s="401" t="str">
        <f t="shared" ref="L10:L22" si="5">IF(OR(F10="",H10=""),"",(H10+IF(F10&gt;H10,1,0)-F10-J10)*24)</f>
        <v/>
      </c>
      <c r="N10" s="405">
        <f t="shared" si="3"/>
        <v>0.29166666666666669</v>
      </c>
      <c r="O10" s="389" t="s">
        <v>831</v>
      </c>
      <c r="P10" s="405">
        <f t="shared" si="4"/>
        <v>0.83333333333333337</v>
      </c>
      <c r="R10" s="402" t="str">
        <f t="shared" si="0"/>
        <v/>
      </c>
      <c r="S10" s="389" t="s">
        <v>831</v>
      </c>
      <c r="T10" s="402" t="str">
        <f t="shared" si="1"/>
        <v/>
      </c>
      <c r="U10" s="403" t="s">
        <v>832</v>
      </c>
      <c r="V10" s="398">
        <v>0</v>
      </c>
      <c r="W10" s="191" t="s">
        <v>833</v>
      </c>
      <c r="X10" s="401" t="str">
        <f t="shared" ref="X10:X22" si="6">IF(R10="","",IF((T10+IF(R10&gt;T10,1,0)-R10-V10)*24=0,"",(T10+IF(R10&gt;T10,1,0)-R10-V10)*24))</f>
        <v/>
      </c>
      <c r="Z10" s="401" t="str">
        <f t="shared" ref="Z10:Z22" si="7">IF(X10="",L10,IF(OR(L10-X10=0,L10-X10&lt;0),"-",L10-X10))</f>
        <v/>
      </c>
      <c r="AB10" s="404"/>
    </row>
    <row r="11" spans="2:28">
      <c r="B11" s="395">
        <v>6</v>
      </c>
      <c r="C11" s="396" t="s">
        <v>838</v>
      </c>
      <c r="D11" s="397" t="str">
        <f t="shared" si="2"/>
        <v>f</v>
      </c>
      <c r="E11" s="395" t="s">
        <v>830</v>
      </c>
      <c r="F11" s="398"/>
      <c r="G11" s="395" t="s">
        <v>831</v>
      </c>
      <c r="H11" s="398"/>
      <c r="I11" s="399" t="s">
        <v>832</v>
      </c>
      <c r="J11" s="398">
        <v>0</v>
      </c>
      <c r="K11" s="400" t="s">
        <v>833</v>
      </c>
      <c r="L11" s="401" t="str">
        <f t="shared" si="5"/>
        <v/>
      </c>
      <c r="N11" s="405">
        <f t="shared" si="3"/>
        <v>0.29166666666666669</v>
      </c>
      <c r="O11" s="389" t="s">
        <v>831</v>
      </c>
      <c r="P11" s="405">
        <f t="shared" si="4"/>
        <v>0.83333333333333337</v>
      </c>
      <c r="R11" s="402" t="str">
        <f t="shared" si="0"/>
        <v/>
      </c>
      <c r="S11" s="389" t="s">
        <v>831</v>
      </c>
      <c r="T11" s="402" t="str">
        <f t="shared" si="1"/>
        <v/>
      </c>
      <c r="U11" s="403" t="s">
        <v>832</v>
      </c>
      <c r="V11" s="398">
        <v>0</v>
      </c>
      <c r="W11" s="191" t="s">
        <v>833</v>
      </c>
      <c r="X11" s="401" t="str">
        <f t="shared" si="6"/>
        <v/>
      </c>
      <c r="Z11" s="401" t="str">
        <f t="shared" si="7"/>
        <v/>
      </c>
      <c r="AB11" s="404"/>
    </row>
    <row r="12" spans="2:28">
      <c r="B12" s="395">
        <v>7</v>
      </c>
      <c r="C12" s="396" t="s">
        <v>839</v>
      </c>
      <c r="D12" s="397" t="str">
        <f t="shared" si="2"/>
        <v>g</v>
      </c>
      <c r="E12" s="395" t="s">
        <v>830</v>
      </c>
      <c r="F12" s="398"/>
      <c r="G12" s="395" t="s">
        <v>831</v>
      </c>
      <c r="H12" s="398"/>
      <c r="I12" s="399" t="s">
        <v>832</v>
      </c>
      <c r="J12" s="398">
        <v>0</v>
      </c>
      <c r="K12" s="400" t="s">
        <v>833</v>
      </c>
      <c r="L12" s="401" t="str">
        <f t="shared" si="5"/>
        <v/>
      </c>
      <c r="N12" s="405">
        <f t="shared" si="3"/>
        <v>0.29166666666666669</v>
      </c>
      <c r="O12" s="389" t="s">
        <v>831</v>
      </c>
      <c r="P12" s="405">
        <f t="shared" si="4"/>
        <v>0.83333333333333337</v>
      </c>
      <c r="R12" s="402" t="str">
        <f t="shared" si="0"/>
        <v/>
      </c>
      <c r="S12" s="389" t="s">
        <v>831</v>
      </c>
      <c r="T12" s="402" t="str">
        <f t="shared" si="1"/>
        <v/>
      </c>
      <c r="U12" s="403" t="s">
        <v>832</v>
      </c>
      <c r="V12" s="398">
        <v>0</v>
      </c>
      <c r="W12" s="191" t="s">
        <v>833</v>
      </c>
      <c r="X12" s="401" t="str">
        <f t="shared" si="6"/>
        <v/>
      </c>
      <c r="Z12" s="401" t="str">
        <f t="shared" si="7"/>
        <v/>
      </c>
      <c r="AB12" s="404"/>
    </row>
    <row r="13" spans="2:28">
      <c r="B13" s="395">
        <v>8</v>
      </c>
      <c r="C13" s="396" t="s">
        <v>840</v>
      </c>
      <c r="D13" s="397" t="str">
        <f t="shared" si="2"/>
        <v>h</v>
      </c>
      <c r="E13" s="395" t="s">
        <v>830</v>
      </c>
      <c r="F13" s="398"/>
      <c r="G13" s="395" t="s">
        <v>831</v>
      </c>
      <c r="H13" s="398"/>
      <c r="I13" s="399" t="s">
        <v>832</v>
      </c>
      <c r="J13" s="398">
        <v>0</v>
      </c>
      <c r="K13" s="400" t="s">
        <v>833</v>
      </c>
      <c r="L13" s="401" t="str">
        <f t="shared" si="5"/>
        <v/>
      </c>
      <c r="N13" s="405">
        <f t="shared" si="3"/>
        <v>0.29166666666666669</v>
      </c>
      <c r="O13" s="389" t="s">
        <v>831</v>
      </c>
      <c r="P13" s="405">
        <f t="shared" si="4"/>
        <v>0.83333333333333337</v>
      </c>
      <c r="R13" s="402" t="str">
        <f t="shared" si="0"/>
        <v/>
      </c>
      <c r="S13" s="389" t="s">
        <v>831</v>
      </c>
      <c r="T13" s="402" t="str">
        <f t="shared" si="1"/>
        <v/>
      </c>
      <c r="U13" s="403" t="s">
        <v>832</v>
      </c>
      <c r="V13" s="398">
        <v>0</v>
      </c>
      <c r="W13" s="191" t="s">
        <v>833</v>
      </c>
      <c r="X13" s="401" t="str">
        <f t="shared" si="6"/>
        <v/>
      </c>
      <c r="Z13" s="401" t="str">
        <f t="shared" si="7"/>
        <v/>
      </c>
      <c r="AB13" s="404"/>
    </row>
    <row r="14" spans="2:28">
      <c r="B14" s="395">
        <v>9</v>
      </c>
      <c r="C14" s="396" t="s">
        <v>841</v>
      </c>
      <c r="D14" s="397" t="str">
        <f t="shared" si="2"/>
        <v>i</v>
      </c>
      <c r="E14" s="395" t="s">
        <v>830</v>
      </c>
      <c r="F14" s="398"/>
      <c r="G14" s="395" t="s">
        <v>831</v>
      </c>
      <c r="H14" s="398"/>
      <c r="I14" s="399" t="s">
        <v>832</v>
      </c>
      <c r="J14" s="398">
        <v>0</v>
      </c>
      <c r="K14" s="400" t="s">
        <v>833</v>
      </c>
      <c r="L14" s="401" t="str">
        <f t="shared" si="5"/>
        <v/>
      </c>
      <c r="N14" s="405">
        <f t="shared" si="3"/>
        <v>0.29166666666666669</v>
      </c>
      <c r="O14" s="389" t="s">
        <v>831</v>
      </c>
      <c r="P14" s="405">
        <f t="shared" si="4"/>
        <v>0.83333333333333337</v>
      </c>
      <c r="R14" s="402" t="str">
        <f t="shared" si="0"/>
        <v/>
      </c>
      <c r="S14" s="389" t="s">
        <v>831</v>
      </c>
      <c r="T14" s="402" t="str">
        <f t="shared" si="1"/>
        <v/>
      </c>
      <c r="U14" s="403" t="s">
        <v>832</v>
      </c>
      <c r="V14" s="398">
        <v>0</v>
      </c>
      <c r="W14" s="191" t="s">
        <v>833</v>
      </c>
      <c r="X14" s="401" t="str">
        <f t="shared" si="6"/>
        <v/>
      </c>
      <c r="Z14" s="401" t="str">
        <f t="shared" si="7"/>
        <v/>
      </c>
      <c r="AB14" s="404"/>
    </row>
    <row r="15" spans="2:28">
      <c r="B15" s="395">
        <v>10</v>
      </c>
      <c r="C15" s="396" t="s">
        <v>842</v>
      </c>
      <c r="D15" s="397" t="str">
        <f t="shared" si="2"/>
        <v>j</v>
      </c>
      <c r="E15" s="395" t="s">
        <v>830</v>
      </c>
      <c r="F15" s="398"/>
      <c r="G15" s="395" t="s">
        <v>831</v>
      </c>
      <c r="H15" s="398"/>
      <c r="I15" s="399" t="s">
        <v>832</v>
      </c>
      <c r="J15" s="398">
        <v>0</v>
      </c>
      <c r="K15" s="400" t="s">
        <v>833</v>
      </c>
      <c r="L15" s="401" t="str">
        <f t="shared" si="5"/>
        <v/>
      </c>
      <c r="N15" s="405">
        <f t="shared" si="3"/>
        <v>0.29166666666666669</v>
      </c>
      <c r="O15" s="389" t="s">
        <v>831</v>
      </c>
      <c r="P15" s="405">
        <f t="shared" si="4"/>
        <v>0.83333333333333337</v>
      </c>
      <c r="R15" s="402" t="str">
        <f t="shared" si="0"/>
        <v/>
      </c>
      <c r="S15" s="389" t="s">
        <v>831</v>
      </c>
      <c r="T15" s="402" t="str">
        <f t="shared" si="1"/>
        <v/>
      </c>
      <c r="U15" s="403" t="s">
        <v>832</v>
      </c>
      <c r="V15" s="398">
        <v>0</v>
      </c>
      <c r="W15" s="191" t="s">
        <v>833</v>
      </c>
      <c r="X15" s="401" t="str">
        <f t="shared" si="6"/>
        <v/>
      </c>
      <c r="Z15" s="401" t="str">
        <f t="shared" si="7"/>
        <v/>
      </c>
      <c r="AB15" s="404"/>
    </row>
    <row r="16" spans="2:28">
      <c r="B16" s="395">
        <v>11</v>
      </c>
      <c r="C16" s="396" t="s">
        <v>843</v>
      </c>
      <c r="D16" s="397" t="str">
        <f t="shared" si="2"/>
        <v>k</v>
      </c>
      <c r="E16" s="395" t="s">
        <v>830</v>
      </c>
      <c r="F16" s="398"/>
      <c r="G16" s="395" t="s">
        <v>831</v>
      </c>
      <c r="H16" s="398"/>
      <c r="I16" s="399" t="s">
        <v>832</v>
      </c>
      <c r="J16" s="398">
        <v>0</v>
      </c>
      <c r="K16" s="400" t="s">
        <v>833</v>
      </c>
      <c r="L16" s="401" t="str">
        <f t="shared" si="5"/>
        <v/>
      </c>
      <c r="N16" s="405">
        <f t="shared" si="3"/>
        <v>0.29166666666666669</v>
      </c>
      <c r="O16" s="389" t="s">
        <v>831</v>
      </c>
      <c r="P16" s="405">
        <f t="shared" si="4"/>
        <v>0.83333333333333337</v>
      </c>
      <c r="R16" s="402" t="str">
        <f t="shared" si="0"/>
        <v/>
      </c>
      <c r="S16" s="389" t="s">
        <v>831</v>
      </c>
      <c r="T16" s="402" t="str">
        <f t="shared" si="1"/>
        <v/>
      </c>
      <c r="U16" s="403" t="s">
        <v>832</v>
      </c>
      <c r="V16" s="398">
        <v>0</v>
      </c>
      <c r="W16" s="191" t="s">
        <v>833</v>
      </c>
      <c r="X16" s="401" t="str">
        <f t="shared" si="6"/>
        <v/>
      </c>
      <c r="Z16" s="401" t="str">
        <f t="shared" si="7"/>
        <v/>
      </c>
      <c r="AB16" s="404"/>
    </row>
    <row r="17" spans="2:28">
      <c r="B17" s="395">
        <v>12</v>
      </c>
      <c r="C17" s="396" t="s">
        <v>844</v>
      </c>
      <c r="D17" s="397" t="str">
        <f t="shared" si="2"/>
        <v>l</v>
      </c>
      <c r="E17" s="395" t="s">
        <v>830</v>
      </c>
      <c r="F17" s="398"/>
      <c r="G17" s="395" t="s">
        <v>831</v>
      </c>
      <c r="H17" s="398"/>
      <c r="I17" s="399" t="s">
        <v>832</v>
      </c>
      <c r="J17" s="398">
        <v>0</v>
      </c>
      <c r="K17" s="400" t="s">
        <v>833</v>
      </c>
      <c r="L17" s="401" t="str">
        <f t="shared" si="5"/>
        <v/>
      </c>
      <c r="N17" s="405">
        <f t="shared" si="3"/>
        <v>0.29166666666666669</v>
      </c>
      <c r="O17" s="389" t="s">
        <v>831</v>
      </c>
      <c r="P17" s="405">
        <f t="shared" si="4"/>
        <v>0.83333333333333337</v>
      </c>
      <c r="R17" s="402" t="str">
        <f t="shared" si="0"/>
        <v/>
      </c>
      <c r="S17" s="389" t="s">
        <v>831</v>
      </c>
      <c r="T17" s="402" t="str">
        <f t="shared" si="1"/>
        <v/>
      </c>
      <c r="U17" s="403" t="s">
        <v>832</v>
      </c>
      <c r="V17" s="398">
        <v>0</v>
      </c>
      <c r="W17" s="191" t="s">
        <v>833</v>
      </c>
      <c r="X17" s="401" t="str">
        <f t="shared" si="6"/>
        <v/>
      </c>
      <c r="Z17" s="401" t="str">
        <f t="shared" si="7"/>
        <v/>
      </c>
      <c r="AB17" s="404"/>
    </row>
    <row r="18" spans="2:28">
      <c r="B18" s="395">
        <v>13</v>
      </c>
      <c r="C18" s="396" t="s">
        <v>845</v>
      </c>
      <c r="D18" s="397" t="str">
        <f t="shared" si="2"/>
        <v>m</v>
      </c>
      <c r="E18" s="395" t="s">
        <v>830</v>
      </c>
      <c r="F18" s="398"/>
      <c r="G18" s="395" t="s">
        <v>831</v>
      </c>
      <c r="H18" s="398"/>
      <c r="I18" s="399" t="s">
        <v>832</v>
      </c>
      <c r="J18" s="398">
        <v>0</v>
      </c>
      <c r="K18" s="400" t="s">
        <v>833</v>
      </c>
      <c r="L18" s="401" t="str">
        <f t="shared" si="5"/>
        <v/>
      </c>
      <c r="N18" s="405">
        <f t="shared" si="3"/>
        <v>0.29166666666666669</v>
      </c>
      <c r="O18" s="389" t="s">
        <v>831</v>
      </c>
      <c r="P18" s="405">
        <f t="shared" si="4"/>
        <v>0.83333333333333337</v>
      </c>
      <c r="R18" s="402" t="str">
        <f t="shared" si="0"/>
        <v/>
      </c>
      <c r="S18" s="389" t="s">
        <v>831</v>
      </c>
      <c r="T18" s="402" t="str">
        <f t="shared" si="1"/>
        <v/>
      </c>
      <c r="U18" s="403" t="s">
        <v>832</v>
      </c>
      <c r="V18" s="398">
        <v>0</v>
      </c>
      <c r="W18" s="191" t="s">
        <v>833</v>
      </c>
      <c r="X18" s="401" t="str">
        <f t="shared" si="6"/>
        <v/>
      </c>
      <c r="Z18" s="401" t="str">
        <f t="shared" si="7"/>
        <v/>
      </c>
      <c r="AB18" s="404"/>
    </row>
    <row r="19" spans="2:28">
      <c r="B19" s="395">
        <v>14</v>
      </c>
      <c r="C19" s="396" t="s">
        <v>846</v>
      </c>
      <c r="D19" s="397" t="str">
        <f t="shared" si="2"/>
        <v>n</v>
      </c>
      <c r="E19" s="395" t="s">
        <v>830</v>
      </c>
      <c r="F19" s="398"/>
      <c r="G19" s="395" t="s">
        <v>831</v>
      </c>
      <c r="H19" s="398"/>
      <c r="I19" s="399" t="s">
        <v>832</v>
      </c>
      <c r="J19" s="398">
        <v>0</v>
      </c>
      <c r="K19" s="400" t="s">
        <v>833</v>
      </c>
      <c r="L19" s="401" t="str">
        <f t="shared" si="5"/>
        <v/>
      </c>
      <c r="N19" s="405">
        <f t="shared" si="3"/>
        <v>0.29166666666666669</v>
      </c>
      <c r="O19" s="389" t="s">
        <v>831</v>
      </c>
      <c r="P19" s="405">
        <f t="shared" si="4"/>
        <v>0.83333333333333337</v>
      </c>
      <c r="R19" s="402" t="str">
        <f t="shared" si="0"/>
        <v/>
      </c>
      <c r="S19" s="389" t="s">
        <v>831</v>
      </c>
      <c r="T19" s="402" t="str">
        <f t="shared" si="1"/>
        <v/>
      </c>
      <c r="U19" s="403" t="s">
        <v>832</v>
      </c>
      <c r="V19" s="398">
        <v>0</v>
      </c>
      <c r="W19" s="191" t="s">
        <v>833</v>
      </c>
      <c r="X19" s="401" t="str">
        <f t="shared" si="6"/>
        <v/>
      </c>
      <c r="Z19" s="401" t="str">
        <f t="shared" si="7"/>
        <v/>
      </c>
      <c r="AB19" s="404"/>
    </row>
    <row r="20" spans="2:28">
      <c r="B20" s="395">
        <v>15</v>
      </c>
      <c r="C20" s="396" t="s">
        <v>847</v>
      </c>
      <c r="D20" s="397" t="str">
        <f t="shared" si="2"/>
        <v>o</v>
      </c>
      <c r="E20" s="395" t="s">
        <v>830</v>
      </c>
      <c r="F20" s="398"/>
      <c r="G20" s="395" t="s">
        <v>831</v>
      </c>
      <c r="H20" s="398"/>
      <c r="I20" s="399" t="s">
        <v>832</v>
      </c>
      <c r="J20" s="398">
        <v>0</v>
      </c>
      <c r="K20" s="400" t="s">
        <v>833</v>
      </c>
      <c r="L20" s="401" t="str">
        <f t="shared" si="5"/>
        <v/>
      </c>
      <c r="N20" s="405">
        <f t="shared" si="3"/>
        <v>0.29166666666666669</v>
      </c>
      <c r="O20" s="389" t="s">
        <v>831</v>
      </c>
      <c r="P20" s="405">
        <f t="shared" si="4"/>
        <v>0.83333333333333337</v>
      </c>
      <c r="R20" s="402" t="str">
        <f t="shared" si="0"/>
        <v/>
      </c>
      <c r="S20" s="389" t="s">
        <v>831</v>
      </c>
      <c r="T20" s="402" t="str">
        <f t="shared" si="1"/>
        <v/>
      </c>
      <c r="U20" s="403" t="s">
        <v>832</v>
      </c>
      <c r="V20" s="398">
        <v>0</v>
      </c>
      <c r="W20" s="191" t="s">
        <v>833</v>
      </c>
      <c r="X20" s="401" t="str">
        <f t="shared" si="6"/>
        <v/>
      </c>
      <c r="Z20" s="401" t="str">
        <f t="shared" si="7"/>
        <v/>
      </c>
      <c r="AB20" s="404"/>
    </row>
    <row r="21" spans="2:28">
      <c r="B21" s="395">
        <v>16</v>
      </c>
      <c r="C21" s="396" t="s">
        <v>848</v>
      </c>
      <c r="D21" s="397" t="str">
        <f t="shared" si="2"/>
        <v>p</v>
      </c>
      <c r="E21" s="395" t="s">
        <v>830</v>
      </c>
      <c r="F21" s="398"/>
      <c r="G21" s="395" t="s">
        <v>831</v>
      </c>
      <c r="H21" s="398"/>
      <c r="I21" s="399" t="s">
        <v>832</v>
      </c>
      <c r="J21" s="398">
        <v>0</v>
      </c>
      <c r="K21" s="400" t="s">
        <v>833</v>
      </c>
      <c r="L21" s="401" t="str">
        <f t="shared" si="5"/>
        <v/>
      </c>
      <c r="N21" s="405">
        <f t="shared" si="3"/>
        <v>0.29166666666666669</v>
      </c>
      <c r="O21" s="389" t="s">
        <v>831</v>
      </c>
      <c r="P21" s="405">
        <f t="shared" si="4"/>
        <v>0.83333333333333337</v>
      </c>
      <c r="R21" s="402" t="str">
        <f t="shared" si="0"/>
        <v/>
      </c>
      <c r="S21" s="389" t="s">
        <v>831</v>
      </c>
      <c r="T21" s="402" t="str">
        <f t="shared" si="1"/>
        <v/>
      </c>
      <c r="U21" s="403" t="s">
        <v>832</v>
      </c>
      <c r="V21" s="398">
        <v>0</v>
      </c>
      <c r="W21" s="191" t="s">
        <v>833</v>
      </c>
      <c r="X21" s="401" t="str">
        <f t="shared" si="6"/>
        <v/>
      </c>
      <c r="Z21" s="401" t="str">
        <f t="shared" si="7"/>
        <v/>
      </c>
      <c r="AB21" s="404"/>
    </row>
    <row r="22" spans="2:28">
      <c r="B22" s="395">
        <v>17</v>
      </c>
      <c r="C22" s="396" t="s">
        <v>849</v>
      </c>
      <c r="D22" s="397" t="str">
        <f t="shared" si="2"/>
        <v>q</v>
      </c>
      <c r="E22" s="395" t="s">
        <v>830</v>
      </c>
      <c r="F22" s="398"/>
      <c r="G22" s="395" t="s">
        <v>831</v>
      </c>
      <c r="H22" s="398"/>
      <c r="I22" s="399" t="s">
        <v>832</v>
      </c>
      <c r="J22" s="398">
        <v>0</v>
      </c>
      <c r="K22" s="400" t="s">
        <v>833</v>
      </c>
      <c r="L22" s="401" t="str">
        <f t="shared" si="5"/>
        <v/>
      </c>
      <c r="N22" s="405">
        <f t="shared" si="3"/>
        <v>0.29166666666666669</v>
      </c>
      <c r="O22" s="389" t="s">
        <v>831</v>
      </c>
      <c r="P22" s="405">
        <f t="shared" si="4"/>
        <v>0.83333333333333337</v>
      </c>
      <c r="R22" s="402" t="str">
        <f t="shared" si="0"/>
        <v/>
      </c>
      <c r="S22" s="389" t="s">
        <v>831</v>
      </c>
      <c r="T22" s="402" t="str">
        <f t="shared" si="1"/>
        <v/>
      </c>
      <c r="U22" s="403" t="s">
        <v>832</v>
      </c>
      <c r="V22" s="398">
        <v>0</v>
      </c>
      <c r="W22" s="191" t="s">
        <v>833</v>
      </c>
      <c r="X22" s="401" t="str">
        <f t="shared" si="6"/>
        <v/>
      </c>
      <c r="Z22" s="401" t="str">
        <f t="shared" si="7"/>
        <v/>
      </c>
      <c r="AB22" s="404"/>
    </row>
    <row r="23" spans="2:28">
      <c r="B23" s="395">
        <v>18</v>
      </c>
      <c r="C23" s="396" t="s">
        <v>850</v>
      </c>
      <c r="D23" s="397" t="str">
        <f t="shared" si="2"/>
        <v>r</v>
      </c>
      <c r="E23" s="395" t="s">
        <v>830</v>
      </c>
      <c r="F23" s="406"/>
      <c r="G23" s="395" t="s">
        <v>831</v>
      </c>
      <c r="H23" s="406"/>
      <c r="I23" s="399" t="s">
        <v>832</v>
      </c>
      <c r="J23" s="406"/>
      <c r="K23" s="400" t="s">
        <v>833</v>
      </c>
      <c r="L23" s="396">
        <v>1</v>
      </c>
      <c r="N23" s="407"/>
      <c r="O23" s="395" t="s">
        <v>831</v>
      </c>
      <c r="P23" s="407"/>
      <c r="Q23" s="400"/>
      <c r="R23" s="407"/>
      <c r="S23" s="395" t="s">
        <v>831</v>
      </c>
      <c r="T23" s="407"/>
      <c r="U23" s="399" t="s">
        <v>832</v>
      </c>
      <c r="V23" s="406"/>
      <c r="W23" s="400" t="s">
        <v>833</v>
      </c>
      <c r="X23" s="396">
        <v>1</v>
      </c>
      <c r="Y23" s="400"/>
      <c r="Z23" s="396" t="s">
        <v>851</v>
      </c>
      <c r="AB23" s="404"/>
    </row>
    <row r="24" spans="2:28">
      <c r="B24" s="395">
        <v>19</v>
      </c>
      <c r="C24" s="396" t="s">
        <v>852</v>
      </c>
      <c r="D24" s="397" t="str">
        <f t="shared" si="2"/>
        <v>s</v>
      </c>
      <c r="E24" s="395" t="s">
        <v>830</v>
      </c>
      <c r="F24" s="406"/>
      <c r="G24" s="395" t="s">
        <v>831</v>
      </c>
      <c r="H24" s="406"/>
      <c r="I24" s="399" t="s">
        <v>832</v>
      </c>
      <c r="J24" s="406"/>
      <c r="K24" s="400" t="s">
        <v>833</v>
      </c>
      <c r="L24" s="396">
        <v>2</v>
      </c>
      <c r="N24" s="407"/>
      <c r="O24" s="395" t="s">
        <v>831</v>
      </c>
      <c r="P24" s="407"/>
      <c r="Q24" s="400"/>
      <c r="R24" s="407"/>
      <c r="S24" s="395" t="s">
        <v>831</v>
      </c>
      <c r="T24" s="407"/>
      <c r="U24" s="399" t="s">
        <v>832</v>
      </c>
      <c r="V24" s="406"/>
      <c r="W24" s="400" t="s">
        <v>833</v>
      </c>
      <c r="X24" s="396">
        <v>2</v>
      </c>
      <c r="Y24" s="400"/>
      <c r="Z24" s="396" t="s">
        <v>851</v>
      </c>
      <c r="AB24" s="404"/>
    </row>
    <row r="25" spans="2:28">
      <c r="B25" s="395">
        <v>20</v>
      </c>
      <c r="C25" s="396" t="s">
        <v>853</v>
      </c>
      <c r="D25" s="397" t="str">
        <f t="shared" si="2"/>
        <v>t</v>
      </c>
      <c r="E25" s="395" t="s">
        <v>830</v>
      </c>
      <c r="F25" s="406"/>
      <c r="G25" s="395" t="s">
        <v>831</v>
      </c>
      <c r="H25" s="406"/>
      <c r="I25" s="399" t="s">
        <v>832</v>
      </c>
      <c r="J25" s="406"/>
      <c r="K25" s="400" t="s">
        <v>833</v>
      </c>
      <c r="L25" s="396">
        <v>3</v>
      </c>
      <c r="N25" s="407"/>
      <c r="O25" s="395" t="s">
        <v>831</v>
      </c>
      <c r="P25" s="407"/>
      <c r="Q25" s="400"/>
      <c r="R25" s="407"/>
      <c r="S25" s="395" t="s">
        <v>831</v>
      </c>
      <c r="T25" s="407"/>
      <c r="U25" s="399" t="s">
        <v>832</v>
      </c>
      <c r="V25" s="406"/>
      <c r="W25" s="400" t="s">
        <v>833</v>
      </c>
      <c r="X25" s="396">
        <v>3</v>
      </c>
      <c r="Y25" s="400"/>
      <c r="Z25" s="396" t="s">
        <v>851</v>
      </c>
      <c r="AB25" s="404"/>
    </row>
    <row r="26" spans="2:28">
      <c r="B26" s="395">
        <v>21</v>
      </c>
      <c r="C26" s="396" t="s">
        <v>854</v>
      </c>
      <c r="D26" s="397" t="str">
        <f t="shared" si="2"/>
        <v>u</v>
      </c>
      <c r="E26" s="395" t="s">
        <v>830</v>
      </c>
      <c r="F26" s="406"/>
      <c r="G26" s="395" t="s">
        <v>831</v>
      </c>
      <c r="H26" s="406"/>
      <c r="I26" s="399" t="s">
        <v>832</v>
      </c>
      <c r="J26" s="406"/>
      <c r="K26" s="400" t="s">
        <v>833</v>
      </c>
      <c r="L26" s="396">
        <v>4</v>
      </c>
      <c r="N26" s="407"/>
      <c r="O26" s="395" t="s">
        <v>831</v>
      </c>
      <c r="P26" s="407"/>
      <c r="Q26" s="400"/>
      <c r="R26" s="407"/>
      <c r="S26" s="395" t="s">
        <v>831</v>
      </c>
      <c r="T26" s="407"/>
      <c r="U26" s="399" t="s">
        <v>832</v>
      </c>
      <c r="V26" s="406"/>
      <c r="W26" s="400" t="s">
        <v>833</v>
      </c>
      <c r="X26" s="396">
        <v>4</v>
      </c>
      <c r="Y26" s="400"/>
      <c r="Z26" s="396" t="s">
        <v>851</v>
      </c>
      <c r="AB26" s="404"/>
    </row>
    <row r="27" spans="2:28">
      <c r="B27" s="395">
        <v>22</v>
      </c>
      <c r="C27" s="396" t="s">
        <v>855</v>
      </c>
      <c r="D27" s="397" t="str">
        <f t="shared" si="2"/>
        <v>v</v>
      </c>
      <c r="E27" s="395" t="s">
        <v>830</v>
      </c>
      <c r="F27" s="406"/>
      <c r="G27" s="395" t="s">
        <v>831</v>
      </c>
      <c r="H27" s="406"/>
      <c r="I27" s="399" t="s">
        <v>832</v>
      </c>
      <c r="J27" s="406"/>
      <c r="K27" s="400" t="s">
        <v>833</v>
      </c>
      <c r="L27" s="396">
        <v>5</v>
      </c>
      <c r="N27" s="407"/>
      <c r="O27" s="395" t="s">
        <v>831</v>
      </c>
      <c r="P27" s="407"/>
      <c r="Q27" s="400"/>
      <c r="R27" s="407"/>
      <c r="S27" s="395" t="s">
        <v>831</v>
      </c>
      <c r="T27" s="407"/>
      <c r="U27" s="399" t="s">
        <v>832</v>
      </c>
      <c r="V27" s="406"/>
      <c r="W27" s="400" t="s">
        <v>833</v>
      </c>
      <c r="X27" s="396">
        <v>5</v>
      </c>
      <c r="Y27" s="400"/>
      <c r="Z27" s="396" t="s">
        <v>851</v>
      </c>
      <c r="AB27" s="404"/>
    </row>
    <row r="28" spans="2:28">
      <c r="B28" s="395">
        <v>23</v>
      </c>
      <c r="C28" s="396" t="s">
        <v>856</v>
      </c>
      <c r="D28" s="397" t="str">
        <f t="shared" si="2"/>
        <v>w</v>
      </c>
      <c r="E28" s="395" t="s">
        <v>830</v>
      </c>
      <c r="F28" s="406"/>
      <c r="G28" s="395" t="s">
        <v>831</v>
      </c>
      <c r="H28" s="406"/>
      <c r="I28" s="399" t="s">
        <v>832</v>
      </c>
      <c r="J28" s="406"/>
      <c r="K28" s="400" t="s">
        <v>833</v>
      </c>
      <c r="L28" s="396">
        <v>6</v>
      </c>
      <c r="N28" s="407"/>
      <c r="O28" s="395" t="s">
        <v>831</v>
      </c>
      <c r="P28" s="407"/>
      <c r="Q28" s="400"/>
      <c r="R28" s="407"/>
      <c r="S28" s="395" t="s">
        <v>831</v>
      </c>
      <c r="T28" s="407"/>
      <c r="U28" s="399" t="s">
        <v>832</v>
      </c>
      <c r="V28" s="406"/>
      <c r="W28" s="400" t="s">
        <v>833</v>
      </c>
      <c r="X28" s="396">
        <v>6</v>
      </c>
      <c r="Y28" s="400"/>
      <c r="Z28" s="396" t="s">
        <v>851</v>
      </c>
      <c r="AB28" s="404"/>
    </row>
    <row r="29" spans="2:28">
      <c r="B29" s="395">
        <v>24</v>
      </c>
      <c r="C29" s="396" t="s">
        <v>857</v>
      </c>
      <c r="D29" s="397" t="str">
        <f t="shared" si="2"/>
        <v>x</v>
      </c>
      <c r="E29" s="395" t="s">
        <v>830</v>
      </c>
      <c r="F29" s="406"/>
      <c r="G29" s="395" t="s">
        <v>831</v>
      </c>
      <c r="H29" s="406"/>
      <c r="I29" s="399" t="s">
        <v>832</v>
      </c>
      <c r="J29" s="406"/>
      <c r="K29" s="400" t="s">
        <v>833</v>
      </c>
      <c r="L29" s="396">
        <v>7</v>
      </c>
      <c r="N29" s="407"/>
      <c r="O29" s="395" t="s">
        <v>831</v>
      </c>
      <c r="P29" s="407"/>
      <c r="Q29" s="400"/>
      <c r="R29" s="407"/>
      <c r="S29" s="395" t="s">
        <v>831</v>
      </c>
      <c r="T29" s="407"/>
      <c r="U29" s="399" t="s">
        <v>832</v>
      </c>
      <c r="V29" s="406"/>
      <c r="W29" s="400" t="s">
        <v>833</v>
      </c>
      <c r="X29" s="396">
        <v>7</v>
      </c>
      <c r="Y29" s="400"/>
      <c r="Z29" s="396" t="s">
        <v>851</v>
      </c>
      <c r="AB29" s="404"/>
    </row>
    <row r="30" spans="2:28">
      <c r="B30" s="395">
        <v>25</v>
      </c>
      <c r="C30" s="396" t="s">
        <v>858</v>
      </c>
      <c r="D30" s="397" t="str">
        <f t="shared" si="2"/>
        <v>y</v>
      </c>
      <c r="E30" s="395" t="s">
        <v>830</v>
      </c>
      <c r="F30" s="406"/>
      <c r="G30" s="395" t="s">
        <v>831</v>
      </c>
      <c r="H30" s="406"/>
      <c r="I30" s="399" t="s">
        <v>832</v>
      </c>
      <c r="J30" s="406"/>
      <c r="K30" s="400" t="s">
        <v>833</v>
      </c>
      <c r="L30" s="396">
        <v>8</v>
      </c>
      <c r="N30" s="407"/>
      <c r="O30" s="395" t="s">
        <v>831</v>
      </c>
      <c r="P30" s="407"/>
      <c r="Q30" s="400"/>
      <c r="R30" s="407"/>
      <c r="S30" s="395" t="s">
        <v>831</v>
      </c>
      <c r="T30" s="407"/>
      <c r="U30" s="399" t="s">
        <v>832</v>
      </c>
      <c r="V30" s="406"/>
      <c r="W30" s="400" t="s">
        <v>833</v>
      </c>
      <c r="X30" s="396">
        <v>8</v>
      </c>
      <c r="Y30" s="400"/>
      <c r="Z30" s="396" t="s">
        <v>851</v>
      </c>
      <c r="AB30" s="404"/>
    </row>
    <row r="31" spans="2:28">
      <c r="B31" s="395">
        <v>26</v>
      </c>
      <c r="C31" s="396" t="s">
        <v>859</v>
      </c>
      <c r="D31" s="397" t="str">
        <f t="shared" si="2"/>
        <v>z</v>
      </c>
      <c r="E31" s="395" t="s">
        <v>830</v>
      </c>
      <c r="F31" s="406"/>
      <c r="G31" s="395" t="s">
        <v>831</v>
      </c>
      <c r="H31" s="406"/>
      <c r="I31" s="399" t="s">
        <v>832</v>
      </c>
      <c r="J31" s="406"/>
      <c r="K31" s="400" t="s">
        <v>833</v>
      </c>
      <c r="L31" s="396">
        <v>1</v>
      </c>
      <c r="N31" s="407"/>
      <c r="O31" s="395" t="s">
        <v>831</v>
      </c>
      <c r="P31" s="407"/>
      <c r="Q31" s="400"/>
      <c r="R31" s="407"/>
      <c r="S31" s="395" t="s">
        <v>831</v>
      </c>
      <c r="T31" s="407"/>
      <c r="U31" s="399" t="s">
        <v>832</v>
      </c>
      <c r="V31" s="406"/>
      <c r="W31" s="400" t="s">
        <v>833</v>
      </c>
      <c r="X31" s="396" t="s">
        <v>851</v>
      </c>
      <c r="Y31" s="400"/>
      <c r="Z31" s="396">
        <v>1</v>
      </c>
      <c r="AB31" s="404"/>
    </row>
    <row r="32" spans="2:28">
      <c r="B32" s="395">
        <v>27</v>
      </c>
      <c r="C32" s="396" t="s">
        <v>857</v>
      </c>
      <c r="D32" s="397" t="str">
        <f t="shared" si="2"/>
        <v>x</v>
      </c>
      <c r="E32" s="395" t="s">
        <v>830</v>
      </c>
      <c r="F32" s="406"/>
      <c r="G32" s="395" t="s">
        <v>831</v>
      </c>
      <c r="H32" s="406"/>
      <c r="I32" s="399" t="s">
        <v>832</v>
      </c>
      <c r="J32" s="406"/>
      <c r="K32" s="400" t="s">
        <v>833</v>
      </c>
      <c r="L32" s="396">
        <v>2</v>
      </c>
      <c r="N32" s="407"/>
      <c r="O32" s="395" t="s">
        <v>831</v>
      </c>
      <c r="P32" s="407"/>
      <c r="Q32" s="400"/>
      <c r="R32" s="407"/>
      <c r="S32" s="395" t="s">
        <v>831</v>
      </c>
      <c r="T32" s="407"/>
      <c r="U32" s="399" t="s">
        <v>832</v>
      </c>
      <c r="V32" s="406"/>
      <c r="W32" s="400" t="s">
        <v>833</v>
      </c>
      <c r="X32" s="396" t="s">
        <v>851</v>
      </c>
      <c r="Y32" s="400"/>
      <c r="Z32" s="396">
        <v>2</v>
      </c>
      <c r="AB32" s="404"/>
    </row>
    <row r="33" spans="2:28">
      <c r="B33" s="395">
        <v>28</v>
      </c>
      <c r="C33" s="396" t="s">
        <v>860</v>
      </c>
      <c r="D33" s="397" t="str">
        <f t="shared" si="2"/>
        <v>aa</v>
      </c>
      <c r="E33" s="395" t="s">
        <v>830</v>
      </c>
      <c r="F33" s="406"/>
      <c r="G33" s="395" t="s">
        <v>831</v>
      </c>
      <c r="H33" s="406"/>
      <c r="I33" s="399" t="s">
        <v>832</v>
      </c>
      <c r="J33" s="406"/>
      <c r="K33" s="400" t="s">
        <v>833</v>
      </c>
      <c r="L33" s="396">
        <v>3</v>
      </c>
      <c r="N33" s="407"/>
      <c r="O33" s="395" t="s">
        <v>831</v>
      </c>
      <c r="P33" s="407"/>
      <c r="Q33" s="400"/>
      <c r="R33" s="407"/>
      <c r="S33" s="395" t="s">
        <v>831</v>
      </c>
      <c r="T33" s="407"/>
      <c r="U33" s="399" t="s">
        <v>832</v>
      </c>
      <c r="V33" s="406"/>
      <c r="W33" s="400" t="s">
        <v>833</v>
      </c>
      <c r="X33" s="396" t="s">
        <v>851</v>
      </c>
      <c r="Y33" s="400"/>
      <c r="Z33" s="396">
        <v>3</v>
      </c>
      <c r="AB33" s="404"/>
    </row>
    <row r="34" spans="2:28">
      <c r="B34" s="395">
        <v>29</v>
      </c>
      <c r="C34" s="396" t="s">
        <v>861</v>
      </c>
      <c r="D34" s="397" t="str">
        <f t="shared" si="2"/>
        <v>ab</v>
      </c>
      <c r="E34" s="395" t="s">
        <v>830</v>
      </c>
      <c r="F34" s="406"/>
      <c r="G34" s="395" t="s">
        <v>831</v>
      </c>
      <c r="H34" s="406"/>
      <c r="I34" s="399" t="s">
        <v>832</v>
      </c>
      <c r="J34" s="406"/>
      <c r="K34" s="400" t="s">
        <v>833</v>
      </c>
      <c r="L34" s="396">
        <v>4</v>
      </c>
      <c r="N34" s="407"/>
      <c r="O34" s="395" t="s">
        <v>831</v>
      </c>
      <c r="P34" s="407"/>
      <c r="Q34" s="400"/>
      <c r="R34" s="407"/>
      <c r="S34" s="395" t="s">
        <v>831</v>
      </c>
      <c r="T34" s="407"/>
      <c r="U34" s="399" t="s">
        <v>832</v>
      </c>
      <c r="V34" s="406"/>
      <c r="W34" s="400" t="s">
        <v>833</v>
      </c>
      <c r="X34" s="396" t="s">
        <v>851</v>
      </c>
      <c r="Y34" s="400"/>
      <c r="Z34" s="396">
        <v>4</v>
      </c>
      <c r="AB34" s="404"/>
    </row>
    <row r="35" spans="2:28">
      <c r="B35" s="395">
        <v>30</v>
      </c>
      <c r="C35" s="396" t="s">
        <v>862</v>
      </c>
      <c r="D35" s="397" t="str">
        <f t="shared" si="2"/>
        <v>ac</v>
      </c>
      <c r="E35" s="395" t="s">
        <v>830</v>
      </c>
      <c r="F35" s="406"/>
      <c r="G35" s="395" t="s">
        <v>831</v>
      </c>
      <c r="H35" s="406"/>
      <c r="I35" s="399" t="s">
        <v>832</v>
      </c>
      <c r="J35" s="406"/>
      <c r="K35" s="400" t="s">
        <v>833</v>
      </c>
      <c r="L35" s="396">
        <v>5</v>
      </c>
      <c r="N35" s="407"/>
      <c r="O35" s="395" t="s">
        <v>831</v>
      </c>
      <c r="P35" s="407"/>
      <c r="Q35" s="400"/>
      <c r="R35" s="407"/>
      <c r="S35" s="395" t="s">
        <v>831</v>
      </c>
      <c r="T35" s="407"/>
      <c r="U35" s="399" t="s">
        <v>832</v>
      </c>
      <c r="V35" s="406"/>
      <c r="W35" s="400" t="s">
        <v>833</v>
      </c>
      <c r="X35" s="396" t="s">
        <v>851</v>
      </c>
      <c r="Y35" s="400"/>
      <c r="Z35" s="396">
        <v>5</v>
      </c>
      <c r="AB35" s="404"/>
    </row>
    <row r="36" spans="2:28">
      <c r="B36" s="395">
        <v>31</v>
      </c>
      <c r="C36" s="396" t="s">
        <v>863</v>
      </c>
      <c r="D36" s="397" t="str">
        <f t="shared" si="2"/>
        <v>ad</v>
      </c>
      <c r="E36" s="395" t="s">
        <v>830</v>
      </c>
      <c r="F36" s="406"/>
      <c r="G36" s="395" t="s">
        <v>831</v>
      </c>
      <c r="H36" s="406"/>
      <c r="I36" s="399" t="s">
        <v>832</v>
      </c>
      <c r="J36" s="406"/>
      <c r="K36" s="400" t="s">
        <v>833</v>
      </c>
      <c r="L36" s="396">
        <v>6</v>
      </c>
      <c r="N36" s="407"/>
      <c r="O36" s="395" t="s">
        <v>831</v>
      </c>
      <c r="P36" s="407"/>
      <c r="Q36" s="400"/>
      <c r="R36" s="407"/>
      <c r="S36" s="395" t="s">
        <v>831</v>
      </c>
      <c r="T36" s="407"/>
      <c r="U36" s="399" t="s">
        <v>832</v>
      </c>
      <c r="V36" s="406"/>
      <c r="W36" s="400" t="s">
        <v>833</v>
      </c>
      <c r="X36" s="396" t="s">
        <v>851</v>
      </c>
      <c r="Y36" s="400"/>
      <c r="Z36" s="396">
        <v>6</v>
      </c>
      <c r="AB36" s="404"/>
    </row>
    <row r="37" spans="2:28">
      <c r="B37" s="395">
        <v>32</v>
      </c>
      <c r="C37" s="396" t="s">
        <v>864</v>
      </c>
      <c r="D37" s="397" t="str">
        <f t="shared" si="2"/>
        <v>ae</v>
      </c>
      <c r="E37" s="395" t="s">
        <v>830</v>
      </c>
      <c r="F37" s="406"/>
      <c r="G37" s="395" t="s">
        <v>831</v>
      </c>
      <c r="H37" s="406"/>
      <c r="I37" s="399" t="s">
        <v>832</v>
      </c>
      <c r="J37" s="406"/>
      <c r="K37" s="400" t="s">
        <v>833</v>
      </c>
      <c r="L37" s="396">
        <v>7</v>
      </c>
      <c r="N37" s="407"/>
      <c r="O37" s="395" t="s">
        <v>831</v>
      </c>
      <c r="P37" s="407"/>
      <c r="Q37" s="400"/>
      <c r="R37" s="407"/>
      <c r="S37" s="395" t="s">
        <v>831</v>
      </c>
      <c r="T37" s="407"/>
      <c r="U37" s="399" t="s">
        <v>832</v>
      </c>
      <c r="V37" s="406"/>
      <c r="W37" s="400" t="s">
        <v>833</v>
      </c>
      <c r="X37" s="396" t="s">
        <v>851</v>
      </c>
      <c r="Y37" s="400"/>
      <c r="Z37" s="396">
        <v>7</v>
      </c>
      <c r="AB37" s="404"/>
    </row>
    <row r="38" spans="2:28">
      <c r="B38" s="395">
        <v>33</v>
      </c>
      <c r="C38" s="396" t="s">
        <v>865</v>
      </c>
      <c r="D38" s="397" t="str">
        <f t="shared" si="2"/>
        <v>af</v>
      </c>
      <c r="E38" s="395" t="s">
        <v>830</v>
      </c>
      <c r="F38" s="406"/>
      <c r="G38" s="395" t="s">
        <v>831</v>
      </c>
      <c r="H38" s="406"/>
      <c r="I38" s="399" t="s">
        <v>832</v>
      </c>
      <c r="J38" s="406"/>
      <c r="K38" s="400" t="s">
        <v>833</v>
      </c>
      <c r="L38" s="396">
        <v>8</v>
      </c>
      <c r="N38" s="407"/>
      <c r="O38" s="395" t="s">
        <v>831</v>
      </c>
      <c r="P38" s="407"/>
      <c r="Q38" s="400"/>
      <c r="R38" s="407"/>
      <c r="S38" s="395" t="s">
        <v>831</v>
      </c>
      <c r="T38" s="407"/>
      <c r="U38" s="399" t="s">
        <v>832</v>
      </c>
      <c r="V38" s="406"/>
      <c r="W38" s="400" t="s">
        <v>833</v>
      </c>
      <c r="X38" s="396" t="s">
        <v>851</v>
      </c>
      <c r="Y38" s="400"/>
      <c r="Z38" s="396">
        <v>8</v>
      </c>
      <c r="AB38" s="404"/>
    </row>
    <row r="39" spans="2:28">
      <c r="B39" s="395">
        <v>34</v>
      </c>
      <c r="C39" s="408" t="s">
        <v>866</v>
      </c>
      <c r="D39" s="397"/>
      <c r="E39" s="395" t="s">
        <v>830</v>
      </c>
      <c r="F39" s="398"/>
      <c r="G39" s="395" t="s">
        <v>831</v>
      </c>
      <c r="H39" s="398"/>
      <c r="I39" s="399" t="s">
        <v>832</v>
      </c>
      <c r="J39" s="398">
        <v>0</v>
      </c>
      <c r="K39" s="400" t="s">
        <v>833</v>
      </c>
      <c r="L39" s="401" t="str">
        <f t="shared" ref="L39:L40" si="8">IF(OR(F39="",H39=""),"",(H39+IF(F39&gt;H39,1,0)-F39-J39)*24)</f>
        <v/>
      </c>
      <c r="N39" s="405">
        <f t="shared" ref="N39:N46" si="9">$N$6</f>
        <v>0.29166666666666669</v>
      </c>
      <c r="O39" s="389" t="s">
        <v>831</v>
      </c>
      <c r="P39" s="405">
        <f t="shared" ref="P39:P46" si="10">$P$6</f>
        <v>0.83333333333333337</v>
      </c>
      <c r="R39" s="402" t="str">
        <f t="shared" ref="R39:R47" si="11">IF(F39="","",IF(F39&lt;N39,N39,IF(F39&gt;=P39,"",F39)))</f>
        <v/>
      </c>
      <c r="S39" s="389" t="s">
        <v>831</v>
      </c>
      <c r="T39" s="402" t="str">
        <f t="shared" ref="T39:T47" si="12">IF(H39="","",IF(H39&gt;F39,IF(H39&lt;P39,H39,P39),P39))</f>
        <v/>
      </c>
      <c r="U39" s="403" t="s">
        <v>832</v>
      </c>
      <c r="V39" s="398">
        <v>0</v>
      </c>
      <c r="W39" s="191" t="s">
        <v>833</v>
      </c>
      <c r="X39" s="401" t="str">
        <f t="shared" ref="X39:X40" si="13">IF(R39="","",IF((T39+IF(R39&gt;T39,1,0)-R39-V39)*24=0,"",(T39+IF(R39&gt;T39,1,0)-R39-V39)*24))</f>
        <v/>
      </c>
      <c r="Z39" s="401" t="str">
        <f t="shared" ref="Z39:Z40" si="14">IF(X39="",L39,IF(OR(L39-X39=0,L39-X39&lt;0),"-",L39-X39))</f>
        <v/>
      </c>
      <c r="AB39" s="404"/>
    </row>
    <row r="40" spans="2:28">
      <c r="B40" s="395"/>
      <c r="C40" s="409" t="s">
        <v>851</v>
      </c>
      <c r="D40" s="397"/>
      <c r="E40" s="395" t="s">
        <v>830</v>
      </c>
      <c r="F40" s="398"/>
      <c r="G40" s="395" t="s">
        <v>831</v>
      </c>
      <c r="H40" s="398"/>
      <c r="I40" s="399" t="s">
        <v>832</v>
      </c>
      <c r="J40" s="398">
        <v>0</v>
      </c>
      <c r="K40" s="400" t="s">
        <v>833</v>
      </c>
      <c r="L40" s="401" t="str">
        <f t="shared" si="8"/>
        <v/>
      </c>
      <c r="N40" s="405">
        <f t="shared" si="9"/>
        <v>0.29166666666666669</v>
      </c>
      <c r="O40" s="389" t="s">
        <v>831</v>
      </c>
      <c r="P40" s="405">
        <f t="shared" si="10"/>
        <v>0.83333333333333337</v>
      </c>
      <c r="R40" s="402" t="str">
        <f t="shared" si="11"/>
        <v/>
      </c>
      <c r="S40" s="389" t="s">
        <v>831</v>
      </c>
      <c r="T40" s="402" t="str">
        <f t="shared" si="12"/>
        <v/>
      </c>
      <c r="U40" s="403" t="s">
        <v>832</v>
      </c>
      <c r="V40" s="398">
        <v>0</v>
      </c>
      <c r="W40" s="191" t="s">
        <v>833</v>
      </c>
      <c r="X40" s="401" t="str">
        <f t="shared" si="13"/>
        <v/>
      </c>
      <c r="Z40" s="401" t="str">
        <f t="shared" si="14"/>
        <v/>
      </c>
      <c r="AB40" s="404"/>
    </row>
    <row r="41" spans="2:28">
      <c r="B41" s="395"/>
      <c r="C41" s="410" t="s">
        <v>851</v>
      </c>
      <c r="D41" s="397" t="str">
        <f>C39</f>
        <v>ag</v>
      </c>
      <c r="E41" s="395" t="s">
        <v>830</v>
      </c>
      <c r="F41" s="398" t="s">
        <v>851</v>
      </c>
      <c r="G41" s="395" t="s">
        <v>831</v>
      </c>
      <c r="H41" s="398" t="s">
        <v>851</v>
      </c>
      <c r="I41" s="399" t="s">
        <v>832</v>
      </c>
      <c r="J41" s="398" t="s">
        <v>851</v>
      </c>
      <c r="K41" s="400" t="s">
        <v>833</v>
      </c>
      <c r="L41" s="401" t="str">
        <f>IF(OR(L39="",L40=""),"",L39+L40)</f>
        <v/>
      </c>
      <c r="N41" s="405" t="s">
        <v>851</v>
      </c>
      <c r="O41" s="389" t="s">
        <v>831</v>
      </c>
      <c r="P41" s="405" t="s">
        <v>851</v>
      </c>
      <c r="R41" s="402" t="str">
        <f t="shared" si="11"/>
        <v/>
      </c>
      <c r="S41" s="389" t="s">
        <v>831</v>
      </c>
      <c r="T41" s="402" t="str">
        <f t="shared" si="12"/>
        <v>-</v>
      </c>
      <c r="U41" s="403" t="s">
        <v>832</v>
      </c>
      <c r="V41" s="398" t="s">
        <v>867</v>
      </c>
      <c r="W41" s="191" t="s">
        <v>833</v>
      </c>
      <c r="X41" s="401" t="str">
        <f>IF(OR(X39="",X40=""),"",X39+X40)</f>
        <v/>
      </c>
      <c r="Z41" s="401" t="str">
        <f>IF(X41="",L41,IF(OR(L41-X41=0,L41-X41&lt;0),"-",L41-X41))</f>
        <v/>
      </c>
      <c r="AB41" s="404" t="s">
        <v>868</v>
      </c>
    </row>
    <row r="42" spans="2:28">
      <c r="B42" s="395"/>
      <c r="C42" s="408" t="s">
        <v>869</v>
      </c>
      <c r="D42" s="397"/>
      <c r="E42" s="395" t="s">
        <v>830</v>
      </c>
      <c r="F42" s="398"/>
      <c r="G42" s="395" t="s">
        <v>831</v>
      </c>
      <c r="H42" s="398"/>
      <c r="I42" s="399" t="s">
        <v>832</v>
      </c>
      <c r="J42" s="398">
        <v>0</v>
      </c>
      <c r="K42" s="400" t="s">
        <v>833</v>
      </c>
      <c r="L42" s="401" t="str">
        <f t="shared" ref="L42:L43" si="15">IF(OR(F42="",H42=""),"",(H42+IF(F42&gt;H42,1,0)-F42-J42)*24)</f>
        <v/>
      </c>
      <c r="N42" s="405">
        <f t="shared" si="9"/>
        <v>0.29166666666666669</v>
      </c>
      <c r="O42" s="389" t="s">
        <v>831</v>
      </c>
      <c r="P42" s="405">
        <f t="shared" si="10"/>
        <v>0.83333333333333337</v>
      </c>
      <c r="R42" s="402" t="str">
        <f t="shared" si="11"/>
        <v/>
      </c>
      <c r="S42" s="389" t="s">
        <v>831</v>
      </c>
      <c r="T42" s="402" t="str">
        <f t="shared" si="12"/>
        <v/>
      </c>
      <c r="U42" s="403" t="s">
        <v>832</v>
      </c>
      <c r="V42" s="398">
        <v>0</v>
      </c>
      <c r="W42" s="191" t="s">
        <v>833</v>
      </c>
      <c r="X42" s="401" t="str">
        <f t="shared" ref="X42:X43" si="16">IF(R42="","",IF((T42+IF(R42&gt;T42,1,0)-R42-V42)*24=0,"",(T42+IF(R42&gt;T42,1,0)-R42-V42)*24))</f>
        <v/>
      </c>
      <c r="Z42" s="401" t="str">
        <f t="shared" ref="Z42:Z43" si="17">IF(X42="",L42,IF(OR(L42-X42=0,L42-X42&lt;0),"-",L42-X42))</f>
        <v/>
      </c>
      <c r="AB42" s="404"/>
    </row>
    <row r="43" spans="2:28">
      <c r="B43" s="395">
        <v>35</v>
      </c>
      <c r="C43" s="409" t="s">
        <v>851</v>
      </c>
      <c r="D43" s="397"/>
      <c r="E43" s="395" t="s">
        <v>830</v>
      </c>
      <c r="F43" s="398"/>
      <c r="G43" s="395" t="s">
        <v>831</v>
      </c>
      <c r="H43" s="398"/>
      <c r="I43" s="399" t="s">
        <v>832</v>
      </c>
      <c r="J43" s="398">
        <v>0</v>
      </c>
      <c r="K43" s="400" t="s">
        <v>833</v>
      </c>
      <c r="L43" s="401" t="str">
        <f t="shared" si="15"/>
        <v/>
      </c>
      <c r="N43" s="405">
        <f t="shared" si="9"/>
        <v>0.29166666666666669</v>
      </c>
      <c r="O43" s="389" t="s">
        <v>831</v>
      </c>
      <c r="P43" s="405">
        <f t="shared" si="10"/>
        <v>0.83333333333333337</v>
      </c>
      <c r="R43" s="402" t="str">
        <f t="shared" si="11"/>
        <v/>
      </c>
      <c r="S43" s="389" t="s">
        <v>831</v>
      </c>
      <c r="T43" s="402" t="str">
        <f t="shared" si="12"/>
        <v/>
      </c>
      <c r="U43" s="403" t="s">
        <v>832</v>
      </c>
      <c r="V43" s="398">
        <v>0</v>
      </c>
      <c r="W43" s="191" t="s">
        <v>833</v>
      </c>
      <c r="X43" s="401" t="str">
        <f t="shared" si="16"/>
        <v/>
      </c>
      <c r="Z43" s="401" t="str">
        <f t="shared" si="17"/>
        <v/>
      </c>
      <c r="AB43" s="404"/>
    </row>
    <row r="44" spans="2:28">
      <c r="B44" s="395"/>
      <c r="C44" s="410" t="s">
        <v>851</v>
      </c>
      <c r="D44" s="397" t="str">
        <f>C42</f>
        <v>ah</v>
      </c>
      <c r="E44" s="395" t="s">
        <v>830</v>
      </c>
      <c r="F44" s="398" t="s">
        <v>851</v>
      </c>
      <c r="G44" s="395" t="s">
        <v>831</v>
      </c>
      <c r="H44" s="398" t="s">
        <v>851</v>
      </c>
      <c r="I44" s="399" t="s">
        <v>832</v>
      </c>
      <c r="J44" s="398" t="s">
        <v>851</v>
      </c>
      <c r="K44" s="400" t="s">
        <v>833</v>
      </c>
      <c r="L44" s="401" t="str">
        <f>IF(OR(L42="",L43=""),"",L42+L43)</f>
        <v/>
      </c>
      <c r="N44" s="405" t="s">
        <v>851</v>
      </c>
      <c r="O44" s="389" t="s">
        <v>831</v>
      </c>
      <c r="P44" s="405" t="s">
        <v>851</v>
      </c>
      <c r="R44" s="402" t="str">
        <f t="shared" si="11"/>
        <v/>
      </c>
      <c r="S44" s="389" t="s">
        <v>831</v>
      </c>
      <c r="T44" s="402" t="str">
        <f t="shared" si="12"/>
        <v>-</v>
      </c>
      <c r="U44" s="403" t="s">
        <v>832</v>
      </c>
      <c r="V44" s="398" t="s">
        <v>867</v>
      </c>
      <c r="W44" s="191" t="s">
        <v>833</v>
      </c>
      <c r="X44" s="401" t="str">
        <f>IF(OR(X42="",X43=""),"",X42+X43)</f>
        <v/>
      </c>
      <c r="Z44" s="401" t="str">
        <f>IF(X44="",L44,IF(OR(L44-X44=0,L44-X44&lt;0),"-",L44-X44))</f>
        <v/>
      </c>
      <c r="AB44" s="404" t="s">
        <v>870</v>
      </c>
    </row>
    <row r="45" spans="2:28">
      <c r="B45" s="395"/>
      <c r="C45" s="408" t="s">
        <v>871</v>
      </c>
      <c r="D45" s="397"/>
      <c r="E45" s="395" t="s">
        <v>830</v>
      </c>
      <c r="F45" s="398"/>
      <c r="G45" s="395" t="s">
        <v>831</v>
      </c>
      <c r="H45" s="398"/>
      <c r="I45" s="399" t="s">
        <v>832</v>
      </c>
      <c r="J45" s="398">
        <v>0</v>
      </c>
      <c r="K45" s="400" t="s">
        <v>833</v>
      </c>
      <c r="L45" s="401" t="str">
        <f t="shared" ref="L45:L46" si="18">IF(OR(F45="",H45=""),"",(H45+IF(F45&gt;H45,1,0)-F45-J45)*24)</f>
        <v/>
      </c>
      <c r="N45" s="405">
        <f t="shared" si="9"/>
        <v>0.29166666666666669</v>
      </c>
      <c r="O45" s="389" t="s">
        <v>831</v>
      </c>
      <c r="P45" s="405">
        <f t="shared" si="10"/>
        <v>0.83333333333333337</v>
      </c>
      <c r="R45" s="402" t="str">
        <f t="shared" si="11"/>
        <v/>
      </c>
      <c r="S45" s="389" t="s">
        <v>831</v>
      </c>
      <c r="T45" s="402" t="str">
        <f t="shared" si="12"/>
        <v/>
      </c>
      <c r="U45" s="403" t="s">
        <v>832</v>
      </c>
      <c r="V45" s="398">
        <v>0</v>
      </c>
      <c r="W45" s="191" t="s">
        <v>833</v>
      </c>
      <c r="X45" s="401" t="str">
        <f t="shared" ref="X45:X46" si="19">IF(R45="","",IF((T45+IF(R45&gt;T45,1,0)-R45-V45)*24=0,"",(T45+IF(R45&gt;T45,1,0)-R45-V45)*24))</f>
        <v/>
      </c>
      <c r="Z45" s="401" t="str">
        <f t="shared" ref="Z45:Z46" si="20">IF(X45="",L45,IF(OR(L45-X45=0,L45-X45&lt;0),"-",L45-X45))</f>
        <v/>
      </c>
      <c r="AB45" s="404"/>
    </row>
    <row r="46" spans="2:28">
      <c r="B46" s="395">
        <v>36</v>
      </c>
      <c r="C46" s="409" t="s">
        <v>851</v>
      </c>
      <c r="D46" s="397"/>
      <c r="E46" s="395" t="s">
        <v>830</v>
      </c>
      <c r="F46" s="398"/>
      <c r="G46" s="395" t="s">
        <v>831</v>
      </c>
      <c r="H46" s="398"/>
      <c r="I46" s="399" t="s">
        <v>832</v>
      </c>
      <c r="J46" s="398">
        <v>0</v>
      </c>
      <c r="K46" s="400" t="s">
        <v>833</v>
      </c>
      <c r="L46" s="401" t="str">
        <f t="shared" si="18"/>
        <v/>
      </c>
      <c r="N46" s="405">
        <f t="shared" si="9"/>
        <v>0.29166666666666669</v>
      </c>
      <c r="O46" s="389" t="s">
        <v>831</v>
      </c>
      <c r="P46" s="405">
        <f t="shared" si="10"/>
        <v>0.83333333333333337</v>
      </c>
      <c r="R46" s="402" t="str">
        <f t="shared" si="11"/>
        <v/>
      </c>
      <c r="S46" s="389" t="s">
        <v>831</v>
      </c>
      <c r="T46" s="402" t="str">
        <f t="shared" si="12"/>
        <v/>
      </c>
      <c r="U46" s="403" t="s">
        <v>832</v>
      </c>
      <c r="V46" s="398">
        <v>0</v>
      </c>
      <c r="W46" s="191" t="s">
        <v>833</v>
      </c>
      <c r="X46" s="401" t="str">
        <f t="shared" si="19"/>
        <v/>
      </c>
      <c r="Z46" s="401" t="str">
        <f t="shared" si="20"/>
        <v/>
      </c>
      <c r="AB46" s="404"/>
    </row>
    <row r="47" spans="2:28">
      <c r="B47" s="395"/>
      <c r="C47" s="410" t="s">
        <v>851</v>
      </c>
      <c r="D47" s="397" t="str">
        <f>C45</f>
        <v>ai</v>
      </c>
      <c r="E47" s="395" t="s">
        <v>830</v>
      </c>
      <c r="F47" s="398" t="s">
        <v>851</v>
      </c>
      <c r="G47" s="395" t="s">
        <v>831</v>
      </c>
      <c r="H47" s="398" t="s">
        <v>851</v>
      </c>
      <c r="I47" s="399" t="s">
        <v>832</v>
      </c>
      <c r="J47" s="398" t="s">
        <v>851</v>
      </c>
      <c r="K47" s="400" t="s">
        <v>833</v>
      </c>
      <c r="L47" s="401" t="str">
        <f>IF(OR(L45="",L46=""),"",L45+L46)</f>
        <v/>
      </c>
      <c r="N47" s="405" t="s">
        <v>851</v>
      </c>
      <c r="O47" s="389" t="s">
        <v>831</v>
      </c>
      <c r="P47" s="405" t="s">
        <v>851</v>
      </c>
      <c r="R47" s="402" t="str">
        <f t="shared" si="11"/>
        <v/>
      </c>
      <c r="S47" s="389" t="s">
        <v>831</v>
      </c>
      <c r="T47" s="402" t="str">
        <f t="shared" si="12"/>
        <v>-</v>
      </c>
      <c r="U47" s="403" t="s">
        <v>832</v>
      </c>
      <c r="V47" s="398" t="s">
        <v>867</v>
      </c>
      <c r="W47" s="191" t="s">
        <v>833</v>
      </c>
      <c r="X47" s="401" t="str">
        <f>IF(OR(X45="",X46=""),"",X45+X46)</f>
        <v/>
      </c>
      <c r="Z47" s="401" t="str">
        <f>IF(X47="",L47,IF(OR(L47-X47=0,L47-X47&lt;0),"-",L47-X47))</f>
        <v/>
      </c>
      <c r="AB47" s="404" t="s">
        <v>870</v>
      </c>
    </row>
    <row r="49" spans="3:4">
      <c r="C49" s="390" t="s">
        <v>872</v>
      </c>
      <c r="D49" s="390"/>
    </row>
    <row r="50" spans="3:4">
      <c r="C50" s="390" t="s">
        <v>873</v>
      </c>
      <c r="D50" s="390"/>
    </row>
    <row r="51" spans="3:4">
      <c r="C51" s="390" t="s">
        <v>874</v>
      </c>
      <c r="D51" s="390"/>
    </row>
    <row r="52" spans="3:4">
      <c r="C52" s="390" t="s">
        <v>875</v>
      </c>
      <c r="D52" s="390"/>
    </row>
  </sheetData>
  <mergeCells count="4">
    <mergeCell ref="F4:L4"/>
    <mergeCell ref="N4:P4"/>
    <mergeCell ref="R4:X4"/>
    <mergeCell ref="AB4:AB5"/>
  </mergeCells>
  <phoneticPr fontId="1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BS116"/>
  <sheetViews>
    <sheetView topLeftCell="A49" workbookViewId="0">
      <selection activeCell="C21" sqref="C21"/>
    </sheetView>
  </sheetViews>
  <sheetFormatPr defaultColWidth="9.77734375" defaultRowHeight="13.2"/>
  <cols>
    <col min="1" max="1" width="1.5546875" style="368" customWidth="1"/>
    <col min="2" max="3" width="9.77734375" style="368"/>
    <col min="4" max="4" width="44.21875" style="368" customWidth="1"/>
    <col min="5" max="16384" width="9.77734375" style="368"/>
  </cols>
  <sheetData>
    <row r="1" spans="2:11" ht="14.4">
      <c r="B1" s="368" t="s">
        <v>755</v>
      </c>
      <c r="D1" s="369"/>
      <c r="E1" s="369"/>
      <c r="F1" s="369"/>
    </row>
    <row r="2" spans="2:11" s="370" customFormat="1" ht="20.25" customHeight="1">
      <c r="B2" s="371" t="s">
        <v>756</v>
      </c>
      <c r="C2" s="371"/>
      <c r="D2" s="369"/>
      <c r="E2" s="369"/>
      <c r="F2" s="369"/>
    </row>
    <row r="3" spans="2:11" s="370" customFormat="1" ht="20.25" customHeight="1">
      <c r="B3" s="371"/>
      <c r="C3" s="371"/>
      <c r="D3" s="369"/>
      <c r="E3" s="369"/>
      <c r="F3" s="369"/>
    </row>
    <row r="4" spans="2:11" s="370" customFormat="1" ht="20.25" customHeight="1">
      <c r="B4" s="372"/>
      <c r="C4" s="369" t="s">
        <v>757</v>
      </c>
      <c r="D4" s="369"/>
      <c r="F4" s="1035" t="s">
        <v>758</v>
      </c>
      <c r="G4" s="1035"/>
      <c r="H4" s="1035"/>
      <c r="I4" s="1035"/>
      <c r="J4" s="1035"/>
      <c r="K4" s="1035"/>
    </row>
    <row r="5" spans="2:11" s="370" customFormat="1" ht="20.25" customHeight="1">
      <c r="B5" s="373"/>
      <c r="C5" s="369" t="s">
        <v>759</v>
      </c>
      <c r="D5" s="369"/>
      <c r="F5" s="1035"/>
      <c r="G5" s="1035"/>
      <c r="H5" s="1035"/>
      <c r="I5" s="1035"/>
      <c r="J5" s="1035"/>
      <c r="K5" s="1035"/>
    </row>
    <row r="6" spans="2:11" s="370" customFormat="1" ht="20.25" customHeight="1">
      <c r="B6" s="374" t="s">
        <v>760</v>
      </c>
      <c r="C6" s="369"/>
      <c r="D6" s="369"/>
      <c r="E6" s="375"/>
      <c r="F6" s="369"/>
    </row>
    <row r="7" spans="2:11" s="370" customFormat="1" ht="20.25" customHeight="1">
      <c r="B7" s="371"/>
      <c r="C7" s="371"/>
      <c r="D7" s="369"/>
      <c r="E7" s="375"/>
      <c r="F7" s="369"/>
    </row>
    <row r="8" spans="2:11" s="370" customFormat="1" ht="20.25" customHeight="1">
      <c r="B8" s="369" t="s">
        <v>761</v>
      </c>
      <c r="C8" s="371"/>
      <c r="D8" s="369"/>
      <c r="E8" s="375"/>
      <c r="F8" s="369"/>
    </row>
    <row r="9" spans="2:11" s="370" customFormat="1" ht="20.25" customHeight="1">
      <c r="B9" s="371"/>
      <c r="C9" s="371"/>
      <c r="D9" s="369"/>
      <c r="E9" s="369"/>
      <c r="F9" s="369"/>
    </row>
    <row r="10" spans="2:11" s="370" customFormat="1" ht="20.25" customHeight="1">
      <c r="B10" s="369" t="s">
        <v>762</v>
      </c>
      <c r="C10" s="371"/>
      <c r="D10" s="369"/>
      <c r="E10" s="369"/>
      <c r="F10" s="369"/>
    </row>
    <row r="11" spans="2:11" s="370" customFormat="1" ht="20.25" customHeight="1">
      <c r="B11" s="369"/>
      <c r="C11" s="371"/>
      <c r="D11" s="369"/>
      <c r="E11" s="369"/>
      <c r="F11" s="369"/>
    </row>
    <row r="12" spans="2:11" s="370" customFormat="1" ht="20.25" customHeight="1">
      <c r="B12" s="369" t="s">
        <v>763</v>
      </c>
      <c r="C12" s="371"/>
      <c r="D12" s="369"/>
    </row>
    <row r="13" spans="2:11" s="370" customFormat="1" ht="20.25" customHeight="1">
      <c r="B13" s="369"/>
      <c r="C13" s="371"/>
      <c r="D13" s="369"/>
    </row>
    <row r="14" spans="2:11" s="370" customFormat="1" ht="20.25" customHeight="1">
      <c r="B14" s="369" t="s">
        <v>764</v>
      </c>
      <c r="C14" s="371"/>
      <c r="D14" s="369"/>
    </row>
    <row r="15" spans="2:11" s="370" customFormat="1" ht="20.25" customHeight="1">
      <c r="B15" s="369"/>
      <c r="C15" s="371"/>
      <c r="D15" s="369"/>
    </row>
    <row r="16" spans="2:11" s="370" customFormat="1" ht="20.25" customHeight="1">
      <c r="B16" s="369" t="s">
        <v>765</v>
      </c>
      <c r="C16" s="371"/>
      <c r="D16" s="369"/>
    </row>
    <row r="17" spans="2:5" s="370" customFormat="1" ht="20.25" customHeight="1">
      <c r="B17" s="369" t="s">
        <v>766</v>
      </c>
      <c r="C17" s="371"/>
      <c r="D17" s="369"/>
    </row>
    <row r="18" spans="2:5" s="370" customFormat="1" ht="20.25" customHeight="1">
      <c r="B18" s="369"/>
      <c r="C18" s="371"/>
      <c r="D18" s="369"/>
    </row>
    <row r="19" spans="2:5" s="370" customFormat="1" ht="20.25" customHeight="1">
      <c r="B19" s="369" t="s">
        <v>767</v>
      </c>
      <c r="C19" s="371"/>
      <c r="D19" s="369"/>
    </row>
    <row r="20" spans="2:5" s="370" customFormat="1" ht="20.25" customHeight="1">
      <c r="B20" s="369"/>
      <c r="C20" s="371"/>
      <c r="D20" s="369"/>
    </row>
    <row r="21" spans="2:5" s="370" customFormat="1" ht="17.25" customHeight="1">
      <c r="B21" s="369" t="s">
        <v>768</v>
      </c>
      <c r="C21" s="369"/>
      <c r="D21" s="369"/>
    </row>
    <row r="22" spans="2:5" s="370" customFormat="1" ht="17.25" customHeight="1">
      <c r="B22" s="369" t="s">
        <v>769</v>
      </c>
      <c r="C22" s="369"/>
      <c r="D22" s="369"/>
    </row>
    <row r="23" spans="2:5" s="370" customFormat="1" ht="17.25" customHeight="1">
      <c r="B23" s="369"/>
      <c r="C23" s="369"/>
      <c r="D23" s="369"/>
    </row>
    <row r="24" spans="2:5" s="370" customFormat="1" ht="17.25" customHeight="1">
      <c r="B24" s="369"/>
      <c r="C24" s="376" t="s">
        <v>770</v>
      </c>
      <c r="D24" s="376" t="s">
        <v>771</v>
      </c>
    </row>
    <row r="25" spans="2:5" s="370" customFormat="1" ht="17.25" customHeight="1">
      <c r="B25" s="369"/>
      <c r="C25" s="376">
        <v>1</v>
      </c>
      <c r="D25" s="377" t="s">
        <v>772</v>
      </c>
    </row>
    <row r="26" spans="2:5" s="370" customFormat="1" ht="17.25" customHeight="1">
      <c r="B26" s="369"/>
      <c r="C26" s="376">
        <v>2</v>
      </c>
      <c r="D26" s="377" t="s">
        <v>773</v>
      </c>
      <c r="E26" s="370" t="s">
        <v>774</v>
      </c>
    </row>
    <row r="27" spans="2:5" s="370" customFormat="1" ht="17.25" customHeight="1">
      <c r="B27" s="369"/>
      <c r="C27" s="376">
        <v>3</v>
      </c>
      <c r="D27" s="377" t="s">
        <v>775</v>
      </c>
      <c r="E27" s="370" t="s">
        <v>776</v>
      </c>
    </row>
    <row r="28" spans="2:5" s="370" customFormat="1" ht="17.25" customHeight="1">
      <c r="B28" s="369"/>
      <c r="C28" s="376">
        <v>4</v>
      </c>
      <c r="D28" s="377" t="s">
        <v>777</v>
      </c>
    </row>
    <row r="29" spans="2:5" s="370" customFormat="1" ht="17.25" customHeight="1">
      <c r="B29" s="369"/>
      <c r="C29" s="376">
        <v>5</v>
      </c>
      <c r="D29" s="377" t="s">
        <v>778</v>
      </c>
      <c r="E29" s="370" t="s">
        <v>779</v>
      </c>
    </row>
    <row r="30" spans="2:5" s="370" customFormat="1" ht="17.25" customHeight="1">
      <c r="B30" s="369"/>
      <c r="C30" s="375"/>
      <c r="D30" s="369"/>
    </row>
    <row r="31" spans="2:5" s="370" customFormat="1" ht="17.25" customHeight="1">
      <c r="B31" s="369" t="s">
        <v>780</v>
      </c>
      <c r="C31" s="369"/>
      <c r="D31" s="369"/>
    </row>
    <row r="32" spans="2:5" s="370" customFormat="1" ht="17.25" customHeight="1">
      <c r="B32" s="369" t="s">
        <v>781</v>
      </c>
      <c r="C32" s="369"/>
      <c r="D32" s="369"/>
    </row>
    <row r="33" spans="2:51" s="370" customFormat="1" ht="17.25" customHeight="1">
      <c r="B33" s="369"/>
      <c r="C33" s="369"/>
      <c r="D33" s="369"/>
      <c r="G33" s="378"/>
      <c r="H33" s="378"/>
      <c r="J33" s="378"/>
      <c r="K33" s="378"/>
      <c r="L33" s="378"/>
      <c r="M33" s="378"/>
      <c r="N33" s="378"/>
      <c r="O33" s="378"/>
      <c r="R33" s="378"/>
      <c r="S33" s="378"/>
      <c r="T33" s="378"/>
      <c r="W33" s="378"/>
      <c r="X33" s="378"/>
      <c r="Y33" s="378"/>
    </row>
    <row r="34" spans="2:51" s="370" customFormat="1" ht="17.25" customHeight="1">
      <c r="B34" s="369"/>
      <c r="C34" s="376" t="s">
        <v>782</v>
      </c>
      <c r="D34" s="376" t="s">
        <v>783</v>
      </c>
      <c r="G34" s="378"/>
      <c r="H34" s="378"/>
      <c r="J34" s="378"/>
      <c r="K34" s="378"/>
      <c r="L34" s="378"/>
      <c r="M34" s="378"/>
      <c r="N34" s="378"/>
      <c r="O34" s="378"/>
      <c r="R34" s="378"/>
      <c r="S34" s="378"/>
      <c r="T34" s="378"/>
      <c r="W34" s="378"/>
      <c r="X34" s="378"/>
      <c r="Y34" s="378"/>
    </row>
    <row r="35" spans="2:51" s="370" customFormat="1" ht="17.25" customHeight="1">
      <c r="B35" s="369"/>
      <c r="C35" s="376" t="s">
        <v>784</v>
      </c>
      <c r="D35" s="377" t="s">
        <v>785</v>
      </c>
      <c r="G35" s="378"/>
      <c r="H35" s="378"/>
      <c r="J35" s="378"/>
      <c r="K35" s="378"/>
      <c r="L35" s="378"/>
      <c r="M35" s="378"/>
      <c r="N35" s="378"/>
      <c r="O35" s="378"/>
      <c r="R35" s="378"/>
      <c r="S35" s="378"/>
      <c r="T35" s="378"/>
      <c r="W35" s="378"/>
      <c r="X35" s="378"/>
      <c r="Y35" s="378"/>
    </row>
    <row r="36" spans="2:51" s="370" customFormat="1" ht="17.25" customHeight="1">
      <c r="B36" s="369"/>
      <c r="C36" s="376" t="s">
        <v>786</v>
      </c>
      <c r="D36" s="377" t="s">
        <v>787</v>
      </c>
      <c r="G36" s="378"/>
      <c r="H36" s="378"/>
      <c r="J36" s="378"/>
      <c r="K36" s="378"/>
      <c r="L36" s="378"/>
      <c r="M36" s="378"/>
      <c r="N36" s="378"/>
      <c r="O36" s="378"/>
      <c r="R36" s="378"/>
      <c r="S36" s="378"/>
      <c r="T36" s="378"/>
      <c r="W36" s="378"/>
      <c r="X36" s="378"/>
      <c r="Y36" s="378"/>
    </row>
    <row r="37" spans="2:51" s="370" customFormat="1" ht="17.25" customHeight="1">
      <c r="B37" s="369"/>
      <c r="C37" s="376" t="s">
        <v>788</v>
      </c>
      <c r="D37" s="377" t="s">
        <v>789</v>
      </c>
      <c r="G37" s="378"/>
      <c r="H37" s="378"/>
      <c r="J37" s="378"/>
      <c r="K37" s="378"/>
      <c r="L37" s="378"/>
      <c r="M37" s="378"/>
      <c r="N37" s="378"/>
      <c r="O37" s="378"/>
      <c r="R37" s="378"/>
      <c r="S37" s="378"/>
      <c r="T37" s="378"/>
      <c r="W37" s="378"/>
      <c r="X37" s="378"/>
      <c r="Y37" s="378"/>
    </row>
    <row r="38" spans="2:51" s="370" customFormat="1" ht="17.25" customHeight="1">
      <c r="B38" s="369"/>
      <c r="C38" s="376" t="s">
        <v>790</v>
      </c>
      <c r="D38" s="377" t="s">
        <v>791</v>
      </c>
      <c r="G38" s="378"/>
      <c r="H38" s="378"/>
      <c r="J38" s="378"/>
      <c r="K38" s="378"/>
      <c r="L38" s="378"/>
      <c r="M38" s="378"/>
      <c r="N38" s="378"/>
      <c r="O38" s="378"/>
      <c r="R38" s="378"/>
      <c r="S38" s="378"/>
      <c r="T38" s="378"/>
      <c r="W38" s="378"/>
      <c r="X38" s="378"/>
      <c r="Y38" s="378"/>
    </row>
    <row r="39" spans="2:51" s="370" customFormat="1" ht="17.25" customHeight="1">
      <c r="B39" s="369"/>
      <c r="C39" s="369"/>
      <c r="D39" s="369"/>
      <c r="G39" s="378"/>
      <c r="H39" s="378"/>
      <c r="J39" s="378"/>
      <c r="K39" s="378"/>
      <c r="L39" s="378"/>
      <c r="M39" s="378"/>
      <c r="N39" s="378"/>
      <c r="O39" s="378"/>
      <c r="R39" s="378"/>
      <c r="S39" s="378"/>
      <c r="T39" s="378"/>
      <c r="W39" s="378"/>
      <c r="X39" s="378"/>
      <c r="Y39" s="378"/>
    </row>
    <row r="40" spans="2:51" s="370" customFormat="1" ht="17.25" customHeight="1">
      <c r="B40" s="369"/>
      <c r="C40" s="379" t="s">
        <v>792</v>
      </c>
      <c r="D40" s="369"/>
      <c r="G40" s="378"/>
      <c r="H40" s="378"/>
      <c r="J40" s="378"/>
      <c r="K40" s="378"/>
      <c r="L40" s="378"/>
      <c r="M40" s="378"/>
      <c r="N40" s="378"/>
      <c r="O40" s="378"/>
      <c r="R40" s="378"/>
      <c r="S40" s="378"/>
      <c r="T40" s="378"/>
      <c r="W40" s="378"/>
      <c r="X40" s="378"/>
      <c r="Y40" s="378"/>
    </row>
    <row r="41" spans="2:51" s="370" customFormat="1" ht="17.25" customHeight="1">
      <c r="C41" s="369" t="s">
        <v>793</v>
      </c>
      <c r="F41" s="379"/>
      <c r="G41" s="378"/>
      <c r="H41" s="378"/>
      <c r="J41" s="378"/>
      <c r="K41" s="378"/>
      <c r="L41" s="378"/>
      <c r="M41" s="378"/>
      <c r="N41" s="378"/>
      <c r="O41" s="378"/>
      <c r="R41" s="378"/>
      <c r="S41" s="378"/>
      <c r="T41" s="378"/>
      <c r="W41" s="378"/>
      <c r="X41" s="378"/>
      <c r="Y41" s="378"/>
    </row>
    <row r="42" spans="2:51" s="370" customFormat="1" ht="17.25" customHeight="1">
      <c r="C42" s="369" t="s">
        <v>794</v>
      </c>
      <c r="F42" s="369"/>
      <c r="G42" s="378"/>
      <c r="H42" s="378"/>
      <c r="J42" s="378"/>
      <c r="K42" s="378"/>
      <c r="L42" s="378"/>
      <c r="M42" s="378"/>
      <c r="N42" s="378"/>
      <c r="O42" s="378"/>
      <c r="R42" s="378"/>
      <c r="S42" s="378"/>
      <c r="T42" s="378"/>
      <c r="W42" s="378"/>
      <c r="X42" s="378"/>
      <c r="Y42" s="378"/>
    </row>
    <row r="43" spans="2:51" s="370" customFormat="1" ht="17.25" customHeight="1">
      <c r="B43" s="369"/>
      <c r="C43" s="369"/>
      <c r="D43" s="369"/>
      <c r="E43" s="379"/>
      <c r="F43" s="378"/>
      <c r="G43" s="378"/>
      <c r="H43" s="378"/>
      <c r="J43" s="378"/>
      <c r="K43" s="378"/>
      <c r="L43" s="378"/>
      <c r="M43" s="378"/>
      <c r="N43" s="378"/>
      <c r="O43" s="378"/>
      <c r="R43" s="378"/>
      <c r="S43" s="378"/>
      <c r="T43" s="378"/>
      <c r="W43" s="378"/>
      <c r="X43" s="378"/>
      <c r="Y43" s="378"/>
    </row>
    <row r="44" spans="2:51" s="370" customFormat="1" ht="17.25" customHeight="1">
      <c r="B44" s="369" t="s">
        <v>795</v>
      </c>
      <c r="C44" s="369"/>
      <c r="D44" s="369"/>
    </row>
    <row r="45" spans="2:51" s="370" customFormat="1" ht="17.25" customHeight="1">
      <c r="B45" s="369" t="s">
        <v>796</v>
      </c>
      <c r="C45" s="369"/>
      <c r="D45" s="369"/>
    </row>
    <row r="46" spans="2:51" s="370" customFormat="1" ht="17.25" customHeight="1">
      <c r="B46" s="380" t="s">
        <v>797</v>
      </c>
      <c r="E46" s="378"/>
      <c r="F46" s="378"/>
      <c r="G46" s="378"/>
      <c r="H46" s="378"/>
      <c r="I46" s="378"/>
      <c r="J46" s="378"/>
      <c r="K46" s="378"/>
      <c r="L46" s="378"/>
      <c r="M46" s="378"/>
      <c r="N46" s="378"/>
      <c r="O46" s="378"/>
      <c r="P46" s="378"/>
      <c r="Q46" s="378"/>
      <c r="R46" s="378"/>
      <c r="S46" s="378"/>
      <c r="T46" s="378"/>
      <c r="U46" s="378"/>
      <c r="Y46" s="378"/>
      <c r="Z46" s="378"/>
      <c r="AA46" s="378"/>
      <c r="AB46" s="378"/>
      <c r="AD46" s="378"/>
      <c r="AE46" s="378"/>
      <c r="AF46" s="378"/>
      <c r="AG46" s="378"/>
      <c r="AH46" s="378"/>
      <c r="AI46" s="381"/>
      <c r="AJ46" s="378"/>
      <c r="AK46" s="378"/>
      <c r="AL46" s="378"/>
      <c r="AM46" s="378"/>
      <c r="AN46" s="378"/>
      <c r="AO46" s="378"/>
      <c r="AP46" s="378"/>
      <c r="AQ46" s="378"/>
      <c r="AR46" s="378"/>
      <c r="AS46" s="378"/>
      <c r="AT46" s="378"/>
      <c r="AU46" s="378"/>
      <c r="AV46" s="378"/>
      <c r="AW46" s="378"/>
      <c r="AX46" s="378"/>
      <c r="AY46" s="381"/>
    </row>
    <row r="47" spans="2:51" s="370" customFormat="1" ht="17.25" customHeight="1"/>
    <row r="48" spans="2:51" s="370" customFormat="1" ht="17.25" customHeight="1">
      <c r="B48" s="369" t="s">
        <v>798</v>
      </c>
      <c r="C48" s="369"/>
    </row>
    <row r="49" spans="2:50" s="370" customFormat="1" ht="17.25" customHeight="1">
      <c r="B49" s="369"/>
      <c r="C49" s="369"/>
    </row>
    <row r="50" spans="2:50" s="370" customFormat="1" ht="17.25" customHeight="1">
      <c r="B50" s="369" t="s">
        <v>799</v>
      </c>
      <c r="C50" s="369"/>
    </row>
    <row r="51" spans="2:50" s="370" customFormat="1" ht="17.25" customHeight="1">
      <c r="B51" s="369" t="s">
        <v>800</v>
      </c>
      <c r="C51" s="369"/>
    </row>
    <row r="52" spans="2:50" s="370" customFormat="1" ht="17.25" customHeight="1">
      <c r="B52" s="369"/>
      <c r="C52" s="369"/>
    </row>
    <row r="53" spans="2:50" s="370" customFormat="1" ht="17.25" customHeight="1">
      <c r="B53" s="369" t="s">
        <v>801</v>
      </c>
      <c r="C53" s="369"/>
    </row>
    <row r="54" spans="2:50" s="370" customFormat="1" ht="17.25" customHeight="1">
      <c r="B54" s="369" t="s">
        <v>802</v>
      </c>
      <c r="C54" s="369"/>
    </row>
    <row r="55" spans="2:50" s="370" customFormat="1" ht="17.25" customHeight="1">
      <c r="B55" s="369"/>
      <c r="C55" s="369"/>
    </row>
    <row r="56" spans="2:50" s="370" customFormat="1" ht="17.25" customHeight="1">
      <c r="B56" s="369" t="s">
        <v>803</v>
      </c>
      <c r="C56" s="369"/>
      <c r="D56" s="369"/>
    </row>
    <row r="57" spans="2:50" s="370" customFormat="1" ht="17.25" customHeight="1">
      <c r="B57" s="369"/>
      <c r="C57" s="369"/>
      <c r="D57" s="369"/>
    </row>
    <row r="58" spans="2:50" s="370" customFormat="1" ht="17.25" customHeight="1">
      <c r="B58" s="370" t="s">
        <v>804</v>
      </c>
      <c r="D58" s="369"/>
    </row>
    <row r="59" spans="2:50" s="370" customFormat="1" ht="17.25" customHeight="1">
      <c r="B59" s="370" t="s">
        <v>805</v>
      </c>
      <c r="D59" s="369"/>
    </row>
    <row r="60" spans="2:50" s="370" customFormat="1" ht="17.25" customHeight="1">
      <c r="B60" s="370" t="s">
        <v>806</v>
      </c>
    </row>
    <row r="61" spans="2:50" s="370" customFormat="1" ht="17.25" customHeight="1"/>
    <row r="62" spans="2:50" s="370" customFormat="1" ht="17.25" customHeight="1">
      <c r="B62" s="370" t="s">
        <v>807</v>
      </c>
      <c r="E62" s="382"/>
      <c r="F62" s="382"/>
      <c r="G62" s="382"/>
      <c r="H62" s="382"/>
      <c r="I62" s="382"/>
      <c r="J62" s="382"/>
      <c r="K62" s="382"/>
      <c r="L62" s="383"/>
      <c r="M62" s="370" t="s">
        <v>808</v>
      </c>
      <c r="N62" s="382"/>
      <c r="O62" s="382"/>
      <c r="P62" s="382"/>
      <c r="Q62" s="382"/>
      <c r="R62" s="382"/>
      <c r="S62" s="382"/>
      <c r="T62" s="382"/>
      <c r="U62" s="382"/>
      <c r="V62" s="382"/>
      <c r="W62" s="382"/>
      <c r="X62" s="382"/>
      <c r="Y62" s="382"/>
      <c r="Z62" s="382"/>
      <c r="AA62" s="382"/>
      <c r="AB62" s="382"/>
      <c r="AC62" s="382"/>
      <c r="AD62" s="382"/>
      <c r="AE62" s="382"/>
      <c r="AF62" s="382"/>
      <c r="AG62" s="382"/>
      <c r="AH62" s="382"/>
      <c r="AI62" s="382"/>
      <c r="AJ62" s="382"/>
      <c r="AK62" s="382"/>
      <c r="AL62" s="382"/>
      <c r="AM62" s="382"/>
      <c r="AN62" s="382"/>
      <c r="AO62" s="382"/>
      <c r="AP62" s="382"/>
      <c r="AQ62" s="382"/>
      <c r="AR62" s="382"/>
      <c r="AS62" s="382"/>
      <c r="AT62" s="382"/>
      <c r="AU62" s="382"/>
      <c r="AV62" s="382"/>
      <c r="AW62" s="382"/>
      <c r="AX62" s="382"/>
    </row>
    <row r="63" spans="2:50" s="370" customFormat="1" ht="17.25" customHeight="1">
      <c r="E63" s="382"/>
      <c r="F63" s="382"/>
      <c r="G63" s="382"/>
      <c r="H63" s="382"/>
      <c r="I63" s="382"/>
      <c r="J63" s="382"/>
      <c r="K63" s="382"/>
      <c r="L63" s="382"/>
      <c r="M63" s="382"/>
      <c r="N63" s="382"/>
      <c r="O63" s="382"/>
      <c r="P63" s="382"/>
      <c r="Q63" s="382"/>
      <c r="R63" s="382"/>
      <c r="S63" s="382"/>
      <c r="T63" s="382"/>
      <c r="U63" s="382"/>
      <c r="V63" s="382"/>
      <c r="W63" s="382"/>
      <c r="X63" s="382"/>
      <c r="Y63" s="382"/>
      <c r="Z63" s="382"/>
      <c r="AA63" s="382"/>
      <c r="AB63" s="382"/>
      <c r="AC63" s="382"/>
      <c r="AD63" s="382"/>
      <c r="AE63" s="382"/>
      <c r="AF63" s="382"/>
      <c r="AG63" s="382"/>
      <c r="AH63" s="382"/>
      <c r="AI63" s="382"/>
      <c r="AJ63" s="382"/>
      <c r="AK63" s="382"/>
      <c r="AL63" s="382"/>
      <c r="AM63" s="382"/>
      <c r="AN63" s="382"/>
      <c r="AO63" s="382"/>
      <c r="AP63" s="382"/>
      <c r="AQ63" s="382"/>
      <c r="AR63" s="382"/>
      <c r="AS63" s="382"/>
      <c r="AT63" s="382"/>
      <c r="AU63" s="382"/>
      <c r="AV63" s="382"/>
      <c r="AW63" s="382"/>
      <c r="AX63" s="382"/>
    </row>
    <row r="64" spans="2:50" s="370" customFormat="1" ht="17.25" customHeight="1">
      <c r="B64" s="370" t="s">
        <v>809</v>
      </c>
      <c r="E64" s="382"/>
      <c r="F64" s="382"/>
      <c r="G64" s="382"/>
      <c r="H64" s="382"/>
      <c r="I64" s="382"/>
      <c r="J64" s="382"/>
      <c r="K64" s="382"/>
      <c r="L64" s="382"/>
      <c r="M64" s="382"/>
      <c r="N64" s="382"/>
      <c r="O64" s="382"/>
      <c r="P64" s="382"/>
      <c r="Q64" s="382"/>
      <c r="R64" s="382"/>
      <c r="S64" s="382"/>
      <c r="T64" s="382"/>
      <c r="U64" s="382"/>
      <c r="V64" s="382"/>
      <c r="W64" s="382"/>
      <c r="X64" s="382"/>
      <c r="Y64" s="382"/>
      <c r="Z64" s="382"/>
      <c r="AA64" s="382"/>
      <c r="AB64" s="382"/>
      <c r="AC64" s="382"/>
      <c r="AD64" s="382"/>
      <c r="AE64" s="382"/>
      <c r="AF64" s="382"/>
      <c r="AG64" s="382"/>
      <c r="AH64" s="382"/>
      <c r="AI64" s="382"/>
      <c r="AJ64" s="382"/>
      <c r="AK64" s="382"/>
      <c r="AL64" s="382"/>
      <c r="AM64" s="382"/>
      <c r="AN64" s="382"/>
      <c r="AO64" s="382"/>
      <c r="AP64" s="382"/>
      <c r="AQ64" s="382"/>
      <c r="AR64" s="382"/>
      <c r="AS64" s="382"/>
      <c r="AT64" s="382"/>
      <c r="AU64" s="382"/>
      <c r="AV64" s="382"/>
      <c r="AW64" s="382"/>
      <c r="AX64" s="382"/>
    </row>
    <row r="65" spans="2:71" s="370" customFormat="1" ht="17.25" customHeight="1">
      <c r="E65" s="382"/>
      <c r="F65" s="382"/>
      <c r="G65" s="382"/>
      <c r="H65" s="382"/>
      <c r="I65" s="382"/>
      <c r="J65" s="382"/>
      <c r="K65" s="382"/>
      <c r="L65" s="382"/>
      <c r="M65" s="382"/>
      <c r="N65" s="382"/>
      <c r="O65" s="382"/>
      <c r="P65" s="382"/>
      <c r="Q65" s="382"/>
      <c r="R65" s="382"/>
      <c r="S65" s="382"/>
      <c r="T65" s="382"/>
      <c r="U65" s="382"/>
      <c r="V65" s="382"/>
      <c r="W65" s="382"/>
      <c r="X65" s="382"/>
      <c r="Y65" s="382"/>
      <c r="Z65" s="382"/>
      <c r="AA65" s="382"/>
      <c r="AB65" s="382"/>
      <c r="AC65" s="382"/>
      <c r="AD65" s="382"/>
      <c r="AE65" s="382"/>
      <c r="AF65" s="382"/>
      <c r="AG65" s="382"/>
      <c r="AH65" s="382"/>
      <c r="AI65" s="382"/>
      <c r="AJ65" s="382"/>
      <c r="AK65" s="382"/>
      <c r="AL65" s="382"/>
      <c r="AM65" s="382"/>
      <c r="AN65" s="382"/>
      <c r="AO65" s="382"/>
      <c r="AP65" s="382"/>
      <c r="AQ65" s="382"/>
      <c r="AR65" s="382"/>
      <c r="AS65" s="382"/>
      <c r="AT65" s="382"/>
      <c r="AU65" s="382"/>
      <c r="AV65" s="382"/>
      <c r="AW65" s="382"/>
      <c r="AX65" s="382"/>
      <c r="AY65" s="382"/>
      <c r="AZ65" s="382"/>
      <c r="BA65" s="382"/>
      <c r="BB65" s="382"/>
    </row>
    <row r="66" spans="2:71" s="370" customFormat="1" ht="17.25" customHeight="1">
      <c r="B66" s="370" t="s">
        <v>810</v>
      </c>
      <c r="E66" s="382"/>
      <c r="F66" s="382"/>
      <c r="G66" s="382"/>
      <c r="H66" s="382"/>
      <c r="I66" s="382"/>
      <c r="J66" s="382"/>
      <c r="K66" s="382"/>
      <c r="L66" s="382"/>
      <c r="M66" s="382"/>
      <c r="N66" s="382"/>
      <c r="O66" s="382"/>
      <c r="P66" s="382"/>
      <c r="Q66" s="382"/>
      <c r="R66" s="382"/>
      <c r="S66" s="382"/>
      <c r="T66" s="382"/>
      <c r="U66" s="382"/>
      <c r="V66" s="382"/>
      <c r="W66" s="382"/>
      <c r="X66" s="382"/>
      <c r="Y66" s="382"/>
      <c r="Z66" s="382"/>
      <c r="AA66" s="382"/>
      <c r="AB66" s="382"/>
      <c r="AC66" s="382"/>
      <c r="AD66" s="382"/>
      <c r="AE66" s="382"/>
      <c r="AF66" s="382"/>
      <c r="AG66" s="382"/>
      <c r="AH66" s="382"/>
      <c r="AI66" s="382"/>
      <c r="AJ66" s="382"/>
      <c r="AK66" s="382"/>
      <c r="AL66" s="382"/>
      <c r="AM66" s="382"/>
      <c r="AN66" s="382"/>
      <c r="AO66" s="382"/>
      <c r="AP66" s="382"/>
      <c r="AQ66" s="382"/>
      <c r="AR66" s="382"/>
      <c r="AS66" s="382"/>
      <c r="AT66" s="382"/>
      <c r="AU66" s="382"/>
      <c r="AV66" s="382"/>
      <c r="AW66" s="382"/>
      <c r="AX66" s="382"/>
      <c r="AY66" s="382"/>
      <c r="AZ66" s="382"/>
      <c r="BA66" s="382"/>
      <c r="BB66" s="382"/>
    </row>
    <row r="67" spans="2:71" s="370" customFormat="1" ht="17.25" customHeight="1">
      <c r="E67" s="382"/>
      <c r="F67" s="382"/>
      <c r="G67" s="382"/>
      <c r="H67" s="382"/>
      <c r="I67" s="382"/>
      <c r="J67" s="382"/>
      <c r="K67" s="382"/>
      <c r="L67" s="382"/>
      <c r="M67" s="382"/>
      <c r="N67" s="382"/>
      <c r="O67" s="382"/>
      <c r="P67" s="382"/>
      <c r="Q67" s="382"/>
      <c r="R67" s="382"/>
      <c r="S67" s="382"/>
      <c r="T67" s="382"/>
      <c r="U67" s="382"/>
      <c r="V67" s="382"/>
      <c r="W67" s="382"/>
      <c r="X67" s="382"/>
      <c r="Y67" s="382"/>
      <c r="Z67" s="382"/>
      <c r="AA67" s="382"/>
      <c r="AB67" s="382"/>
      <c r="AC67" s="382"/>
      <c r="AD67" s="382"/>
      <c r="AE67" s="382"/>
      <c r="AF67" s="382"/>
      <c r="AG67" s="382"/>
      <c r="AH67" s="382"/>
      <c r="AI67" s="382"/>
      <c r="AJ67" s="382"/>
      <c r="AK67" s="382"/>
      <c r="AL67" s="382"/>
      <c r="AM67" s="382"/>
      <c r="AN67" s="382"/>
      <c r="AO67" s="382"/>
      <c r="AP67" s="382"/>
      <c r="AQ67" s="382"/>
      <c r="AR67" s="382"/>
      <c r="AS67" s="382"/>
      <c r="AT67" s="382"/>
      <c r="AU67" s="382"/>
      <c r="AV67" s="382"/>
      <c r="AW67" s="382"/>
      <c r="AX67" s="382"/>
      <c r="AY67" s="382"/>
      <c r="AZ67" s="382"/>
      <c r="BA67" s="382"/>
      <c r="BB67" s="382"/>
    </row>
    <row r="68" spans="2:71" s="370" customFormat="1" ht="17.25" customHeight="1">
      <c r="B68" s="370" t="s">
        <v>811</v>
      </c>
      <c r="BL68" s="384"/>
      <c r="BM68" s="385"/>
      <c r="BN68" s="384"/>
      <c r="BO68" s="384"/>
      <c r="BP68" s="384"/>
      <c r="BQ68" s="386"/>
      <c r="BR68" s="387"/>
      <c r="BS68" s="387"/>
    </row>
    <row r="69" spans="2:71" s="370" customFormat="1" ht="17.25" customHeight="1">
      <c r="E69" s="382"/>
      <c r="F69" s="382"/>
      <c r="G69" s="382"/>
      <c r="H69" s="382"/>
      <c r="I69" s="382"/>
      <c r="J69" s="382"/>
      <c r="K69" s="382"/>
      <c r="L69" s="382"/>
      <c r="M69" s="382"/>
      <c r="N69" s="382"/>
      <c r="O69" s="382"/>
      <c r="P69" s="382"/>
      <c r="Q69" s="382"/>
      <c r="R69" s="382"/>
      <c r="S69" s="382"/>
      <c r="T69" s="382"/>
      <c r="U69" s="382"/>
      <c r="V69" s="382"/>
      <c r="W69" s="382"/>
      <c r="X69" s="382"/>
      <c r="Y69" s="382"/>
      <c r="Z69" s="382"/>
      <c r="AA69" s="382"/>
      <c r="AB69" s="382"/>
      <c r="AC69" s="382"/>
      <c r="AD69" s="382"/>
      <c r="AE69" s="382"/>
      <c r="AF69" s="382"/>
      <c r="AG69" s="382"/>
      <c r="AH69" s="382"/>
      <c r="AI69" s="382"/>
      <c r="AJ69" s="382"/>
      <c r="AK69" s="382"/>
      <c r="AL69" s="382"/>
      <c r="AM69" s="382"/>
      <c r="AN69" s="382"/>
      <c r="AO69" s="382"/>
      <c r="AP69" s="382"/>
      <c r="AQ69" s="382"/>
      <c r="AR69" s="382"/>
      <c r="AS69" s="382"/>
      <c r="AT69" s="382"/>
      <c r="AU69" s="382"/>
      <c r="AV69" s="382"/>
      <c r="AW69" s="382"/>
      <c r="AX69" s="382"/>
    </row>
    <row r="70" spans="2:71" ht="17.25" customHeight="1">
      <c r="B70" s="370" t="s">
        <v>812</v>
      </c>
    </row>
    <row r="71" spans="2:71" ht="17.25" customHeight="1">
      <c r="B71" s="370"/>
    </row>
    <row r="72" spans="2:71" ht="17.25" customHeight="1">
      <c r="B72" s="370" t="s">
        <v>813</v>
      </c>
    </row>
    <row r="73" spans="2:71" ht="18.75" customHeight="1"/>
    <row r="74" spans="2:71" ht="18.75" customHeight="1"/>
    <row r="75" spans="2:71" ht="18.75" customHeight="1"/>
    <row r="76" spans="2:71" ht="18.75" customHeight="1"/>
    <row r="77" spans="2:71" ht="18.75" customHeight="1"/>
    <row r="78" spans="2:71" ht="18.75" customHeight="1"/>
    <row r="79" spans="2:71" ht="18.75" customHeight="1"/>
    <row r="80" spans="2:71"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sheetData>
  <mergeCells count="1">
    <mergeCell ref="F4:K5"/>
  </mergeCells>
  <phoneticPr fontId="1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BM137"/>
  <sheetViews>
    <sheetView tabSelected="1" topLeftCell="B1" zoomScale="50" zoomScaleNormal="50" workbookViewId="0">
      <selection activeCell="AD2" sqref="AD2:AE2"/>
    </sheetView>
  </sheetViews>
  <sheetFormatPr defaultColWidth="4.88671875" defaultRowHeight="14.4"/>
  <cols>
    <col min="1" max="1" width="1" style="80" customWidth="1"/>
    <col min="2" max="5" width="6.21875" style="80" customWidth="1"/>
    <col min="6" max="7" width="6.21875" style="80" hidden="1" customWidth="1"/>
    <col min="8" max="60" width="6.21875" style="80" customWidth="1"/>
    <col min="61" max="61" width="1.21875" style="80" customWidth="1"/>
    <col min="62" max="16384" width="4.88671875" style="80"/>
  </cols>
  <sheetData>
    <row r="1" spans="2:65" s="44" customFormat="1" ht="20.25" customHeight="1">
      <c r="C1" s="45" t="s">
        <v>572</v>
      </c>
      <c r="D1" s="45"/>
      <c r="E1" s="45"/>
      <c r="F1" s="45"/>
      <c r="G1" s="45"/>
      <c r="H1" s="45"/>
      <c r="K1" s="46" t="s">
        <v>573</v>
      </c>
      <c r="N1" s="45"/>
      <c r="O1" s="45"/>
      <c r="P1" s="45"/>
      <c r="Q1" s="45"/>
      <c r="R1" s="45"/>
      <c r="S1" s="45"/>
      <c r="T1" s="45"/>
      <c r="U1" s="45"/>
      <c r="AQ1" s="47" t="s">
        <v>876</v>
      </c>
      <c r="AR1" s="1009" t="s">
        <v>877</v>
      </c>
      <c r="AS1" s="1010"/>
      <c r="AT1" s="1010"/>
      <c r="AU1" s="1010"/>
      <c r="AV1" s="1010"/>
      <c r="AW1" s="1010"/>
      <c r="AX1" s="1010"/>
      <c r="AY1" s="1010"/>
      <c r="AZ1" s="1010"/>
      <c r="BA1" s="1010"/>
      <c r="BB1" s="1010"/>
      <c r="BC1" s="1010"/>
      <c r="BD1" s="1010"/>
      <c r="BE1" s="1010"/>
      <c r="BF1" s="1010"/>
      <c r="BG1" s="1010"/>
      <c r="BH1" s="47" t="s">
        <v>833</v>
      </c>
    </row>
    <row r="2" spans="2:65" s="48" customFormat="1" ht="20.25" customHeight="1">
      <c r="H2" s="46"/>
      <c r="K2" s="46"/>
      <c r="L2" s="46"/>
      <c r="N2" s="47"/>
      <c r="O2" s="47"/>
      <c r="P2" s="47"/>
      <c r="Q2" s="47"/>
      <c r="R2" s="47"/>
      <c r="S2" s="47"/>
      <c r="T2" s="47"/>
      <c r="U2" s="47"/>
      <c r="Z2" s="47" t="s">
        <v>878</v>
      </c>
      <c r="AA2" s="1011">
        <v>8</v>
      </c>
      <c r="AB2" s="1011"/>
      <c r="AC2" s="47" t="s">
        <v>879</v>
      </c>
      <c r="AD2" s="1012">
        <f>IF(AA2=0,"",YEAR(DATE(2018+AA2,1,1)))</f>
        <v>2026</v>
      </c>
      <c r="AE2" s="1012"/>
      <c r="AF2" s="48" t="s">
        <v>880</v>
      </c>
      <c r="AG2" s="48" t="s">
        <v>881</v>
      </c>
      <c r="AH2" s="1011">
        <v>4</v>
      </c>
      <c r="AI2" s="1011"/>
      <c r="AJ2" s="48" t="s">
        <v>882</v>
      </c>
      <c r="AQ2" s="47" t="s">
        <v>883</v>
      </c>
      <c r="AR2" s="1011" t="s">
        <v>884</v>
      </c>
      <c r="AS2" s="1011"/>
      <c r="AT2" s="1011"/>
      <c r="AU2" s="1011"/>
      <c r="AV2" s="1011"/>
      <c r="AW2" s="1011"/>
      <c r="AX2" s="1011"/>
      <c r="AY2" s="1011"/>
      <c r="AZ2" s="1011"/>
      <c r="BA2" s="1011"/>
      <c r="BB2" s="1011"/>
      <c r="BC2" s="1011"/>
      <c r="BD2" s="1011"/>
      <c r="BE2" s="1011"/>
      <c r="BF2" s="1011"/>
      <c r="BG2" s="1011"/>
      <c r="BH2" s="47" t="s">
        <v>833</v>
      </c>
      <c r="BI2" s="47"/>
      <c r="BJ2" s="47"/>
      <c r="BK2" s="47"/>
    </row>
    <row r="3" spans="2:65" s="48" customFormat="1" ht="20.25" customHeight="1">
      <c r="H3" s="46"/>
      <c r="K3" s="46"/>
      <c r="M3" s="47"/>
      <c r="N3" s="47"/>
      <c r="O3" s="47"/>
      <c r="P3" s="47"/>
      <c r="Q3" s="47"/>
      <c r="R3" s="47"/>
      <c r="S3" s="47"/>
      <c r="AA3" s="52"/>
      <c r="AB3" s="52"/>
      <c r="AC3" s="52"/>
      <c r="AD3" s="53"/>
      <c r="AE3" s="52"/>
      <c r="BB3" s="411" t="s">
        <v>885</v>
      </c>
      <c r="BC3" s="1013" t="s">
        <v>584</v>
      </c>
      <c r="BD3" s="1014"/>
      <c r="BE3" s="1014"/>
      <c r="BF3" s="1015"/>
      <c r="BG3" s="47"/>
    </row>
    <row r="4" spans="2:65" s="48" customFormat="1" ht="20.25" customHeight="1">
      <c r="H4" s="46"/>
      <c r="K4" s="46"/>
      <c r="M4" s="47"/>
      <c r="N4" s="47"/>
      <c r="O4" s="47"/>
      <c r="P4" s="47"/>
      <c r="Q4" s="47"/>
      <c r="R4" s="47"/>
      <c r="S4" s="47"/>
      <c r="AA4" s="52"/>
      <c r="AB4" s="52"/>
      <c r="AC4" s="52"/>
      <c r="AD4" s="53"/>
      <c r="AE4" s="52"/>
      <c r="BB4" s="411" t="s">
        <v>886</v>
      </c>
      <c r="BC4" s="1013" t="s">
        <v>586</v>
      </c>
      <c r="BD4" s="1014"/>
      <c r="BE4" s="1014"/>
      <c r="BF4" s="1015"/>
      <c r="BG4" s="47"/>
    </row>
    <row r="5" spans="2:65" s="48" customFormat="1" ht="5.0999999999999996" customHeight="1">
      <c r="H5" s="46"/>
      <c r="K5" s="46"/>
      <c r="M5" s="47"/>
      <c r="N5" s="47"/>
      <c r="O5" s="47"/>
      <c r="P5" s="47"/>
      <c r="Q5" s="47"/>
      <c r="R5" s="47"/>
      <c r="S5" s="47"/>
      <c r="AA5" s="55"/>
      <c r="AB5" s="55"/>
      <c r="AH5" s="44"/>
      <c r="AI5" s="44"/>
      <c r="AJ5" s="44"/>
      <c r="AK5" s="44"/>
      <c r="AL5" s="44"/>
      <c r="AM5" s="44"/>
      <c r="AN5" s="44"/>
      <c r="AO5" s="44"/>
      <c r="AP5" s="44"/>
      <c r="AQ5" s="44"/>
      <c r="AR5" s="44"/>
      <c r="AS5" s="44"/>
      <c r="AT5" s="44"/>
      <c r="AU5" s="44"/>
      <c r="AV5" s="44"/>
      <c r="AW5" s="44"/>
      <c r="AX5" s="44"/>
      <c r="AY5" s="44"/>
      <c r="AZ5" s="44"/>
      <c r="BA5" s="44"/>
      <c r="BB5" s="44"/>
      <c r="BC5" s="44"/>
      <c r="BD5" s="44"/>
      <c r="BE5" s="44"/>
      <c r="BF5" s="56"/>
      <c r="BG5" s="56"/>
    </row>
    <row r="6" spans="2:65" s="48" customFormat="1" ht="21" customHeight="1">
      <c r="B6" s="45"/>
      <c r="C6" s="44"/>
      <c r="D6" s="44"/>
      <c r="E6" s="44"/>
      <c r="F6" s="44"/>
      <c r="G6" s="44"/>
      <c r="H6" s="44"/>
      <c r="I6" s="412"/>
      <c r="J6" s="412"/>
      <c r="K6" s="412"/>
      <c r="L6" s="413"/>
      <c r="M6" s="412"/>
      <c r="N6" s="412"/>
      <c r="O6" s="412"/>
      <c r="AH6" s="44"/>
      <c r="AI6" s="44"/>
      <c r="AJ6" s="44"/>
      <c r="AK6" s="44"/>
      <c r="AL6" s="44"/>
      <c r="AM6" s="44" t="s">
        <v>887</v>
      </c>
      <c r="AN6" s="44"/>
      <c r="AO6" s="44"/>
      <c r="AP6" s="44"/>
      <c r="AQ6" s="44"/>
      <c r="AR6" s="44"/>
      <c r="AS6" s="44"/>
      <c r="AU6" s="414"/>
      <c r="AV6" s="414"/>
      <c r="AW6" s="64"/>
      <c r="AX6" s="44"/>
      <c r="AY6" s="970">
        <v>40</v>
      </c>
      <c r="AZ6" s="971"/>
      <c r="BA6" s="64" t="s">
        <v>888</v>
      </c>
      <c r="BB6" s="44"/>
      <c r="BC6" s="970">
        <v>160</v>
      </c>
      <c r="BD6" s="971"/>
      <c r="BE6" s="64" t="s">
        <v>889</v>
      </c>
      <c r="BF6" s="44"/>
      <c r="BG6" s="56"/>
    </row>
    <row r="7" spans="2:65" s="48" customFormat="1" ht="5.0999999999999996" customHeight="1">
      <c r="B7" s="45"/>
      <c r="C7" s="415"/>
      <c r="D7" s="415"/>
      <c r="E7" s="415"/>
      <c r="F7" s="415"/>
      <c r="G7" s="415"/>
      <c r="H7" s="412"/>
      <c r="I7" s="412"/>
      <c r="J7" s="412"/>
      <c r="K7" s="412"/>
      <c r="L7" s="412"/>
      <c r="M7" s="412"/>
      <c r="N7" s="412"/>
      <c r="O7" s="412"/>
      <c r="AH7" s="44"/>
      <c r="AI7" s="44"/>
      <c r="AJ7" s="44"/>
      <c r="AK7" s="44"/>
      <c r="AL7" s="44"/>
      <c r="AM7" s="44"/>
      <c r="AN7" s="44"/>
      <c r="AO7" s="44"/>
      <c r="AP7" s="44"/>
      <c r="AQ7" s="44"/>
      <c r="AR7" s="44"/>
      <c r="AS7" s="44"/>
      <c r="AT7" s="44"/>
      <c r="AU7" s="44"/>
      <c r="AV7" s="44"/>
      <c r="AW7" s="44"/>
      <c r="AX7" s="44"/>
      <c r="AY7" s="44"/>
      <c r="AZ7" s="44"/>
      <c r="BA7" s="44"/>
      <c r="BB7" s="44"/>
      <c r="BC7" s="44"/>
      <c r="BD7" s="44"/>
      <c r="BE7" s="44"/>
      <c r="BF7" s="56"/>
      <c r="BG7" s="56"/>
    </row>
    <row r="8" spans="2:65" s="48" customFormat="1" ht="21" customHeight="1">
      <c r="B8" s="416"/>
      <c r="C8" s="413"/>
      <c r="D8" s="413"/>
      <c r="E8" s="413"/>
      <c r="F8" s="413"/>
      <c r="G8" s="413"/>
      <c r="H8" s="412"/>
      <c r="I8" s="412"/>
      <c r="J8" s="412"/>
      <c r="K8" s="412"/>
      <c r="L8" s="412"/>
      <c r="M8" s="412"/>
      <c r="N8" s="412"/>
      <c r="O8" s="412"/>
      <c r="AH8" s="417"/>
      <c r="AI8" s="417"/>
      <c r="AJ8" s="417"/>
      <c r="AK8" s="44"/>
      <c r="AL8" s="56"/>
      <c r="AM8" s="418"/>
      <c r="AN8" s="418"/>
      <c r="AO8" s="45"/>
      <c r="AP8" s="419"/>
      <c r="AQ8" s="419"/>
      <c r="AR8" s="419"/>
      <c r="AS8" s="420"/>
      <c r="AT8" s="420"/>
      <c r="AU8" s="44"/>
      <c r="AV8" s="419"/>
      <c r="AW8" s="419"/>
      <c r="AX8" s="413"/>
      <c r="AY8" s="44"/>
      <c r="AZ8" s="44" t="s">
        <v>890</v>
      </c>
      <c r="BA8" s="44"/>
      <c r="BB8" s="44"/>
      <c r="BC8" s="968">
        <f>DAY(EOMONTH(DATE(AD2,AH2,1),0))</f>
        <v>30</v>
      </c>
      <c r="BD8" s="969"/>
      <c r="BE8" s="44" t="s">
        <v>891</v>
      </c>
      <c r="BF8" s="44"/>
      <c r="BG8" s="44"/>
      <c r="BK8" s="47"/>
      <c r="BL8" s="47"/>
      <c r="BM8" s="47"/>
    </row>
    <row r="9" spans="2:65" s="48" customFormat="1" ht="5.0999999999999996" customHeight="1">
      <c r="B9" s="416"/>
      <c r="C9" s="419"/>
      <c r="D9" s="419"/>
      <c r="E9" s="419"/>
      <c r="F9" s="419"/>
      <c r="G9" s="419"/>
      <c r="H9" s="419"/>
      <c r="I9" s="419"/>
      <c r="J9" s="419"/>
      <c r="K9" s="419"/>
      <c r="L9" s="419"/>
      <c r="M9" s="419"/>
      <c r="N9" s="419"/>
      <c r="O9" s="419"/>
      <c r="AH9" s="415"/>
      <c r="AI9" s="44"/>
      <c r="AJ9" s="44"/>
      <c r="AK9" s="417"/>
      <c r="AL9" s="44"/>
      <c r="AM9" s="44"/>
      <c r="AN9" s="44"/>
      <c r="AO9" s="44"/>
      <c r="AP9" s="44"/>
      <c r="AQ9" s="44"/>
      <c r="AR9" s="415"/>
      <c r="AS9" s="415"/>
      <c r="AT9" s="415"/>
      <c r="AU9" s="44"/>
      <c r="AV9" s="44"/>
      <c r="AW9" s="44"/>
      <c r="AX9" s="44"/>
      <c r="AY9" s="44"/>
      <c r="AZ9" s="44"/>
      <c r="BA9" s="44"/>
      <c r="BB9" s="44"/>
      <c r="BC9" s="44"/>
      <c r="BD9" s="44"/>
      <c r="BE9" s="44"/>
      <c r="BF9" s="44"/>
      <c r="BG9" s="44"/>
      <c r="BK9" s="47"/>
      <c r="BL9" s="47"/>
      <c r="BM9" s="47"/>
    </row>
    <row r="10" spans="2:65" s="48" customFormat="1" ht="21" customHeight="1">
      <c r="B10" s="416"/>
      <c r="C10" s="419"/>
      <c r="D10" s="419"/>
      <c r="E10" s="419"/>
      <c r="F10" s="419"/>
      <c r="G10" s="419"/>
      <c r="H10" s="419"/>
      <c r="I10" s="419"/>
      <c r="J10" s="419"/>
      <c r="K10" s="419"/>
      <c r="L10" s="419"/>
      <c r="M10" s="419"/>
      <c r="N10" s="419"/>
      <c r="O10" s="419"/>
      <c r="AH10" s="415"/>
      <c r="AI10" s="44"/>
      <c r="AJ10" s="44"/>
      <c r="AK10" s="417"/>
      <c r="AL10" s="44"/>
      <c r="AM10" s="44"/>
      <c r="AN10" s="44" t="s">
        <v>892</v>
      </c>
      <c r="AO10" s="44"/>
      <c r="AP10" s="44"/>
      <c r="AQ10" s="44"/>
      <c r="AR10" s="44"/>
      <c r="AS10" s="44"/>
      <c r="AT10" s="44"/>
      <c r="AU10" s="44"/>
      <c r="AV10" s="415"/>
      <c r="AW10" s="415"/>
      <c r="AX10" s="415"/>
      <c r="AY10" s="44"/>
      <c r="AZ10" s="44"/>
      <c r="BA10" s="56" t="s">
        <v>893</v>
      </c>
      <c r="BB10" s="44"/>
      <c r="BC10" s="970">
        <v>9</v>
      </c>
      <c r="BD10" s="971"/>
      <c r="BE10" s="64" t="s">
        <v>894</v>
      </c>
      <c r="BF10" s="44"/>
      <c r="BG10" s="44"/>
      <c r="BK10" s="47"/>
      <c r="BL10" s="47"/>
      <c r="BM10" s="47"/>
    </row>
    <row r="11" spans="2:65" s="48" customFormat="1" ht="5.0999999999999996" customHeight="1">
      <c r="B11" s="416"/>
      <c r="C11" s="419"/>
      <c r="D11" s="419"/>
      <c r="E11" s="419"/>
      <c r="F11" s="419"/>
      <c r="G11" s="419"/>
      <c r="H11" s="419"/>
      <c r="I11" s="419"/>
      <c r="J11" s="419"/>
      <c r="K11" s="419"/>
      <c r="L11" s="419"/>
      <c r="M11" s="419"/>
      <c r="N11" s="419"/>
      <c r="O11" s="419"/>
      <c r="AH11" s="415"/>
      <c r="AI11" s="44"/>
      <c r="AJ11" s="44"/>
      <c r="AK11" s="417"/>
      <c r="AL11" s="44"/>
      <c r="AM11" s="44"/>
      <c r="AN11" s="44"/>
      <c r="AO11" s="44"/>
      <c r="AP11" s="44"/>
      <c r="AQ11" s="44"/>
      <c r="AR11" s="415"/>
      <c r="AS11" s="415"/>
      <c r="AT11" s="415"/>
      <c r="AU11" s="44"/>
      <c r="AV11" s="44"/>
      <c r="AW11" s="44"/>
      <c r="AX11" s="44"/>
      <c r="AY11" s="44"/>
      <c r="AZ11" s="44"/>
      <c r="BA11" s="44"/>
      <c r="BB11" s="44"/>
      <c r="BC11" s="44"/>
      <c r="BD11" s="44"/>
      <c r="BE11" s="44"/>
      <c r="BF11" s="44"/>
      <c r="BG11" s="44"/>
      <c r="BK11" s="47"/>
      <c r="BL11" s="47"/>
      <c r="BM11" s="47"/>
    </row>
    <row r="12" spans="2:65" s="48" customFormat="1" ht="21" customHeight="1">
      <c r="R12" s="412"/>
      <c r="S12" s="412"/>
      <c r="T12" s="56"/>
      <c r="U12" s="972"/>
      <c r="V12" s="972"/>
      <c r="W12" s="45"/>
      <c r="AA12" s="415"/>
      <c r="AB12" s="418"/>
      <c r="AC12" s="45"/>
      <c r="AD12" s="415"/>
      <c r="AE12" s="415"/>
      <c r="AF12" s="415"/>
      <c r="AH12" s="417"/>
      <c r="AI12" s="417"/>
      <c r="AJ12" s="417"/>
      <c r="AK12" s="44"/>
      <c r="AL12" s="56"/>
      <c r="AM12" s="418"/>
      <c r="AN12" s="44"/>
      <c r="AO12" s="44"/>
      <c r="AP12" s="44"/>
      <c r="AQ12" s="44"/>
      <c r="AR12" s="44"/>
      <c r="AS12" s="45" t="s">
        <v>895</v>
      </c>
      <c r="AT12" s="44"/>
      <c r="AU12" s="44"/>
      <c r="AV12" s="44"/>
      <c r="AW12" s="44"/>
      <c r="AX12" s="44"/>
      <c r="AY12" s="44"/>
      <c r="AZ12" s="44"/>
      <c r="BA12" s="44"/>
      <c r="BB12" s="44"/>
      <c r="BC12" s="415"/>
      <c r="BD12" s="417"/>
      <c r="BE12" s="44"/>
      <c r="BF12" s="44"/>
      <c r="BG12" s="415"/>
      <c r="BH12" s="44"/>
      <c r="BK12" s="47"/>
      <c r="BL12" s="47"/>
      <c r="BM12" s="47"/>
    </row>
    <row r="13" spans="2:65" s="48" customFormat="1" ht="21" customHeight="1">
      <c r="R13" s="44"/>
      <c r="S13" s="44"/>
      <c r="T13" s="44"/>
      <c r="U13" s="44"/>
      <c r="V13" s="44"/>
      <c r="AA13" s="44"/>
      <c r="AB13" s="44"/>
      <c r="AC13" s="44"/>
      <c r="AD13" s="44"/>
      <c r="AE13" s="44"/>
      <c r="AF13" s="44"/>
      <c r="AH13" s="415"/>
      <c r="AI13" s="417"/>
      <c r="AJ13" s="44"/>
      <c r="AK13" s="417"/>
      <c r="AL13" s="44"/>
      <c r="AM13" s="44"/>
      <c r="AN13" s="44"/>
      <c r="AO13" s="415"/>
      <c r="AP13" s="45"/>
      <c r="AQ13" s="415"/>
      <c r="AR13" s="415"/>
      <c r="AS13" s="45" t="s">
        <v>896</v>
      </c>
      <c r="AT13" s="44"/>
      <c r="AU13" s="44"/>
      <c r="AV13" s="44"/>
      <c r="AW13" s="44"/>
      <c r="AX13" s="44"/>
      <c r="AY13" s="44"/>
      <c r="AZ13" s="44"/>
      <c r="BA13" s="44"/>
      <c r="BB13" s="973">
        <v>0.29166666666666669</v>
      </c>
      <c r="BC13" s="974"/>
      <c r="BD13" s="975"/>
      <c r="BE13" s="413" t="s">
        <v>831</v>
      </c>
      <c r="BF13" s="973">
        <v>0.83333333333333337</v>
      </c>
      <c r="BG13" s="974"/>
      <c r="BH13" s="975"/>
      <c r="BK13" s="47"/>
      <c r="BL13" s="47"/>
      <c r="BM13" s="47"/>
    </row>
    <row r="14" spans="2:65" s="48" customFormat="1" ht="21" customHeight="1">
      <c r="R14" s="80"/>
      <c r="S14" s="80"/>
      <c r="T14" s="80"/>
      <c r="U14" s="80"/>
      <c r="V14" s="80"/>
      <c r="W14" s="80"/>
      <c r="AA14" s="413"/>
      <c r="AB14" s="80"/>
      <c r="AC14" s="80"/>
      <c r="AD14" s="413"/>
      <c r="AE14" s="415"/>
      <c r="AF14" s="415"/>
      <c r="AG14" s="55"/>
      <c r="AH14" s="45"/>
      <c r="AI14" s="417"/>
      <c r="AJ14" s="44"/>
      <c r="AK14" s="417"/>
      <c r="AL14" s="44"/>
      <c r="AM14" s="44"/>
      <c r="AN14" s="44"/>
      <c r="AO14" s="413"/>
      <c r="AP14" s="412"/>
      <c r="AQ14" s="412"/>
      <c r="AR14" s="412"/>
      <c r="AS14" s="45" t="s">
        <v>897</v>
      </c>
      <c r="AT14" s="44"/>
      <c r="AU14" s="44"/>
      <c r="AV14" s="44"/>
      <c r="AW14" s="44"/>
      <c r="AX14" s="44"/>
      <c r="AY14" s="44"/>
      <c r="AZ14" s="44"/>
      <c r="BA14" s="44"/>
      <c r="BB14" s="973">
        <v>0.83333333333333337</v>
      </c>
      <c r="BC14" s="974"/>
      <c r="BD14" s="975"/>
      <c r="BE14" s="413" t="s">
        <v>831</v>
      </c>
      <c r="BF14" s="973">
        <v>0.29166666666666669</v>
      </c>
      <c r="BG14" s="974"/>
      <c r="BH14" s="975"/>
      <c r="BK14" s="47"/>
      <c r="BL14" s="47"/>
      <c r="BM14" s="47"/>
    </row>
    <row r="15" spans="2:65" ht="12" customHeight="1" thickBot="1">
      <c r="C15" s="83"/>
      <c r="D15" s="83"/>
      <c r="E15" s="83"/>
      <c r="F15" s="83"/>
      <c r="G15" s="83"/>
      <c r="H15" s="83"/>
      <c r="AA15" s="83"/>
      <c r="AR15" s="83"/>
      <c r="BI15" s="84"/>
      <c r="BJ15" s="84"/>
      <c r="BK15" s="84"/>
    </row>
    <row r="16" spans="2:65" ht="21.6" customHeight="1">
      <c r="B16" s="976" t="s">
        <v>770</v>
      </c>
      <c r="C16" s="979" t="s">
        <v>600</v>
      </c>
      <c r="D16" s="980"/>
      <c r="E16" s="981"/>
      <c r="F16" s="85"/>
      <c r="G16" s="86"/>
      <c r="H16" s="988" t="s">
        <v>601</v>
      </c>
      <c r="I16" s="991" t="s">
        <v>898</v>
      </c>
      <c r="J16" s="980"/>
      <c r="K16" s="980"/>
      <c r="L16" s="981"/>
      <c r="M16" s="991" t="s">
        <v>603</v>
      </c>
      <c r="N16" s="980"/>
      <c r="O16" s="981"/>
      <c r="P16" s="991" t="s">
        <v>899</v>
      </c>
      <c r="Q16" s="980"/>
      <c r="R16" s="980"/>
      <c r="S16" s="980"/>
      <c r="T16" s="994"/>
      <c r="U16" s="421"/>
      <c r="V16" s="422"/>
      <c r="W16" s="422"/>
      <c r="X16" s="422"/>
      <c r="Y16" s="422"/>
      <c r="Z16" s="422"/>
      <c r="AA16" s="422"/>
      <c r="AB16" s="422"/>
      <c r="AC16" s="422"/>
      <c r="AD16" s="422"/>
      <c r="AE16" s="422"/>
      <c r="AF16" s="422"/>
      <c r="AG16" s="422"/>
      <c r="AH16" s="422"/>
      <c r="AI16" s="423" t="s">
        <v>900</v>
      </c>
      <c r="AJ16" s="422"/>
      <c r="AK16" s="422"/>
      <c r="AL16" s="422"/>
      <c r="AM16" s="422"/>
      <c r="AN16" s="422" t="s">
        <v>901</v>
      </c>
      <c r="AO16" s="422"/>
      <c r="AP16" s="424"/>
      <c r="AQ16" s="425"/>
      <c r="AR16" s="422" t="s">
        <v>833</v>
      </c>
      <c r="AS16" s="422"/>
      <c r="AT16" s="422"/>
      <c r="AU16" s="422"/>
      <c r="AV16" s="422"/>
      <c r="AW16" s="422"/>
      <c r="AX16" s="422"/>
      <c r="AY16" s="426"/>
      <c r="AZ16" s="997" t="str">
        <f>IF(BC3="計画","(11)1～4週目の勤務時間数合計","(11)1か月の勤務時間数　合計")</f>
        <v>(11)1か月の勤務時間数　合計</v>
      </c>
      <c r="BA16" s="998"/>
      <c r="BB16" s="1003" t="s">
        <v>607</v>
      </c>
      <c r="BC16" s="998"/>
      <c r="BD16" s="979" t="s">
        <v>608</v>
      </c>
      <c r="BE16" s="980"/>
      <c r="BF16" s="980"/>
      <c r="BG16" s="980"/>
      <c r="BH16" s="994"/>
    </row>
    <row r="17" spans="2:60" ht="20.25" customHeight="1">
      <c r="B17" s="977"/>
      <c r="C17" s="982"/>
      <c r="D17" s="983"/>
      <c r="E17" s="984"/>
      <c r="F17" s="93"/>
      <c r="G17" s="94"/>
      <c r="H17" s="989"/>
      <c r="I17" s="992"/>
      <c r="J17" s="983"/>
      <c r="K17" s="983"/>
      <c r="L17" s="984"/>
      <c r="M17" s="992"/>
      <c r="N17" s="983"/>
      <c r="O17" s="984"/>
      <c r="P17" s="992"/>
      <c r="Q17" s="983"/>
      <c r="R17" s="983"/>
      <c r="S17" s="983"/>
      <c r="T17" s="995"/>
      <c r="U17" s="1006" t="s">
        <v>902</v>
      </c>
      <c r="V17" s="1006"/>
      <c r="W17" s="1006"/>
      <c r="X17" s="1006"/>
      <c r="Y17" s="1006"/>
      <c r="Z17" s="1006"/>
      <c r="AA17" s="1007"/>
      <c r="AB17" s="1008" t="s">
        <v>903</v>
      </c>
      <c r="AC17" s="1006"/>
      <c r="AD17" s="1006"/>
      <c r="AE17" s="1006"/>
      <c r="AF17" s="1006"/>
      <c r="AG17" s="1006"/>
      <c r="AH17" s="1007"/>
      <c r="AI17" s="1008" t="s">
        <v>904</v>
      </c>
      <c r="AJ17" s="1006"/>
      <c r="AK17" s="1006"/>
      <c r="AL17" s="1006"/>
      <c r="AM17" s="1006"/>
      <c r="AN17" s="1006"/>
      <c r="AO17" s="1007"/>
      <c r="AP17" s="1008" t="s">
        <v>905</v>
      </c>
      <c r="AQ17" s="1006"/>
      <c r="AR17" s="1006"/>
      <c r="AS17" s="1006"/>
      <c r="AT17" s="1006"/>
      <c r="AU17" s="1006"/>
      <c r="AV17" s="1007"/>
      <c r="AW17" s="1008" t="s">
        <v>906</v>
      </c>
      <c r="AX17" s="1006"/>
      <c r="AY17" s="1006"/>
      <c r="AZ17" s="999"/>
      <c r="BA17" s="1000"/>
      <c r="BB17" s="1004"/>
      <c r="BC17" s="1000"/>
      <c r="BD17" s="982"/>
      <c r="BE17" s="983"/>
      <c r="BF17" s="983"/>
      <c r="BG17" s="983"/>
      <c r="BH17" s="995"/>
    </row>
    <row r="18" spans="2:60" ht="20.25" customHeight="1">
      <c r="B18" s="977"/>
      <c r="C18" s="982"/>
      <c r="D18" s="983"/>
      <c r="E18" s="984"/>
      <c r="F18" s="93"/>
      <c r="G18" s="94"/>
      <c r="H18" s="989"/>
      <c r="I18" s="992"/>
      <c r="J18" s="983"/>
      <c r="K18" s="983"/>
      <c r="L18" s="984"/>
      <c r="M18" s="992"/>
      <c r="N18" s="983"/>
      <c r="O18" s="984"/>
      <c r="P18" s="992"/>
      <c r="Q18" s="983"/>
      <c r="R18" s="983"/>
      <c r="S18" s="983"/>
      <c r="T18" s="995"/>
      <c r="U18" s="95">
        <v>1</v>
      </c>
      <c r="V18" s="96">
        <v>2</v>
      </c>
      <c r="W18" s="96">
        <v>3</v>
      </c>
      <c r="X18" s="96">
        <v>4</v>
      </c>
      <c r="Y18" s="96">
        <v>5</v>
      </c>
      <c r="Z18" s="96">
        <v>6</v>
      </c>
      <c r="AA18" s="97">
        <v>7</v>
      </c>
      <c r="AB18" s="98">
        <v>8</v>
      </c>
      <c r="AC18" s="96">
        <v>9</v>
      </c>
      <c r="AD18" s="96">
        <v>10</v>
      </c>
      <c r="AE18" s="96">
        <v>11</v>
      </c>
      <c r="AF18" s="96">
        <v>12</v>
      </c>
      <c r="AG18" s="96">
        <v>13</v>
      </c>
      <c r="AH18" s="97">
        <v>14</v>
      </c>
      <c r="AI18" s="95">
        <v>15</v>
      </c>
      <c r="AJ18" s="96">
        <v>16</v>
      </c>
      <c r="AK18" s="96">
        <v>17</v>
      </c>
      <c r="AL18" s="96">
        <v>18</v>
      </c>
      <c r="AM18" s="96">
        <v>19</v>
      </c>
      <c r="AN18" s="96">
        <v>20</v>
      </c>
      <c r="AO18" s="97">
        <v>21</v>
      </c>
      <c r="AP18" s="98">
        <v>22</v>
      </c>
      <c r="AQ18" s="96">
        <v>23</v>
      </c>
      <c r="AR18" s="96">
        <v>24</v>
      </c>
      <c r="AS18" s="96">
        <v>25</v>
      </c>
      <c r="AT18" s="96">
        <v>26</v>
      </c>
      <c r="AU18" s="96">
        <v>27</v>
      </c>
      <c r="AV18" s="97">
        <v>28</v>
      </c>
      <c r="AW18" s="98" t="str">
        <f>IF($BC$3="暦月",IF(DAY(DATE($AD$2,$AH$2,29))=29,29,""),"")</f>
        <v/>
      </c>
      <c r="AX18" s="96" t="str">
        <f>IF($BC$3="暦月",IF(DAY(DATE($AD$2,$AH$2,30))=30,30,""),"")</f>
        <v/>
      </c>
      <c r="AY18" s="97" t="str">
        <f>IF($BC$3="暦月",IF(DAY(DATE($AD$2,$AH$2,31))=31,31,""),"")</f>
        <v/>
      </c>
      <c r="AZ18" s="999"/>
      <c r="BA18" s="1000"/>
      <c r="BB18" s="1004"/>
      <c r="BC18" s="1000"/>
      <c r="BD18" s="982"/>
      <c r="BE18" s="983"/>
      <c r="BF18" s="983"/>
      <c r="BG18" s="983"/>
      <c r="BH18" s="995"/>
    </row>
    <row r="19" spans="2:60" ht="20.25" hidden="1" customHeight="1">
      <c r="B19" s="977"/>
      <c r="C19" s="982"/>
      <c r="D19" s="983"/>
      <c r="E19" s="984"/>
      <c r="F19" s="93"/>
      <c r="G19" s="94"/>
      <c r="H19" s="989"/>
      <c r="I19" s="992"/>
      <c r="J19" s="983"/>
      <c r="K19" s="983"/>
      <c r="L19" s="984"/>
      <c r="M19" s="992"/>
      <c r="N19" s="983"/>
      <c r="O19" s="984"/>
      <c r="P19" s="992"/>
      <c r="Q19" s="983"/>
      <c r="R19" s="983"/>
      <c r="S19" s="983"/>
      <c r="T19" s="995"/>
      <c r="U19" s="95">
        <f>WEEKDAY(DATE($AD$2,$AH$2,1))</f>
        <v>4</v>
      </c>
      <c r="V19" s="96">
        <f>WEEKDAY(DATE($AD$2,$AH$2,2))</f>
        <v>5</v>
      </c>
      <c r="W19" s="96">
        <f>WEEKDAY(DATE($AD$2,$AH$2,3))</f>
        <v>6</v>
      </c>
      <c r="X19" s="96">
        <f>WEEKDAY(DATE($AD$2,$AH$2,4))</f>
        <v>7</v>
      </c>
      <c r="Y19" s="96">
        <f>WEEKDAY(DATE($AD$2,$AH$2,5))</f>
        <v>1</v>
      </c>
      <c r="Z19" s="96">
        <f>WEEKDAY(DATE($AD$2,$AH$2,6))</f>
        <v>2</v>
      </c>
      <c r="AA19" s="97">
        <f>WEEKDAY(DATE($AD$2,$AH$2,7))</f>
        <v>3</v>
      </c>
      <c r="AB19" s="98">
        <f>WEEKDAY(DATE($AD$2,$AH$2,8))</f>
        <v>4</v>
      </c>
      <c r="AC19" s="96">
        <f>WEEKDAY(DATE($AD$2,$AH$2,9))</f>
        <v>5</v>
      </c>
      <c r="AD19" s="96">
        <f>WEEKDAY(DATE($AD$2,$AH$2,10))</f>
        <v>6</v>
      </c>
      <c r="AE19" s="96">
        <f>WEEKDAY(DATE($AD$2,$AH$2,11))</f>
        <v>7</v>
      </c>
      <c r="AF19" s="96">
        <f>WEEKDAY(DATE($AD$2,$AH$2,12))</f>
        <v>1</v>
      </c>
      <c r="AG19" s="96">
        <f>WEEKDAY(DATE($AD$2,$AH$2,13))</f>
        <v>2</v>
      </c>
      <c r="AH19" s="97">
        <f>WEEKDAY(DATE($AD$2,$AH$2,14))</f>
        <v>3</v>
      </c>
      <c r="AI19" s="98">
        <f>WEEKDAY(DATE($AD$2,$AH$2,15))</f>
        <v>4</v>
      </c>
      <c r="AJ19" s="96">
        <f>WEEKDAY(DATE($AD$2,$AH$2,16))</f>
        <v>5</v>
      </c>
      <c r="AK19" s="96">
        <f>WEEKDAY(DATE($AD$2,$AH$2,17))</f>
        <v>6</v>
      </c>
      <c r="AL19" s="96">
        <f>WEEKDAY(DATE($AD$2,$AH$2,18))</f>
        <v>7</v>
      </c>
      <c r="AM19" s="96">
        <f>WEEKDAY(DATE($AD$2,$AH$2,19))</f>
        <v>1</v>
      </c>
      <c r="AN19" s="96">
        <f>WEEKDAY(DATE($AD$2,$AH$2,20))</f>
        <v>2</v>
      </c>
      <c r="AO19" s="97">
        <f>WEEKDAY(DATE($AD$2,$AH$2,21))</f>
        <v>3</v>
      </c>
      <c r="AP19" s="98">
        <f>WEEKDAY(DATE($AD$2,$AH$2,22))</f>
        <v>4</v>
      </c>
      <c r="AQ19" s="96">
        <f>WEEKDAY(DATE($AD$2,$AH$2,23))</f>
        <v>5</v>
      </c>
      <c r="AR19" s="96">
        <f>WEEKDAY(DATE($AD$2,$AH$2,24))</f>
        <v>6</v>
      </c>
      <c r="AS19" s="96">
        <f>WEEKDAY(DATE($AD$2,$AH$2,25))</f>
        <v>7</v>
      </c>
      <c r="AT19" s="96">
        <f>WEEKDAY(DATE($AD$2,$AH$2,26))</f>
        <v>1</v>
      </c>
      <c r="AU19" s="96">
        <f>WEEKDAY(DATE($AD$2,$AH$2,27))</f>
        <v>2</v>
      </c>
      <c r="AV19" s="97">
        <f>WEEKDAY(DATE($AD$2,$AH$2,28))</f>
        <v>3</v>
      </c>
      <c r="AW19" s="98">
        <f>IF(AW18=29,WEEKDAY(DATE($AD$2,$AH$2,29)),0)</f>
        <v>0</v>
      </c>
      <c r="AX19" s="96">
        <f>IF(AX18=30,WEEKDAY(DATE($AD$2,$AH$2,30)),0)</f>
        <v>0</v>
      </c>
      <c r="AY19" s="97">
        <f>IF(AY18=31,WEEKDAY(DATE($AD$2,$AH$2,31)),0)</f>
        <v>0</v>
      </c>
      <c r="AZ19" s="999"/>
      <c r="BA19" s="1000"/>
      <c r="BB19" s="1004"/>
      <c r="BC19" s="1000"/>
      <c r="BD19" s="982"/>
      <c r="BE19" s="983"/>
      <c r="BF19" s="983"/>
      <c r="BG19" s="983"/>
      <c r="BH19" s="995"/>
    </row>
    <row r="20" spans="2:60" ht="20.25" customHeight="1" thickBot="1">
      <c r="B20" s="978"/>
      <c r="C20" s="985"/>
      <c r="D20" s="986"/>
      <c r="E20" s="987"/>
      <c r="F20" s="102"/>
      <c r="G20" s="103"/>
      <c r="H20" s="990"/>
      <c r="I20" s="993"/>
      <c r="J20" s="986"/>
      <c r="K20" s="986"/>
      <c r="L20" s="987"/>
      <c r="M20" s="993"/>
      <c r="N20" s="986"/>
      <c r="O20" s="987"/>
      <c r="P20" s="993"/>
      <c r="Q20" s="986"/>
      <c r="R20" s="986"/>
      <c r="S20" s="986"/>
      <c r="T20" s="996"/>
      <c r="U20" s="427" t="str">
        <f>IF(U19=1,"日",IF(U19=2,"月",IF(U19=3,"火",IF(U19=4,"水",IF(U19=5,"木",IF(U19=6,"金","土"))))))</f>
        <v>水</v>
      </c>
      <c r="V20" s="428" t="str">
        <f t="shared" ref="V20:AV20" si="0">IF(V19=1,"日",IF(V19=2,"月",IF(V19=3,"火",IF(V19=4,"水",IF(V19=5,"木",IF(V19=6,"金","土"))))))</f>
        <v>木</v>
      </c>
      <c r="W20" s="428" t="str">
        <f t="shared" si="0"/>
        <v>金</v>
      </c>
      <c r="X20" s="428" t="str">
        <f t="shared" si="0"/>
        <v>土</v>
      </c>
      <c r="Y20" s="428" t="str">
        <f t="shared" si="0"/>
        <v>日</v>
      </c>
      <c r="Z20" s="428" t="str">
        <f t="shared" si="0"/>
        <v>月</v>
      </c>
      <c r="AA20" s="429" t="str">
        <f t="shared" si="0"/>
        <v>火</v>
      </c>
      <c r="AB20" s="430" t="str">
        <f>IF(AB19=1,"日",IF(AB19=2,"月",IF(AB19=3,"火",IF(AB19=4,"水",IF(AB19=5,"木",IF(AB19=6,"金","土"))))))</f>
        <v>水</v>
      </c>
      <c r="AC20" s="428" t="str">
        <f t="shared" si="0"/>
        <v>木</v>
      </c>
      <c r="AD20" s="428" t="str">
        <f t="shared" si="0"/>
        <v>金</v>
      </c>
      <c r="AE20" s="428" t="str">
        <f t="shared" si="0"/>
        <v>土</v>
      </c>
      <c r="AF20" s="428" t="str">
        <f t="shared" si="0"/>
        <v>日</v>
      </c>
      <c r="AG20" s="428" t="str">
        <f t="shared" si="0"/>
        <v>月</v>
      </c>
      <c r="AH20" s="429" t="str">
        <f t="shared" si="0"/>
        <v>火</v>
      </c>
      <c r="AI20" s="430" t="str">
        <f>IF(AI19=1,"日",IF(AI19=2,"月",IF(AI19=3,"火",IF(AI19=4,"水",IF(AI19=5,"木",IF(AI19=6,"金","土"))))))</f>
        <v>水</v>
      </c>
      <c r="AJ20" s="428" t="str">
        <f t="shared" si="0"/>
        <v>木</v>
      </c>
      <c r="AK20" s="428" t="str">
        <f t="shared" si="0"/>
        <v>金</v>
      </c>
      <c r="AL20" s="428" t="str">
        <f t="shared" si="0"/>
        <v>土</v>
      </c>
      <c r="AM20" s="428" t="str">
        <f t="shared" si="0"/>
        <v>日</v>
      </c>
      <c r="AN20" s="428" t="str">
        <f t="shared" si="0"/>
        <v>月</v>
      </c>
      <c r="AO20" s="429" t="str">
        <f t="shared" si="0"/>
        <v>火</v>
      </c>
      <c r="AP20" s="430" t="str">
        <f>IF(AP19=1,"日",IF(AP19=2,"月",IF(AP19=3,"火",IF(AP19=4,"水",IF(AP19=5,"木",IF(AP19=6,"金","土"))))))</f>
        <v>水</v>
      </c>
      <c r="AQ20" s="428" t="str">
        <f t="shared" si="0"/>
        <v>木</v>
      </c>
      <c r="AR20" s="428" t="str">
        <f t="shared" si="0"/>
        <v>金</v>
      </c>
      <c r="AS20" s="428" t="str">
        <f t="shared" si="0"/>
        <v>土</v>
      </c>
      <c r="AT20" s="428" t="str">
        <f t="shared" si="0"/>
        <v>日</v>
      </c>
      <c r="AU20" s="428" t="str">
        <f t="shared" si="0"/>
        <v>月</v>
      </c>
      <c r="AV20" s="429" t="str">
        <f t="shared" si="0"/>
        <v>火</v>
      </c>
      <c r="AW20" s="428" t="str">
        <f>IF(AW19=1,"日",IF(AW19=2,"月",IF(AW19=3,"火",IF(AW19=4,"水",IF(AW19=5,"木",IF(AW19=6,"金",IF(AW19=0,"","土")))))))</f>
        <v/>
      </c>
      <c r="AX20" s="428" t="str">
        <f>IF(AX19=1,"日",IF(AX19=2,"月",IF(AX19=3,"火",IF(AX19=4,"水",IF(AX19=5,"木",IF(AX19=6,"金",IF(AX19=0,"","土")))))))</f>
        <v/>
      </c>
      <c r="AY20" s="428" t="str">
        <f>IF(AY19=1,"日",IF(AY19=2,"月",IF(AY19=3,"火",IF(AY19=4,"水",IF(AY19=5,"木",IF(AY19=6,"金",IF(AY19=0,"","土")))))))</f>
        <v/>
      </c>
      <c r="AZ20" s="1001"/>
      <c r="BA20" s="1002"/>
      <c r="BB20" s="1005"/>
      <c r="BC20" s="1002"/>
      <c r="BD20" s="985"/>
      <c r="BE20" s="986"/>
      <c r="BF20" s="986"/>
      <c r="BG20" s="986"/>
      <c r="BH20" s="996"/>
    </row>
    <row r="21" spans="2:60" ht="20.25" customHeight="1">
      <c r="B21" s="431"/>
      <c r="C21" s="952" t="s">
        <v>772</v>
      </c>
      <c r="D21" s="953"/>
      <c r="E21" s="954"/>
      <c r="F21" s="360"/>
      <c r="G21" s="360"/>
      <c r="H21" s="955" t="s">
        <v>907</v>
      </c>
      <c r="I21" s="956" t="s">
        <v>908</v>
      </c>
      <c r="J21" s="957"/>
      <c r="K21" s="957"/>
      <c r="L21" s="958"/>
      <c r="M21" s="959" t="s">
        <v>909</v>
      </c>
      <c r="N21" s="960"/>
      <c r="O21" s="961"/>
      <c r="P21" s="432" t="s">
        <v>616</v>
      </c>
      <c r="Q21" s="433"/>
      <c r="R21" s="433"/>
      <c r="S21" s="434"/>
      <c r="T21" s="435"/>
      <c r="U21" s="115" t="s">
        <v>835</v>
      </c>
      <c r="V21" s="115" t="s">
        <v>835</v>
      </c>
      <c r="W21" s="115" t="s">
        <v>835</v>
      </c>
      <c r="X21" s="115"/>
      <c r="Y21" s="115" t="s">
        <v>835</v>
      </c>
      <c r="Z21" s="115" t="s">
        <v>835</v>
      </c>
      <c r="AA21" s="116"/>
      <c r="AB21" s="117" t="s">
        <v>835</v>
      </c>
      <c r="AC21" s="115"/>
      <c r="AD21" s="115" t="s">
        <v>835</v>
      </c>
      <c r="AE21" s="115" t="s">
        <v>835</v>
      </c>
      <c r="AF21" s="115" t="s">
        <v>835</v>
      </c>
      <c r="AG21" s="115"/>
      <c r="AH21" s="116" t="s">
        <v>835</v>
      </c>
      <c r="AI21" s="117"/>
      <c r="AJ21" s="115" t="s">
        <v>835</v>
      </c>
      <c r="AK21" s="115" t="s">
        <v>835</v>
      </c>
      <c r="AL21" s="115" t="s">
        <v>835</v>
      </c>
      <c r="AM21" s="115" t="s">
        <v>835</v>
      </c>
      <c r="AN21" s="115" t="s">
        <v>835</v>
      </c>
      <c r="AO21" s="116"/>
      <c r="AP21" s="117"/>
      <c r="AQ21" s="115" t="s">
        <v>835</v>
      </c>
      <c r="AR21" s="115" t="s">
        <v>835</v>
      </c>
      <c r="AS21" s="115" t="s">
        <v>835</v>
      </c>
      <c r="AT21" s="115" t="s">
        <v>835</v>
      </c>
      <c r="AU21" s="115" t="s">
        <v>910</v>
      </c>
      <c r="AV21" s="116"/>
      <c r="AW21" s="117"/>
      <c r="AX21" s="115"/>
      <c r="AY21" s="115"/>
      <c r="AZ21" s="962"/>
      <c r="BA21" s="963"/>
      <c r="BB21" s="964"/>
      <c r="BC21" s="963"/>
      <c r="BD21" s="965"/>
      <c r="BE21" s="966"/>
      <c r="BF21" s="966"/>
      <c r="BG21" s="966"/>
      <c r="BH21" s="967"/>
    </row>
    <row r="22" spans="2:60" ht="20.25" customHeight="1">
      <c r="B22" s="118">
        <v>1</v>
      </c>
      <c r="C22" s="913"/>
      <c r="D22" s="914"/>
      <c r="E22" s="915"/>
      <c r="F22" s="361" t="str">
        <f>C21</f>
        <v>管理者</v>
      </c>
      <c r="G22" s="361"/>
      <c r="H22" s="920"/>
      <c r="I22" s="925"/>
      <c r="J22" s="926"/>
      <c r="K22" s="926"/>
      <c r="L22" s="927"/>
      <c r="M22" s="934"/>
      <c r="N22" s="935"/>
      <c r="O22" s="936"/>
      <c r="P22" s="436" t="s">
        <v>911</v>
      </c>
      <c r="Q22" s="437"/>
      <c r="R22" s="437"/>
      <c r="S22" s="438"/>
      <c r="T22" s="439"/>
      <c r="U22" s="125">
        <f>IF(U21="","",VLOOKUP(U21,'[4]【記載例】シフト記号表（勤務時間帯）'!$D$6:$X$47,21,FALSE))</f>
        <v>8</v>
      </c>
      <c r="V22" s="126">
        <f>IF(V21="","",VLOOKUP(V21,'[4]【記載例】シフト記号表（勤務時間帯）'!$D$6:$X$47,21,FALSE))</f>
        <v>8</v>
      </c>
      <c r="W22" s="126">
        <f>IF(W21="","",VLOOKUP(W21,'[4]【記載例】シフト記号表（勤務時間帯）'!$D$6:$X$47,21,FALSE))</f>
        <v>8</v>
      </c>
      <c r="X22" s="126" t="str">
        <f>IF(X21="","",VLOOKUP(X21,'[4]【記載例】シフト記号表（勤務時間帯）'!$D$6:$X$47,21,FALSE))</f>
        <v/>
      </c>
      <c r="Y22" s="126">
        <f>IF(Y21="","",VLOOKUP(Y21,'[4]【記載例】シフト記号表（勤務時間帯）'!$D$6:$X$47,21,FALSE))</f>
        <v>8</v>
      </c>
      <c r="Z22" s="126">
        <f>IF(Z21="","",VLOOKUP(Z21,'[4]【記載例】シフト記号表（勤務時間帯）'!$D$6:$X$47,21,FALSE))</f>
        <v>8</v>
      </c>
      <c r="AA22" s="127" t="str">
        <f>IF(AA21="","",VLOOKUP(AA21,'[4]【記載例】シフト記号表（勤務時間帯）'!$D$6:$X$47,21,FALSE))</f>
        <v/>
      </c>
      <c r="AB22" s="125">
        <f>IF(AB21="","",VLOOKUP(AB21,'[4]【記載例】シフト記号表（勤務時間帯）'!$D$6:$X$47,21,FALSE))</f>
        <v>8</v>
      </c>
      <c r="AC22" s="126" t="str">
        <f>IF(AC21="","",VLOOKUP(AC21,'[4]【記載例】シフト記号表（勤務時間帯）'!$D$6:$X$47,21,FALSE))</f>
        <v/>
      </c>
      <c r="AD22" s="126">
        <f>IF(AD21="","",VLOOKUP(AD21,'[4]【記載例】シフト記号表（勤務時間帯）'!$D$6:$X$47,21,FALSE))</f>
        <v>8</v>
      </c>
      <c r="AE22" s="126">
        <f>IF(AE21="","",VLOOKUP(AE21,'[4]【記載例】シフト記号表（勤務時間帯）'!$D$6:$X$47,21,FALSE))</f>
        <v>8</v>
      </c>
      <c r="AF22" s="126">
        <f>IF(AF21="","",VLOOKUP(AF21,'[4]【記載例】シフト記号表（勤務時間帯）'!$D$6:$X$47,21,FALSE))</f>
        <v>8</v>
      </c>
      <c r="AG22" s="126" t="str">
        <f>IF(AG21="","",VLOOKUP(AG21,'[4]【記載例】シフト記号表（勤務時間帯）'!$D$6:$X$47,21,FALSE))</f>
        <v/>
      </c>
      <c r="AH22" s="127">
        <f>IF(AH21="","",VLOOKUP(AH21,'[4]【記載例】シフト記号表（勤務時間帯）'!$D$6:$X$47,21,FALSE))</f>
        <v>8</v>
      </c>
      <c r="AI22" s="125" t="str">
        <f>IF(AI21="","",VLOOKUP(AI21,'[4]【記載例】シフト記号表（勤務時間帯）'!$D$6:$X$47,21,FALSE))</f>
        <v/>
      </c>
      <c r="AJ22" s="126">
        <f>IF(AJ21="","",VLOOKUP(AJ21,'[4]【記載例】シフト記号表（勤務時間帯）'!$D$6:$X$47,21,FALSE))</f>
        <v>8</v>
      </c>
      <c r="AK22" s="126">
        <f>IF(AK21="","",VLOOKUP(AK21,'[4]【記載例】シフト記号表（勤務時間帯）'!$D$6:$X$47,21,FALSE))</f>
        <v>8</v>
      </c>
      <c r="AL22" s="126">
        <f>IF(AL21="","",VLOOKUP(AL21,'[4]【記載例】シフト記号表（勤務時間帯）'!$D$6:$X$47,21,FALSE))</f>
        <v>8</v>
      </c>
      <c r="AM22" s="126">
        <f>IF(AM21="","",VLOOKUP(AM21,'[4]【記載例】シフト記号表（勤務時間帯）'!$D$6:$X$47,21,FALSE))</f>
        <v>8</v>
      </c>
      <c r="AN22" s="126">
        <f>IF(AN21="","",VLOOKUP(AN21,'[4]【記載例】シフト記号表（勤務時間帯）'!$D$6:$X$47,21,FALSE))</f>
        <v>8</v>
      </c>
      <c r="AO22" s="127" t="str">
        <f>IF(AO21="","",VLOOKUP(AO21,'[4]【記載例】シフト記号表（勤務時間帯）'!$D$6:$X$47,21,FALSE))</f>
        <v/>
      </c>
      <c r="AP22" s="125" t="str">
        <f>IF(AP21="","",VLOOKUP(AP21,'[4]【記載例】シフト記号表（勤務時間帯）'!$D$6:$X$47,21,FALSE))</f>
        <v/>
      </c>
      <c r="AQ22" s="126">
        <f>IF(AQ21="","",VLOOKUP(AQ21,'[4]【記載例】シフト記号表（勤務時間帯）'!$D$6:$X$47,21,FALSE))</f>
        <v>8</v>
      </c>
      <c r="AR22" s="126">
        <f>IF(AR21="","",VLOOKUP(AR21,'[4]【記載例】シフト記号表（勤務時間帯）'!$D$6:$X$47,21,FALSE))</f>
        <v>8</v>
      </c>
      <c r="AS22" s="126">
        <f>IF(AS21="","",VLOOKUP(AS21,'[4]【記載例】シフト記号表（勤務時間帯）'!$D$6:$X$47,21,FALSE))</f>
        <v>8</v>
      </c>
      <c r="AT22" s="126">
        <f>IF(AT21="","",VLOOKUP(AT21,'[4]【記載例】シフト記号表（勤務時間帯）'!$D$6:$X$47,21,FALSE))</f>
        <v>8</v>
      </c>
      <c r="AU22" s="126">
        <f>IF(AU21="","",VLOOKUP(AU21,'[4]【記載例】シフト記号表（勤務時間帯）'!$D$6:$X$47,21,FALSE))</f>
        <v>8</v>
      </c>
      <c r="AV22" s="127" t="str">
        <f>IF(AV21="","",VLOOKUP(AV21,'[4]【記載例】シフト記号表（勤務時間帯）'!$D$6:$X$47,21,FALSE))</f>
        <v/>
      </c>
      <c r="AW22" s="125" t="str">
        <f>IF(AW21="","",VLOOKUP(AW21,'[4]【記載例】シフト記号表（勤務時間帯）'!$D$6:$X$47,21,FALSE))</f>
        <v/>
      </c>
      <c r="AX22" s="126" t="str">
        <f>IF(AX21="","",VLOOKUP(AX21,'[4]【記載例】シフト記号表（勤務時間帯）'!$D$6:$X$47,21,FALSE))</f>
        <v/>
      </c>
      <c r="AY22" s="126" t="str">
        <f>IF(AY21="","",VLOOKUP(AY21,'[4]【記載例】シフト記号表（勤務時間帯）'!$D$6:$X$47,21,FALSE))</f>
        <v/>
      </c>
      <c r="AZ22" s="902">
        <f>IF($BC$3="４週",SUM(U22:AV22),IF($BC$3="暦月",SUM(U22:AY22),""))</f>
        <v>160</v>
      </c>
      <c r="BA22" s="903"/>
      <c r="BB22" s="904">
        <f>IF($BC$3="４週",AZ22/4,IF($BC$3="暦月",(AZ22/($BC$8/7)),""))</f>
        <v>40</v>
      </c>
      <c r="BC22" s="903"/>
      <c r="BD22" s="896"/>
      <c r="BE22" s="897"/>
      <c r="BF22" s="897"/>
      <c r="BG22" s="897"/>
      <c r="BH22" s="898"/>
    </row>
    <row r="23" spans="2:60" ht="20.25" customHeight="1">
      <c r="B23" s="128"/>
      <c r="C23" s="941"/>
      <c r="D23" s="942"/>
      <c r="E23" s="943"/>
      <c r="F23" s="362"/>
      <c r="G23" s="362" t="str">
        <f>C21</f>
        <v>管理者</v>
      </c>
      <c r="H23" s="944"/>
      <c r="I23" s="945"/>
      <c r="J23" s="946"/>
      <c r="K23" s="946"/>
      <c r="L23" s="947"/>
      <c r="M23" s="948"/>
      <c r="N23" s="949"/>
      <c r="O23" s="950"/>
      <c r="P23" s="440" t="s">
        <v>618</v>
      </c>
      <c r="Q23" s="441"/>
      <c r="R23" s="441"/>
      <c r="S23" s="442"/>
      <c r="T23" s="134"/>
      <c r="U23" s="135" t="str">
        <f>IF(U21="","",VLOOKUP(U21,'[4]【記載例】シフト記号表（勤務時間帯）'!$D$6:$Z$47,23,FALSE))</f>
        <v>-</v>
      </c>
      <c r="V23" s="136" t="str">
        <f>IF(V21="","",VLOOKUP(V21,'[4]【記載例】シフト記号表（勤務時間帯）'!$D$6:$Z$47,23,FALSE))</f>
        <v>-</v>
      </c>
      <c r="W23" s="136" t="str">
        <f>IF(W21="","",VLOOKUP(W21,'[4]【記載例】シフト記号表（勤務時間帯）'!$D$6:$Z$47,23,FALSE))</f>
        <v>-</v>
      </c>
      <c r="X23" s="136" t="str">
        <f>IF(X21="","",VLOOKUP(X21,'[4]【記載例】シフト記号表（勤務時間帯）'!$D$6:$Z$47,23,FALSE))</f>
        <v/>
      </c>
      <c r="Y23" s="136" t="str">
        <f>IF(Y21="","",VLOOKUP(Y21,'[4]【記載例】シフト記号表（勤務時間帯）'!$D$6:$Z$47,23,FALSE))</f>
        <v>-</v>
      </c>
      <c r="Z23" s="136" t="str">
        <f>IF(Z21="","",VLOOKUP(Z21,'[4]【記載例】シフト記号表（勤務時間帯）'!$D$6:$Z$47,23,FALSE))</f>
        <v>-</v>
      </c>
      <c r="AA23" s="137" t="str">
        <f>IF(AA21="","",VLOOKUP(AA21,'[4]【記載例】シフト記号表（勤務時間帯）'!$D$6:$Z$47,23,FALSE))</f>
        <v/>
      </c>
      <c r="AB23" s="135" t="str">
        <f>IF(AB21="","",VLOOKUP(AB21,'[4]【記載例】シフト記号表（勤務時間帯）'!$D$6:$Z$47,23,FALSE))</f>
        <v>-</v>
      </c>
      <c r="AC23" s="136" t="str">
        <f>IF(AC21="","",VLOOKUP(AC21,'[4]【記載例】シフト記号表（勤務時間帯）'!$D$6:$Z$47,23,FALSE))</f>
        <v/>
      </c>
      <c r="AD23" s="136" t="str">
        <f>IF(AD21="","",VLOOKUP(AD21,'[4]【記載例】シフト記号表（勤務時間帯）'!$D$6:$Z$47,23,FALSE))</f>
        <v>-</v>
      </c>
      <c r="AE23" s="136" t="str">
        <f>IF(AE21="","",VLOOKUP(AE21,'[4]【記載例】シフト記号表（勤務時間帯）'!$D$6:$Z$47,23,FALSE))</f>
        <v>-</v>
      </c>
      <c r="AF23" s="136" t="str">
        <f>IF(AF21="","",VLOOKUP(AF21,'[4]【記載例】シフト記号表（勤務時間帯）'!$D$6:$Z$47,23,FALSE))</f>
        <v>-</v>
      </c>
      <c r="AG23" s="136" t="str">
        <f>IF(AG21="","",VLOOKUP(AG21,'[4]【記載例】シフト記号表（勤務時間帯）'!$D$6:$Z$47,23,FALSE))</f>
        <v/>
      </c>
      <c r="AH23" s="137" t="str">
        <f>IF(AH21="","",VLOOKUP(AH21,'[4]【記載例】シフト記号表（勤務時間帯）'!$D$6:$Z$47,23,FALSE))</f>
        <v>-</v>
      </c>
      <c r="AI23" s="135" t="str">
        <f>IF(AI21="","",VLOOKUP(AI21,'[4]【記載例】シフト記号表（勤務時間帯）'!$D$6:$Z$47,23,FALSE))</f>
        <v/>
      </c>
      <c r="AJ23" s="136" t="str">
        <f>IF(AJ21="","",VLOOKUP(AJ21,'[4]【記載例】シフト記号表（勤務時間帯）'!$D$6:$Z$47,23,FALSE))</f>
        <v>-</v>
      </c>
      <c r="AK23" s="136" t="str">
        <f>IF(AK21="","",VLOOKUP(AK21,'[4]【記載例】シフト記号表（勤務時間帯）'!$D$6:$Z$47,23,FALSE))</f>
        <v>-</v>
      </c>
      <c r="AL23" s="136" t="str">
        <f>IF(AL21="","",VLOOKUP(AL21,'[4]【記載例】シフト記号表（勤務時間帯）'!$D$6:$Z$47,23,FALSE))</f>
        <v>-</v>
      </c>
      <c r="AM23" s="136" t="str">
        <f>IF(AM21="","",VLOOKUP(AM21,'[4]【記載例】シフト記号表（勤務時間帯）'!$D$6:$Z$47,23,FALSE))</f>
        <v>-</v>
      </c>
      <c r="AN23" s="136" t="str">
        <f>IF(AN21="","",VLOOKUP(AN21,'[4]【記載例】シフト記号表（勤務時間帯）'!$D$6:$Z$47,23,FALSE))</f>
        <v>-</v>
      </c>
      <c r="AO23" s="137" t="str">
        <f>IF(AO21="","",VLOOKUP(AO21,'[4]【記載例】シフト記号表（勤務時間帯）'!$D$6:$Z$47,23,FALSE))</f>
        <v/>
      </c>
      <c r="AP23" s="135" t="str">
        <f>IF(AP21="","",VLOOKUP(AP21,'[4]【記載例】シフト記号表（勤務時間帯）'!$D$6:$Z$47,23,FALSE))</f>
        <v/>
      </c>
      <c r="AQ23" s="136" t="str">
        <f>IF(AQ21="","",VLOOKUP(AQ21,'[4]【記載例】シフト記号表（勤務時間帯）'!$D$6:$Z$47,23,FALSE))</f>
        <v>-</v>
      </c>
      <c r="AR23" s="136" t="str">
        <f>IF(AR21="","",VLOOKUP(AR21,'[4]【記載例】シフト記号表（勤務時間帯）'!$D$6:$Z$47,23,FALSE))</f>
        <v>-</v>
      </c>
      <c r="AS23" s="136" t="str">
        <f>IF(AS21="","",VLOOKUP(AS21,'[4]【記載例】シフト記号表（勤務時間帯）'!$D$6:$Z$47,23,FALSE))</f>
        <v>-</v>
      </c>
      <c r="AT23" s="136" t="str">
        <f>IF(AT21="","",VLOOKUP(AT21,'[4]【記載例】シフト記号表（勤務時間帯）'!$D$6:$Z$47,23,FALSE))</f>
        <v>-</v>
      </c>
      <c r="AU23" s="136" t="str">
        <f>IF(AU21="","",VLOOKUP(AU21,'[4]【記載例】シフト記号表（勤務時間帯）'!$D$6:$Z$47,23,FALSE))</f>
        <v>-</v>
      </c>
      <c r="AV23" s="137" t="str">
        <f>IF(AV21="","",VLOOKUP(AV21,'[4]【記載例】シフト記号表（勤務時間帯）'!$D$6:$Z$47,23,FALSE))</f>
        <v/>
      </c>
      <c r="AW23" s="135" t="str">
        <f>IF(AW21="","",VLOOKUP(AW21,'[4]【記載例】シフト記号表（勤務時間帯）'!$D$6:$Z$47,23,FALSE))</f>
        <v/>
      </c>
      <c r="AX23" s="136" t="str">
        <f>IF(AX21="","",VLOOKUP(AX21,'[4]【記載例】シフト記号表（勤務時間帯）'!$D$6:$Z$47,23,FALSE))</f>
        <v/>
      </c>
      <c r="AY23" s="136" t="str">
        <f>IF(AY21="","",VLOOKUP(AY21,'[4]【記載例】シフト記号表（勤務時間帯）'!$D$6:$Z$47,23,FALSE))</f>
        <v/>
      </c>
      <c r="AZ23" s="905">
        <f>IF($BC$3="４週",SUM(U23:AV23),IF($BC$3="暦月",SUM(U23:AY23),""))</f>
        <v>0</v>
      </c>
      <c r="BA23" s="906"/>
      <c r="BB23" s="907">
        <f>IF($BC$3="４週",AZ23/4,IF($BC$3="暦月",(AZ23/($BC$8/7)),""))</f>
        <v>0</v>
      </c>
      <c r="BC23" s="906"/>
      <c r="BD23" s="899"/>
      <c r="BE23" s="900"/>
      <c r="BF23" s="900"/>
      <c r="BG23" s="900"/>
      <c r="BH23" s="901"/>
    </row>
    <row r="24" spans="2:60" ht="20.25" customHeight="1">
      <c r="B24" s="443"/>
      <c r="C24" s="910" t="s">
        <v>777</v>
      </c>
      <c r="D24" s="911"/>
      <c r="E24" s="912"/>
      <c r="F24" s="363"/>
      <c r="G24" s="363"/>
      <c r="H24" s="951" t="s">
        <v>907</v>
      </c>
      <c r="I24" s="922" t="s">
        <v>777</v>
      </c>
      <c r="J24" s="923"/>
      <c r="K24" s="923"/>
      <c r="L24" s="924"/>
      <c r="M24" s="931" t="s">
        <v>912</v>
      </c>
      <c r="N24" s="932"/>
      <c r="O24" s="933"/>
      <c r="P24" s="444" t="s">
        <v>616</v>
      </c>
      <c r="Q24" s="445"/>
      <c r="R24" s="445"/>
      <c r="S24" s="446"/>
      <c r="T24" s="447"/>
      <c r="U24" s="145" t="s">
        <v>836</v>
      </c>
      <c r="V24" s="146" t="s">
        <v>836</v>
      </c>
      <c r="W24" s="146" t="s">
        <v>836</v>
      </c>
      <c r="X24" s="146" t="s">
        <v>836</v>
      </c>
      <c r="Y24" s="146"/>
      <c r="Z24" s="146" t="s">
        <v>836</v>
      </c>
      <c r="AA24" s="147" t="s">
        <v>836</v>
      </c>
      <c r="AB24" s="145"/>
      <c r="AC24" s="146" t="s">
        <v>836</v>
      </c>
      <c r="AD24" s="146" t="s">
        <v>836</v>
      </c>
      <c r="AE24" s="146" t="s">
        <v>836</v>
      </c>
      <c r="AF24" s="146"/>
      <c r="AG24" s="146"/>
      <c r="AH24" s="147" t="s">
        <v>836</v>
      </c>
      <c r="AI24" s="145" t="s">
        <v>836</v>
      </c>
      <c r="AJ24" s="146" t="s">
        <v>836</v>
      </c>
      <c r="AK24" s="146"/>
      <c r="AL24" s="146" t="s">
        <v>836</v>
      </c>
      <c r="AM24" s="146" t="s">
        <v>836</v>
      </c>
      <c r="AN24" s="146" t="s">
        <v>836</v>
      </c>
      <c r="AO24" s="147" t="s">
        <v>836</v>
      </c>
      <c r="AP24" s="145" t="s">
        <v>836</v>
      </c>
      <c r="AQ24" s="146"/>
      <c r="AR24" s="146" t="s">
        <v>836</v>
      </c>
      <c r="AS24" s="146"/>
      <c r="AT24" s="146" t="s">
        <v>836</v>
      </c>
      <c r="AU24" s="146"/>
      <c r="AV24" s="147" t="s">
        <v>836</v>
      </c>
      <c r="AW24" s="145"/>
      <c r="AX24" s="146"/>
      <c r="AY24" s="146"/>
      <c r="AZ24" s="940"/>
      <c r="BA24" s="909"/>
      <c r="BB24" s="908"/>
      <c r="BC24" s="909"/>
      <c r="BD24" s="893"/>
      <c r="BE24" s="894"/>
      <c r="BF24" s="894"/>
      <c r="BG24" s="894"/>
      <c r="BH24" s="895"/>
    </row>
    <row r="25" spans="2:60" ht="20.25" customHeight="1">
      <c r="B25" s="118">
        <f>B22+1</f>
        <v>2</v>
      </c>
      <c r="C25" s="913"/>
      <c r="D25" s="914"/>
      <c r="E25" s="915"/>
      <c r="F25" s="361" t="str">
        <f>C24</f>
        <v>介護支援専門員</v>
      </c>
      <c r="G25" s="361"/>
      <c r="H25" s="920"/>
      <c r="I25" s="925"/>
      <c r="J25" s="926"/>
      <c r="K25" s="926"/>
      <c r="L25" s="927"/>
      <c r="M25" s="934"/>
      <c r="N25" s="935"/>
      <c r="O25" s="936"/>
      <c r="P25" s="436" t="s">
        <v>911</v>
      </c>
      <c r="Q25" s="437"/>
      <c r="R25" s="437"/>
      <c r="S25" s="438"/>
      <c r="T25" s="439"/>
      <c r="U25" s="125">
        <f>IF(U24="","",VLOOKUP(U24,'[4]【記載例】シフト記号表（勤務時間帯）'!$D$6:$X$47,21,FALSE))</f>
        <v>7.9999999999999982</v>
      </c>
      <c r="V25" s="126">
        <f>IF(V24="","",VLOOKUP(V24,'[4]【記載例】シフト記号表（勤務時間帯）'!$D$6:$X$47,21,FALSE))</f>
        <v>7.9999999999999982</v>
      </c>
      <c r="W25" s="126">
        <f>IF(W24="","",VLOOKUP(W24,'[4]【記載例】シフト記号表（勤務時間帯）'!$D$6:$X$47,21,FALSE))</f>
        <v>7.9999999999999982</v>
      </c>
      <c r="X25" s="126">
        <f>IF(X24="","",VLOOKUP(X24,'[4]【記載例】シフト記号表（勤務時間帯）'!$D$6:$X$47,21,FALSE))</f>
        <v>7.9999999999999982</v>
      </c>
      <c r="Y25" s="126" t="str">
        <f>IF(Y24="","",VLOOKUP(Y24,'[4]【記載例】シフト記号表（勤務時間帯）'!$D$6:$X$47,21,FALSE))</f>
        <v/>
      </c>
      <c r="Z25" s="126">
        <f>IF(Z24="","",VLOOKUP(Z24,'[4]【記載例】シフト記号表（勤務時間帯）'!$D$6:$X$47,21,FALSE))</f>
        <v>7.9999999999999982</v>
      </c>
      <c r="AA25" s="127">
        <f>IF(AA24="","",VLOOKUP(AA24,'[4]【記載例】シフト記号表（勤務時間帯）'!$D$6:$X$47,21,FALSE))</f>
        <v>7.9999999999999982</v>
      </c>
      <c r="AB25" s="125" t="str">
        <f>IF(AB24="","",VLOOKUP(AB24,'[4]【記載例】シフト記号表（勤務時間帯）'!$D$6:$X$47,21,FALSE))</f>
        <v/>
      </c>
      <c r="AC25" s="126">
        <f>IF(AC24="","",VLOOKUP(AC24,'[4]【記載例】シフト記号表（勤務時間帯）'!$D$6:$X$47,21,FALSE))</f>
        <v>7.9999999999999982</v>
      </c>
      <c r="AD25" s="126">
        <f>IF(AD24="","",VLOOKUP(AD24,'[4]【記載例】シフト記号表（勤務時間帯）'!$D$6:$X$47,21,FALSE))</f>
        <v>7.9999999999999982</v>
      </c>
      <c r="AE25" s="126">
        <f>IF(AE24="","",VLOOKUP(AE24,'[4]【記載例】シフト記号表（勤務時間帯）'!$D$6:$X$47,21,FALSE))</f>
        <v>7.9999999999999982</v>
      </c>
      <c r="AF25" s="126" t="str">
        <f>IF(AF24="","",VLOOKUP(AF24,'[4]【記載例】シフト記号表（勤務時間帯）'!$D$6:$X$47,21,FALSE))</f>
        <v/>
      </c>
      <c r="AG25" s="126" t="str">
        <f>IF(AG24="","",VLOOKUP(AG24,'[4]【記載例】シフト記号表（勤務時間帯）'!$D$6:$X$47,21,FALSE))</f>
        <v/>
      </c>
      <c r="AH25" s="127">
        <f>IF(AH24="","",VLOOKUP(AH24,'[4]【記載例】シフト記号表（勤務時間帯）'!$D$6:$X$47,21,FALSE))</f>
        <v>7.9999999999999982</v>
      </c>
      <c r="AI25" s="125">
        <f>IF(AI24="","",VLOOKUP(AI24,'[4]【記載例】シフト記号表（勤務時間帯）'!$D$6:$X$47,21,FALSE))</f>
        <v>7.9999999999999982</v>
      </c>
      <c r="AJ25" s="126">
        <f>IF(AJ24="","",VLOOKUP(AJ24,'[4]【記載例】シフト記号表（勤務時間帯）'!$D$6:$X$47,21,FALSE))</f>
        <v>7.9999999999999982</v>
      </c>
      <c r="AK25" s="126" t="str">
        <f>IF(AK24="","",VLOOKUP(AK24,'[4]【記載例】シフト記号表（勤務時間帯）'!$D$6:$X$47,21,FALSE))</f>
        <v/>
      </c>
      <c r="AL25" s="126">
        <f>IF(AL24="","",VLOOKUP(AL24,'[4]【記載例】シフト記号表（勤務時間帯）'!$D$6:$X$47,21,FALSE))</f>
        <v>7.9999999999999982</v>
      </c>
      <c r="AM25" s="126">
        <f>IF(AM24="","",VLOOKUP(AM24,'[4]【記載例】シフト記号表（勤務時間帯）'!$D$6:$X$47,21,FALSE))</f>
        <v>7.9999999999999982</v>
      </c>
      <c r="AN25" s="126">
        <f>IF(AN24="","",VLOOKUP(AN24,'[4]【記載例】シフト記号表（勤務時間帯）'!$D$6:$X$47,21,FALSE))</f>
        <v>7.9999999999999982</v>
      </c>
      <c r="AO25" s="127">
        <f>IF(AO24="","",VLOOKUP(AO24,'[4]【記載例】シフト記号表（勤務時間帯）'!$D$6:$X$47,21,FALSE))</f>
        <v>7.9999999999999982</v>
      </c>
      <c r="AP25" s="125">
        <f>IF(AP24="","",VLOOKUP(AP24,'[4]【記載例】シフト記号表（勤務時間帯）'!$D$6:$X$47,21,FALSE))</f>
        <v>7.9999999999999982</v>
      </c>
      <c r="AQ25" s="126" t="str">
        <f>IF(AQ24="","",VLOOKUP(AQ24,'[4]【記載例】シフト記号表（勤務時間帯）'!$D$6:$X$47,21,FALSE))</f>
        <v/>
      </c>
      <c r="AR25" s="126">
        <f>IF(AR24="","",VLOOKUP(AR24,'[4]【記載例】シフト記号表（勤務時間帯）'!$D$6:$X$47,21,FALSE))</f>
        <v>7.9999999999999982</v>
      </c>
      <c r="AS25" s="126" t="str">
        <f>IF(AS24="","",VLOOKUP(AS24,'[4]【記載例】シフト記号表（勤務時間帯）'!$D$6:$X$47,21,FALSE))</f>
        <v/>
      </c>
      <c r="AT25" s="126">
        <f>IF(AT24="","",VLOOKUP(AT24,'[4]【記載例】シフト記号表（勤務時間帯）'!$D$6:$X$47,21,FALSE))</f>
        <v>7.9999999999999982</v>
      </c>
      <c r="AU25" s="126" t="str">
        <f>IF(AU24="","",VLOOKUP(AU24,'[4]【記載例】シフト記号表（勤務時間帯）'!$D$6:$X$47,21,FALSE))</f>
        <v/>
      </c>
      <c r="AV25" s="127">
        <f>IF(AV24="","",VLOOKUP(AV24,'[4]【記載例】シフト記号表（勤務時間帯）'!$D$6:$X$47,21,FALSE))</f>
        <v>7.9999999999999982</v>
      </c>
      <c r="AW25" s="125" t="str">
        <f>IF(AW24="","",VLOOKUP(AW24,'[4]【記載例】シフト記号表（勤務時間帯）'!$D$6:$X$47,21,FALSE))</f>
        <v/>
      </c>
      <c r="AX25" s="126" t="str">
        <f>IF(AX24="","",VLOOKUP(AX24,'[4]【記載例】シフト記号表（勤務時間帯）'!$D$6:$X$47,21,FALSE))</f>
        <v/>
      </c>
      <c r="AY25" s="126" t="str">
        <f>IF(AY24="","",VLOOKUP(AY24,'[4]【記載例】シフト記号表（勤務時間帯）'!$D$6:$X$47,21,FALSE))</f>
        <v/>
      </c>
      <c r="AZ25" s="902">
        <f>IF($BC$3="４週",SUM(U25:AV25),IF($BC$3="暦月",SUM(U25:AY25),""))</f>
        <v>159.99999999999997</v>
      </c>
      <c r="BA25" s="903"/>
      <c r="BB25" s="904">
        <f>IF($BC$3="４週",AZ25/4,IF($BC$3="暦月",(AZ25/($BC$8/7)),""))</f>
        <v>39.999999999999993</v>
      </c>
      <c r="BC25" s="903"/>
      <c r="BD25" s="896"/>
      <c r="BE25" s="897"/>
      <c r="BF25" s="897"/>
      <c r="BG25" s="897"/>
      <c r="BH25" s="898"/>
    </row>
    <row r="26" spans="2:60" ht="20.25" customHeight="1">
      <c r="B26" s="128"/>
      <c r="C26" s="941"/>
      <c r="D26" s="942"/>
      <c r="E26" s="943"/>
      <c r="F26" s="362"/>
      <c r="G26" s="362" t="str">
        <f>C24</f>
        <v>介護支援専門員</v>
      </c>
      <c r="H26" s="944"/>
      <c r="I26" s="945"/>
      <c r="J26" s="946"/>
      <c r="K26" s="946"/>
      <c r="L26" s="947"/>
      <c r="M26" s="948"/>
      <c r="N26" s="949"/>
      <c r="O26" s="950"/>
      <c r="P26" s="440" t="s">
        <v>618</v>
      </c>
      <c r="Q26" s="441"/>
      <c r="R26" s="441"/>
      <c r="S26" s="442"/>
      <c r="T26" s="134"/>
      <c r="U26" s="135" t="str">
        <f>IF(U24="","",VLOOKUP(U24,'[4]【記載例】シフト記号表（勤務時間帯）'!$D$6:$Z$47,23,FALSE))</f>
        <v>-</v>
      </c>
      <c r="V26" s="136" t="str">
        <f>IF(V24="","",VLOOKUP(V24,'[4]【記載例】シフト記号表（勤務時間帯）'!$D$6:$Z$47,23,FALSE))</f>
        <v>-</v>
      </c>
      <c r="W26" s="136" t="str">
        <f>IF(W24="","",VLOOKUP(W24,'[4]【記載例】シフト記号表（勤務時間帯）'!$D$6:$Z$47,23,FALSE))</f>
        <v>-</v>
      </c>
      <c r="X26" s="136" t="str">
        <f>IF(X24="","",VLOOKUP(X24,'[4]【記載例】シフト記号表（勤務時間帯）'!$D$6:$Z$47,23,FALSE))</f>
        <v>-</v>
      </c>
      <c r="Y26" s="136" t="str">
        <f>IF(Y24="","",VLOOKUP(Y24,'[4]【記載例】シフト記号表（勤務時間帯）'!$D$6:$Z$47,23,FALSE))</f>
        <v/>
      </c>
      <c r="Z26" s="136" t="str">
        <f>IF(Z24="","",VLOOKUP(Z24,'[4]【記載例】シフト記号表（勤務時間帯）'!$D$6:$Z$47,23,FALSE))</f>
        <v>-</v>
      </c>
      <c r="AA26" s="137" t="str">
        <f>IF(AA24="","",VLOOKUP(AA24,'[4]【記載例】シフト記号表（勤務時間帯）'!$D$6:$Z$47,23,FALSE))</f>
        <v>-</v>
      </c>
      <c r="AB26" s="135" t="str">
        <f>IF(AB24="","",VLOOKUP(AB24,'[4]【記載例】シフト記号表（勤務時間帯）'!$D$6:$Z$47,23,FALSE))</f>
        <v/>
      </c>
      <c r="AC26" s="136" t="str">
        <f>IF(AC24="","",VLOOKUP(AC24,'[4]【記載例】シフト記号表（勤務時間帯）'!$D$6:$Z$47,23,FALSE))</f>
        <v>-</v>
      </c>
      <c r="AD26" s="136" t="str">
        <f>IF(AD24="","",VLOOKUP(AD24,'[4]【記載例】シフト記号表（勤務時間帯）'!$D$6:$Z$47,23,FALSE))</f>
        <v>-</v>
      </c>
      <c r="AE26" s="136" t="str">
        <f>IF(AE24="","",VLOOKUP(AE24,'[4]【記載例】シフト記号表（勤務時間帯）'!$D$6:$Z$47,23,FALSE))</f>
        <v>-</v>
      </c>
      <c r="AF26" s="136" t="str">
        <f>IF(AF24="","",VLOOKUP(AF24,'[4]【記載例】シフト記号表（勤務時間帯）'!$D$6:$Z$47,23,FALSE))</f>
        <v/>
      </c>
      <c r="AG26" s="136" t="str">
        <f>IF(AG24="","",VLOOKUP(AG24,'[4]【記載例】シフト記号表（勤務時間帯）'!$D$6:$Z$47,23,FALSE))</f>
        <v/>
      </c>
      <c r="AH26" s="137" t="str">
        <f>IF(AH24="","",VLOOKUP(AH24,'[4]【記載例】シフト記号表（勤務時間帯）'!$D$6:$Z$47,23,FALSE))</f>
        <v>-</v>
      </c>
      <c r="AI26" s="135" t="str">
        <f>IF(AI24="","",VLOOKUP(AI24,'[4]【記載例】シフト記号表（勤務時間帯）'!$D$6:$Z$47,23,FALSE))</f>
        <v>-</v>
      </c>
      <c r="AJ26" s="136" t="str">
        <f>IF(AJ24="","",VLOOKUP(AJ24,'[4]【記載例】シフト記号表（勤務時間帯）'!$D$6:$Z$47,23,FALSE))</f>
        <v>-</v>
      </c>
      <c r="AK26" s="136" t="str">
        <f>IF(AK24="","",VLOOKUP(AK24,'[4]【記載例】シフト記号表（勤務時間帯）'!$D$6:$Z$47,23,FALSE))</f>
        <v/>
      </c>
      <c r="AL26" s="136" t="str">
        <f>IF(AL24="","",VLOOKUP(AL24,'[4]【記載例】シフト記号表（勤務時間帯）'!$D$6:$Z$47,23,FALSE))</f>
        <v>-</v>
      </c>
      <c r="AM26" s="136" t="str">
        <f>IF(AM24="","",VLOOKUP(AM24,'[4]【記載例】シフト記号表（勤務時間帯）'!$D$6:$Z$47,23,FALSE))</f>
        <v>-</v>
      </c>
      <c r="AN26" s="136" t="str">
        <f>IF(AN24="","",VLOOKUP(AN24,'[4]【記載例】シフト記号表（勤務時間帯）'!$D$6:$Z$47,23,FALSE))</f>
        <v>-</v>
      </c>
      <c r="AO26" s="137" t="str">
        <f>IF(AO24="","",VLOOKUP(AO24,'[4]【記載例】シフト記号表（勤務時間帯）'!$D$6:$Z$47,23,FALSE))</f>
        <v>-</v>
      </c>
      <c r="AP26" s="135" t="str">
        <f>IF(AP24="","",VLOOKUP(AP24,'[4]【記載例】シフト記号表（勤務時間帯）'!$D$6:$Z$47,23,FALSE))</f>
        <v>-</v>
      </c>
      <c r="AQ26" s="136" t="str">
        <f>IF(AQ24="","",VLOOKUP(AQ24,'[4]【記載例】シフト記号表（勤務時間帯）'!$D$6:$Z$47,23,FALSE))</f>
        <v/>
      </c>
      <c r="AR26" s="136" t="str">
        <f>IF(AR24="","",VLOOKUP(AR24,'[4]【記載例】シフト記号表（勤務時間帯）'!$D$6:$Z$47,23,FALSE))</f>
        <v>-</v>
      </c>
      <c r="AS26" s="136" t="str">
        <f>IF(AS24="","",VLOOKUP(AS24,'[4]【記載例】シフト記号表（勤務時間帯）'!$D$6:$Z$47,23,FALSE))</f>
        <v/>
      </c>
      <c r="AT26" s="136" t="str">
        <f>IF(AT24="","",VLOOKUP(AT24,'[4]【記載例】シフト記号表（勤務時間帯）'!$D$6:$Z$47,23,FALSE))</f>
        <v>-</v>
      </c>
      <c r="AU26" s="136" t="str">
        <f>IF(AU24="","",VLOOKUP(AU24,'[4]【記載例】シフト記号表（勤務時間帯）'!$D$6:$Z$47,23,FALSE))</f>
        <v/>
      </c>
      <c r="AV26" s="137" t="str">
        <f>IF(AV24="","",VLOOKUP(AV24,'[4]【記載例】シフト記号表（勤務時間帯）'!$D$6:$Z$47,23,FALSE))</f>
        <v>-</v>
      </c>
      <c r="AW26" s="135" t="str">
        <f>IF(AW24="","",VLOOKUP(AW24,'[4]【記載例】シフト記号表（勤務時間帯）'!$D$6:$Z$47,23,FALSE))</f>
        <v/>
      </c>
      <c r="AX26" s="136" t="str">
        <f>IF(AX24="","",VLOOKUP(AX24,'[4]【記載例】シフト記号表（勤務時間帯）'!$D$6:$Z$47,23,FALSE))</f>
        <v/>
      </c>
      <c r="AY26" s="136" t="str">
        <f>IF(AY24="","",VLOOKUP(AY24,'[4]【記載例】シフト記号表（勤務時間帯）'!$D$6:$Z$47,23,FALSE))</f>
        <v/>
      </c>
      <c r="AZ26" s="905">
        <f>IF($BC$3="４週",SUM(U26:AV26),IF($BC$3="暦月",SUM(U26:AY26),""))</f>
        <v>0</v>
      </c>
      <c r="BA26" s="906"/>
      <c r="BB26" s="907">
        <f>IF($BC$3="４週",AZ26/4,IF($BC$3="暦月",(AZ26/($BC$8/7)),""))</f>
        <v>0</v>
      </c>
      <c r="BC26" s="906"/>
      <c r="BD26" s="899"/>
      <c r="BE26" s="900"/>
      <c r="BF26" s="900"/>
      <c r="BG26" s="900"/>
      <c r="BH26" s="901"/>
    </row>
    <row r="27" spans="2:60" ht="20.25" customHeight="1">
      <c r="B27" s="443"/>
      <c r="C27" s="910" t="s">
        <v>775</v>
      </c>
      <c r="D27" s="911"/>
      <c r="E27" s="912"/>
      <c r="F27" s="361"/>
      <c r="G27" s="361"/>
      <c r="H27" s="919" t="s">
        <v>907</v>
      </c>
      <c r="I27" s="922" t="s">
        <v>913</v>
      </c>
      <c r="J27" s="923"/>
      <c r="K27" s="923"/>
      <c r="L27" s="924"/>
      <c r="M27" s="931" t="s">
        <v>914</v>
      </c>
      <c r="N27" s="932"/>
      <c r="O27" s="933"/>
      <c r="P27" s="444" t="s">
        <v>616</v>
      </c>
      <c r="Q27" s="445"/>
      <c r="R27" s="445"/>
      <c r="S27" s="446"/>
      <c r="T27" s="447"/>
      <c r="U27" s="145" t="s">
        <v>841</v>
      </c>
      <c r="V27" s="146" t="s">
        <v>842</v>
      </c>
      <c r="W27" s="146"/>
      <c r="X27" s="146" t="s">
        <v>829</v>
      </c>
      <c r="Y27" s="146" t="s">
        <v>835</v>
      </c>
      <c r="Z27" s="146"/>
      <c r="AA27" s="147" t="s">
        <v>829</v>
      </c>
      <c r="AB27" s="145" t="s">
        <v>841</v>
      </c>
      <c r="AC27" s="146" t="s">
        <v>842</v>
      </c>
      <c r="AD27" s="146" t="s">
        <v>835</v>
      </c>
      <c r="AE27" s="146"/>
      <c r="AF27" s="146" t="s">
        <v>829</v>
      </c>
      <c r="AG27" s="146" t="s">
        <v>835</v>
      </c>
      <c r="AH27" s="147"/>
      <c r="AI27" s="145" t="s">
        <v>835</v>
      </c>
      <c r="AJ27" s="146" t="s">
        <v>841</v>
      </c>
      <c r="AK27" s="146" t="s">
        <v>842</v>
      </c>
      <c r="AL27" s="146"/>
      <c r="AM27" s="146"/>
      <c r="AN27" s="146" t="s">
        <v>841</v>
      </c>
      <c r="AO27" s="147" t="s">
        <v>842</v>
      </c>
      <c r="AP27" s="145"/>
      <c r="AQ27" s="146" t="s">
        <v>829</v>
      </c>
      <c r="AR27" s="146" t="s">
        <v>835</v>
      </c>
      <c r="AS27" s="146" t="s">
        <v>841</v>
      </c>
      <c r="AT27" s="146" t="s">
        <v>842</v>
      </c>
      <c r="AU27" s="146"/>
      <c r="AV27" s="147" t="s">
        <v>915</v>
      </c>
      <c r="AW27" s="145"/>
      <c r="AX27" s="146"/>
      <c r="AY27" s="146"/>
      <c r="AZ27" s="940"/>
      <c r="BA27" s="909"/>
      <c r="BB27" s="908"/>
      <c r="BC27" s="909"/>
      <c r="BD27" s="893"/>
      <c r="BE27" s="894"/>
      <c r="BF27" s="894"/>
      <c r="BG27" s="894"/>
      <c r="BH27" s="895"/>
    </row>
    <row r="28" spans="2:60" ht="20.25" customHeight="1">
      <c r="B28" s="118">
        <f>B25+1</f>
        <v>3</v>
      </c>
      <c r="C28" s="913"/>
      <c r="D28" s="914"/>
      <c r="E28" s="915"/>
      <c r="F28" s="361" t="str">
        <f>C27</f>
        <v>看護職員</v>
      </c>
      <c r="G28" s="361"/>
      <c r="H28" s="920"/>
      <c r="I28" s="925"/>
      <c r="J28" s="926"/>
      <c r="K28" s="926"/>
      <c r="L28" s="927"/>
      <c r="M28" s="934"/>
      <c r="N28" s="935"/>
      <c r="O28" s="936"/>
      <c r="P28" s="436" t="s">
        <v>911</v>
      </c>
      <c r="Q28" s="437"/>
      <c r="R28" s="437"/>
      <c r="S28" s="438"/>
      <c r="T28" s="439"/>
      <c r="U28" s="125">
        <f>IF(U27="","",VLOOKUP(U27,'[4]【記載例】シフト記号表（勤務時間帯）'!$D$6:$X$47,21,FALSE))</f>
        <v>3</v>
      </c>
      <c r="V28" s="126">
        <f>IF(V27="","",VLOOKUP(V27,'[4]【記載例】シフト記号表（勤務時間帯）'!$D$6:$X$47,21,FALSE))</f>
        <v>3</v>
      </c>
      <c r="W28" s="126" t="str">
        <f>IF(W27="","",VLOOKUP(W27,'[4]【記載例】シフト記号表（勤務時間帯）'!$D$6:$X$47,21,FALSE))</f>
        <v/>
      </c>
      <c r="X28" s="126">
        <f>IF(X27="","",VLOOKUP(X27,'[4]【記載例】シフト記号表（勤務時間帯）'!$D$6:$X$47,21,FALSE))</f>
        <v>7.9999999999999982</v>
      </c>
      <c r="Y28" s="126">
        <f>IF(Y27="","",VLOOKUP(Y27,'[4]【記載例】シフト記号表（勤務時間帯）'!$D$6:$X$47,21,FALSE))</f>
        <v>8</v>
      </c>
      <c r="Z28" s="126" t="str">
        <f>IF(Z27="","",VLOOKUP(Z27,'[4]【記載例】シフト記号表（勤務時間帯）'!$D$6:$X$47,21,FALSE))</f>
        <v/>
      </c>
      <c r="AA28" s="127">
        <f>IF(AA27="","",VLOOKUP(AA27,'[4]【記載例】シフト記号表（勤務時間帯）'!$D$6:$X$47,21,FALSE))</f>
        <v>7.9999999999999982</v>
      </c>
      <c r="AB28" s="125">
        <f>IF(AB27="","",VLOOKUP(AB27,'[4]【記載例】シフト記号表（勤務時間帯）'!$D$6:$X$47,21,FALSE))</f>
        <v>3</v>
      </c>
      <c r="AC28" s="126">
        <f>IF(AC27="","",VLOOKUP(AC27,'[4]【記載例】シフト記号表（勤務時間帯）'!$D$6:$X$47,21,FALSE))</f>
        <v>3</v>
      </c>
      <c r="AD28" s="126">
        <f>IF(AD27="","",VLOOKUP(AD27,'[4]【記載例】シフト記号表（勤務時間帯）'!$D$6:$X$47,21,FALSE))</f>
        <v>8</v>
      </c>
      <c r="AE28" s="126" t="str">
        <f>IF(AE27="","",VLOOKUP(AE27,'[4]【記載例】シフト記号表（勤務時間帯）'!$D$6:$X$47,21,FALSE))</f>
        <v/>
      </c>
      <c r="AF28" s="126">
        <f>IF(AF27="","",VLOOKUP(AF27,'[4]【記載例】シフト記号表（勤務時間帯）'!$D$6:$X$47,21,FALSE))</f>
        <v>7.9999999999999982</v>
      </c>
      <c r="AG28" s="126">
        <f>IF(AG27="","",VLOOKUP(AG27,'[4]【記載例】シフト記号表（勤務時間帯）'!$D$6:$X$47,21,FALSE))</f>
        <v>8</v>
      </c>
      <c r="AH28" s="127" t="str">
        <f>IF(AH27="","",VLOOKUP(AH27,'[4]【記載例】シフト記号表（勤務時間帯）'!$D$6:$X$47,21,FALSE))</f>
        <v/>
      </c>
      <c r="AI28" s="125">
        <f>IF(AI27="","",VLOOKUP(AI27,'[4]【記載例】シフト記号表（勤務時間帯）'!$D$6:$X$47,21,FALSE))</f>
        <v>8</v>
      </c>
      <c r="AJ28" s="126">
        <f>IF(AJ27="","",VLOOKUP(AJ27,'[4]【記載例】シフト記号表（勤務時間帯）'!$D$6:$X$47,21,FALSE))</f>
        <v>3</v>
      </c>
      <c r="AK28" s="126">
        <f>IF(AK27="","",VLOOKUP(AK27,'[4]【記載例】シフト記号表（勤務時間帯）'!$D$6:$X$47,21,FALSE))</f>
        <v>3</v>
      </c>
      <c r="AL28" s="126" t="str">
        <f>IF(AL27="","",VLOOKUP(AL27,'[4]【記載例】シフト記号表（勤務時間帯）'!$D$6:$X$47,21,FALSE))</f>
        <v/>
      </c>
      <c r="AM28" s="126" t="str">
        <f>IF(AM27="","",VLOOKUP(AM27,'[4]【記載例】シフト記号表（勤務時間帯）'!$D$6:$X$47,21,FALSE))</f>
        <v/>
      </c>
      <c r="AN28" s="126">
        <f>IF(AN27="","",VLOOKUP(AN27,'[4]【記載例】シフト記号表（勤務時間帯）'!$D$6:$X$47,21,FALSE))</f>
        <v>3</v>
      </c>
      <c r="AO28" s="127">
        <f>IF(AO27="","",VLOOKUP(AO27,'[4]【記載例】シフト記号表（勤務時間帯）'!$D$6:$X$47,21,FALSE))</f>
        <v>3</v>
      </c>
      <c r="AP28" s="125" t="str">
        <f>IF(AP27="","",VLOOKUP(AP27,'[4]【記載例】シフト記号表（勤務時間帯）'!$D$6:$X$47,21,FALSE))</f>
        <v/>
      </c>
      <c r="AQ28" s="126">
        <f>IF(AQ27="","",VLOOKUP(AQ27,'[4]【記載例】シフト記号表（勤務時間帯）'!$D$6:$X$47,21,FALSE))</f>
        <v>7.9999999999999982</v>
      </c>
      <c r="AR28" s="126">
        <f>IF(AR27="","",VLOOKUP(AR27,'[4]【記載例】シフト記号表（勤務時間帯）'!$D$6:$X$47,21,FALSE))</f>
        <v>8</v>
      </c>
      <c r="AS28" s="126">
        <f>IF(AS27="","",VLOOKUP(AS27,'[4]【記載例】シフト記号表（勤務時間帯）'!$D$6:$X$47,21,FALSE))</f>
        <v>3</v>
      </c>
      <c r="AT28" s="126">
        <f>IF(AT27="","",VLOOKUP(AT27,'[4]【記載例】シフト記号表（勤務時間帯）'!$D$6:$X$47,21,FALSE))</f>
        <v>3</v>
      </c>
      <c r="AU28" s="126" t="str">
        <f>IF(AU27="","",VLOOKUP(AU27,'[4]【記載例】シフト記号表（勤務時間帯）'!$D$6:$X$47,21,FALSE))</f>
        <v/>
      </c>
      <c r="AV28" s="127">
        <f>IF(AV27="","",VLOOKUP(AV27,'[4]【記載例】シフト記号表（勤務時間帯）'!$D$6:$X$47,21,FALSE))</f>
        <v>7.9999999999999982</v>
      </c>
      <c r="AW28" s="125" t="str">
        <f>IF(AW27="","",VLOOKUP(AW27,'[4]【記載例】シフト記号表（勤務時間帯）'!$D$6:$X$47,21,FALSE))</f>
        <v/>
      </c>
      <c r="AX28" s="126" t="str">
        <f>IF(AX27="","",VLOOKUP(AX27,'[4]【記載例】シフト記号表（勤務時間帯）'!$D$6:$X$47,21,FALSE))</f>
        <v/>
      </c>
      <c r="AY28" s="126" t="str">
        <f>IF(AY27="","",VLOOKUP(AY27,'[4]【記載例】シフト記号表（勤務時間帯）'!$D$6:$X$47,21,FALSE))</f>
        <v/>
      </c>
      <c r="AZ28" s="902">
        <f>IF($BC$3="４週",SUM(U28:AV28),IF($BC$3="暦月",SUM(U28:AY28),""))</f>
        <v>110</v>
      </c>
      <c r="BA28" s="903"/>
      <c r="BB28" s="904">
        <f>IF($BC$3="４週",AZ28/4,IF($BC$3="暦月",(AZ28/($BC$8/7)),""))</f>
        <v>27.5</v>
      </c>
      <c r="BC28" s="903"/>
      <c r="BD28" s="896"/>
      <c r="BE28" s="897"/>
      <c r="BF28" s="897"/>
      <c r="BG28" s="897"/>
      <c r="BH28" s="898"/>
    </row>
    <row r="29" spans="2:60" ht="20.25" customHeight="1">
      <c r="B29" s="128"/>
      <c r="C29" s="941"/>
      <c r="D29" s="942"/>
      <c r="E29" s="943"/>
      <c r="F29" s="362"/>
      <c r="G29" s="362" t="str">
        <f>C27</f>
        <v>看護職員</v>
      </c>
      <c r="H29" s="944"/>
      <c r="I29" s="945"/>
      <c r="J29" s="946"/>
      <c r="K29" s="946"/>
      <c r="L29" s="947"/>
      <c r="M29" s="948"/>
      <c r="N29" s="949"/>
      <c r="O29" s="950"/>
      <c r="P29" s="440" t="s">
        <v>618</v>
      </c>
      <c r="Q29" s="176"/>
      <c r="R29" s="176"/>
      <c r="S29" s="177"/>
      <c r="T29" s="150"/>
      <c r="U29" s="135">
        <f>IF(U27="","",VLOOKUP(U27,'[4]【記載例】シフト記号表（勤務時間帯）'!$D$6:$Z$47,23,FALSE))</f>
        <v>3.9999999999999991</v>
      </c>
      <c r="V29" s="136">
        <f>IF(V27="","",VLOOKUP(V27,'[4]【記載例】シフト記号表（勤務時間帯）'!$D$6:$Z$47,23,FALSE))</f>
        <v>6</v>
      </c>
      <c r="W29" s="136" t="str">
        <f>IF(W27="","",VLOOKUP(W27,'[4]【記載例】シフト記号表（勤務時間帯）'!$D$6:$Z$47,23,FALSE))</f>
        <v/>
      </c>
      <c r="X29" s="136" t="str">
        <f>IF(X27="","",VLOOKUP(X27,'[4]【記載例】シフト記号表（勤務時間帯）'!$D$6:$Z$47,23,FALSE))</f>
        <v>-</v>
      </c>
      <c r="Y29" s="136" t="str">
        <f>IF(Y27="","",VLOOKUP(Y27,'[4]【記載例】シフト記号表（勤務時間帯）'!$D$6:$Z$47,23,FALSE))</f>
        <v>-</v>
      </c>
      <c r="Z29" s="136" t="str">
        <f>IF(Z27="","",VLOOKUP(Z27,'[4]【記載例】シフト記号表（勤務時間帯）'!$D$6:$Z$47,23,FALSE))</f>
        <v/>
      </c>
      <c r="AA29" s="137" t="str">
        <f>IF(AA27="","",VLOOKUP(AA27,'[4]【記載例】シフト記号表（勤務時間帯）'!$D$6:$Z$47,23,FALSE))</f>
        <v>-</v>
      </c>
      <c r="AB29" s="135">
        <f>IF(AB27="","",VLOOKUP(AB27,'[4]【記載例】シフト記号表（勤務時間帯）'!$D$6:$Z$47,23,FALSE))</f>
        <v>3.9999999999999991</v>
      </c>
      <c r="AC29" s="136">
        <f>IF(AC27="","",VLOOKUP(AC27,'[4]【記載例】シフト記号表（勤務時間帯）'!$D$6:$Z$47,23,FALSE))</f>
        <v>6</v>
      </c>
      <c r="AD29" s="136" t="str">
        <f>IF(AD27="","",VLOOKUP(AD27,'[4]【記載例】シフト記号表（勤務時間帯）'!$D$6:$Z$47,23,FALSE))</f>
        <v>-</v>
      </c>
      <c r="AE29" s="136" t="str">
        <f>IF(AE27="","",VLOOKUP(AE27,'[4]【記載例】シフト記号表（勤務時間帯）'!$D$6:$Z$47,23,FALSE))</f>
        <v/>
      </c>
      <c r="AF29" s="136" t="str">
        <f>IF(AF27="","",VLOOKUP(AF27,'[4]【記載例】シフト記号表（勤務時間帯）'!$D$6:$Z$47,23,FALSE))</f>
        <v>-</v>
      </c>
      <c r="AG29" s="136" t="str">
        <f>IF(AG27="","",VLOOKUP(AG27,'[4]【記載例】シフト記号表（勤務時間帯）'!$D$6:$Z$47,23,FALSE))</f>
        <v>-</v>
      </c>
      <c r="AH29" s="137" t="str">
        <f>IF(AH27="","",VLOOKUP(AH27,'[4]【記載例】シフト記号表（勤務時間帯）'!$D$6:$Z$47,23,FALSE))</f>
        <v/>
      </c>
      <c r="AI29" s="135" t="str">
        <f>IF(AI27="","",VLOOKUP(AI27,'[4]【記載例】シフト記号表（勤務時間帯）'!$D$6:$Z$47,23,FALSE))</f>
        <v>-</v>
      </c>
      <c r="AJ29" s="136">
        <f>IF(AJ27="","",VLOOKUP(AJ27,'[4]【記載例】シフト記号表（勤務時間帯）'!$D$6:$Z$47,23,FALSE))</f>
        <v>3.9999999999999991</v>
      </c>
      <c r="AK29" s="136">
        <f>IF(AK27="","",VLOOKUP(AK27,'[4]【記載例】シフト記号表（勤務時間帯）'!$D$6:$Z$47,23,FALSE))</f>
        <v>6</v>
      </c>
      <c r="AL29" s="136" t="str">
        <f>IF(AL27="","",VLOOKUP(AL27,'[4]【記載例】シフト記号表（勤務時間帯）'!$D$6:$Z$47,23,FALSE))</f>
        <v/>
      </c>
      <c r="AM29" s="136" t="str">
        <f>IF(AM27="","",VLOOKUP(AM27,'[4]【記載例】シフト記号表（勤務時間帯）'!$D$6:$Z$47,23,FALSE))</f>
        <v/>
      </c>
      <c r="AN29" s="136">
        <f>IF(AN27="","",VLOOKUP(AN27,'[4]【記載例】シフト記号表（勤務時間帯）'!$D$6:$Z$47,23,FALSE))</f>
        <v>3.9999999999999991</v>
      </c>
      <c r="AO29" s="137">
        <f>IF(AO27="","",VLOOKUP(AO27,'[4]【記載例】シフト記号表（勤務時間帯）'!$D$6:$Z$47,23,FALSE))</f>
        <v>6</v>
      </c>
      <c r="AP29" s="135" t="str">
        <f>IF(AP27="","",VLOOKUP(AP27,'[4]【記載例】シフト記号表（勤務時間帯）'!$D$6:$Z$47,23,FALSE))</f>
        <v/>
      </c>
      <c r="AQ29" s="136" t="str">
        <f>IF(AQ27="","",VLOOKUP(AQ27,'[4]【記載例】シフト記号表（勤務時間帯）'!$D$6:$Z$47,23,FALSE))</f>
        <v>-</v>
      </c>
      <c r="AR29" s="136" t="str">
        <f>IF(AR27="","",VLOOKUP(AR27,'[4]【記載例】シフト記号表（勤務時間帯）'!$D$6:$Z$47,23,FALSE))</f>
        <v>-</v>
      </c>
      <c r="AS29" s="136">
        <f>IF(AS27="","",VLOOKUP(AS27,'[4]【記載例】シフト記号表（勤務時間帯）'!$D$6:$Z$47,23,FALSE))</f>
        <v>3.9999999999999991</v>
      </c>
      <c r="AT29" s="136">
        <f>IF(AT27="","",VLOOKUP(AT27,'[4]【記載例】シフト記号表（勤務時間帯）'!$D$6:$Z$47,23,FALSE))</f>
        <v>6</v>
      </c>
      <c r="AU29" s="136" t="str">
        <f>IF(AU27="","",VLOOKUP(AU27,'[4]【記載例】シフト記号表（勤務時間帯）'!$D$6:$Z$47,23,FALSE))</f>
        <v/>
      </c>
      <c r="AV29" s="137" t="str">
        <f>IF(AV27="","",VLOOKUP(AV27,'[4]【記載例】シフト記号表（勤務時間帯）'!$D$6:$Z$47,23,FALSE))</f>
        <v>-</v>
      </c>
      <c r="AW29" s="135" t="str">
        <f>IF(AW27="","",VLOOKUP(AW27,'[4]【記載例】シフト記号表（勤務時間帯）'!$D$6:$Z$47,23,FALSE))</f>
        <v/>
      </c>
      <c r="AX29" s="136" t="str">
        <f>IF(AX27="","",VLOOKUP(AX27,'[4]【記載例】シフト記号表（勤務時間帯）'!$D$6:$Z$47,23,FALSE))</f>
        <v/>
      </c>
      <c r="AY29" s="136" t="str">
        <f>IF(AY27="","",VLOOKUP(AY27,'[4]【記載例】シフト記号表（勤務時間帯）'!$D$6:$Z$47,23,FALSE))</f>
        <v/>
      </c>
      <c r="AZ29" s="905">
        <f>IF($BC$3="４週",SUM(U29:AV29),IF($BC$3="暦月",SUM(U29:AY29),""))</f>
        <v>50</v>
      </c>
      <c r="BA29" s="906"/>
      <c r="BB29" s="907">
        <f>IF($BC$3="４週",AZ29/4,IF($BC$3="暦月",(AZ29/($BC$8/7)),""))</f>
        <v>12.5</v>
      </c>
      <c r="BC29" s="906"/>
      <c r="BD29" s="899"/>
      <c r="BE29" s="900"/>
      <c r="BF29" s="900"/>
      <c r="BG29" s="900"/>
      <c r="BH29" s="901"/>
    </row>
    <row r="30" spans="2:60" ht="20.25" customHeight="1">
      <c r="B30" s="443"/>
      <c r="C30" s="910" t="s">
        <v>775</v>
      </c>
      <c r="D30" s="911"/>
      <c r="E30" s="912"/>
      <c r="F30" s="361"/>
      <c r="G30" s="361"/>
      <c r="H30" s="919" t="s">
        <v>907</v>
      </c>
      <c r="I30" s="922" t="s">
        <v>913</v>
      </c>
      <c r="J30" s="923"/>
      <c r="K30" s="923"/>
      <c r="L30" s="924"/>
      <c r="M30" s="931" t="s">
        <v>916</v>
      </c>
      <c r="N30" s="932"/>
      <c r="O30" s="933"/>
      <c r="P30" s="444" t="s">
        <v>616</v>
      </c>
      <c r="Q30" s="445"/>
      <c r="R30" s="445"/>
      <c r="S30" s="446"/>
      <c r="T30" s="447"/>
      <c r="U30" s="145"/>
      <c r="V30" s="146" t="s">
        <v>917</v>
      </c>
      <c r="W30" s="146" t="s">
        <v>918</v>
      </c>
      <c r="X30" s="146" t="s">
        <v>915</v>
      </c>
      <c r="Y30" s="146"/>
      <c r="Z30" s="146" t="s">
        <v>917</v>
      </c>
      <c r="AA30" s="147" t="s">
        <v>918</v>
      </c>
      <c r="AB30" s="145"/>
      <c r="AC30" s="146" t="s">
        <v>915</v>
      </c>
      <c r="AD30" s="146" t="s">
        <v>917</v>
      </c>
      <c r="AE30" s="146" t="s">
        <v>918</v>
      </c>
      <c r="AF30" s="146"/>
      <c r="AG30" s="146" t="s">
        <v>919</v>
      </c>
      <c r="AH30" s="147" t="s">
        <v>915</v>
      </c>
      <c r="AI30" s="145"/>
      <c r="AJ30" s="146" t="s">
        <v>915</v>
      </c>
      <c r="AK30" s="146" t="s">
        <v>910</v>
      </c>
      <c r="AL30" s="146" t="s">
        <v>917</v>
      </c>
      <c r="AM30" s="146" t="s">
        <v>918</v>
      </c>
      <c r="AN30" s="146"/>
      <c r="AO30" s="147" t="s">
        <v>915</v>
      </c>
      <c r="AP30" s="145" t="s">
        <v>919</v>
      </c>
      <c r="AQ30" s="146" t="s">
        <v>910</v>
      </c>
      <c r="AR30" s="146" t="s">
        <v>917</v>
      </c>
      <c r="AS30" s="146" t="s">
        <v>918</v>
      </c>
      <c r="AT30" s="146"/>
      <c r="AU30" s="146"/>
      <c r="AV30" s="147" t="s">
        <v>915</v>
      </c>
      <c r="AW30" s="145"/>
      <c r="AX30" s="146"/>
      <c r="AY30" s="146"/>
      <c r="AZ30" s="940"/>
      <c r="BA30" s="909"/>
      <c r="BB30" s="908"/>
      <c r="BC30" s="909"/>
      <c r="BD30" s="893"/>
      <c r="BE30" s="894"/>
      <c r="BF30" s="894"/>
      <c r="BG30" s="894"/>
      <c r="BH30" s="895"/>
    </row>
    <row r="31" spans="2:60" ht="20.25" customHeight="1">
      <c r="B31" s="118">
        <f>B28+1</f>
        <v>4</v>
      </c>
      <c r="C31" s="913"/>
      <c r="D31" s="914"/>
      <c r="E31" s="915"/>
      <c r="F31" s="361" t="str">
        <f>C30</f>
        <v>看護職員</v>
      </c>
      <c r="G31" s="361"/>
      <c r="H31" s="920"/>
      <c r="I31" s="925"/>
      <c r="J31" s="926"/>
      <c r="K31" s="926"/>
      <c r="L31" s="927"/>
      <c r="M31" s="934"/>
      <c r="N31" s="935"/>
      <c r="O31" s="936"/>
      <c r="P31" s="436" t="s">
        <v>911</v>
      </c>
      <c r="Q31" s="437"/>
      <c r="R31" s="437"/>
      <c r="S31" s="438"/>
      <c r="T31" s="439"/>
      <c r="U31" s="125" t="str">
        <f>IF(U30="","",VLOOKUP(U30,'[4]【記載例】シフト記号表（勤務時間帯）'!$D$6:$X$47,21,FALSE))</f>
        <v/>
      </c>
      <c r="V31" s="126">
        <f>IF(V30="","",VLOOKUP(V30,'[4]【記載例】シフト記号表（勤務時間帯）'!$D$6:$X$47,21,FALSE))</f>
        <v>3</v>
      </c>
      <c r="W31" s="126">
        <f>IF(W30="","",VLOOKUP(W30,'[4]【記載例】シフト記号表（勤務時間帯）'!$D$6:$X$47,21,FALSE))</f>
        <v>3</v>
      </c>
      <c r="X31" s="126">
        <f>IF(X30="","",VLOOKUP(X30,'[4]【記載例】シフト記号表（勤務時間帯）'!$D$6:$X$47,21,FALSE))</f>
        <v>7.9999999999999982</v>
      </c>
      <c r="Y31" s="126" t="str">
        <f>IF(Y30="","",VLOOKUP(Y30,'[4]【記載例】シフト記号表（勤務時間帯）'!$D$6:$X$47,21,FALSE))</f>
        <v/>
      </c>
      <c r="Z31" s="126">
        <f>IF(Z30="","",VLOOKUP(Z30,'[4]【記載例】シフト記号表（勤務時間帯）'!$D$6:$X$47,21,FALSE))</f>
        <v>3</v>
      </c>
      <c r="AA31" s="127">
        <f>IF(AA30="","",VLOOKUP(AA30,'[4]【記載例】シフト記号表（勤務時間帯）'!$D$6:$X$47,21,FALSE))</f>
        <v>3</v>
      </c>
      <c r="AB31" s="125" t="str">
        <f>IF(AB30="","",VLOOKUP(AB30,'[4]【記載例】シフト記号表（勤務時間帯）'!$D$6:$X$47,21,FALSE))</f>
        <v/>
      </c>
      <c r="AC31" s="126">
        <f>IF(AC30="","",VLOOKUP(AC30,'[4]【記載例】シフト記号表（勤務時間帯）'!$D$6:$X$47,21,FALSE))</f>
        <v>7.9999999999999982</v>
      </c>
      <c r="AD31" s="126">
        <f>IF(AD30="","",VLOOKUP(AD30,'[4]【記載例】シフト記号表（勤務時間帯）'!$D$6:$X$47,21,FALSE))</f>
        <v>3</v>
      </c>
      <c r="AE31" s="126">
        <f>IF(AE30="","",VLOOKUP(AE30,'[4]【記載例】シフト記号表（勤務時間帯）'!$D$6:$X$47,21,FALSE))</f>
        <v>3</v>
      </c>
      <c r="AF31" s="126" t="str">
        <f>IF(AF30="","",VLOOKUP(AF30,'[4]【記載例】シフト記号表（勤務時間帯）'!$D$6:$X$47,21,FALSE))</f>
        <v/>
      </c>
      <c r="AG31" s="126">
        <f>IF(AG30="","",VLOOKUP(AG30,'[4]【記載例】シフト記号表（勤務時間帯）'!$D$6:$X$47,21,FALSE))</f>
        <v>8</v>
      </c>
      <c r="AH31" s="127">
        <f>IF(AH30="","",VLOOKUP(AH30,'[4]【記載例】シフト記号表（勤務時間帯）'!$D$6:$X$47,21,FALSE))</f>
        <v>7.9999999999999982</v>
      </c>
      <c r="AI31" s="125" t="str">
        <f>IF(AI30="","",VLOOKUP(AI30,'[4]【記載例】シフト記号表（勤務時間帯）'!$D$6:$X$47,21,FALSE))</f>
        <v/>
      </c>
      <c r="AJ31" s="126">
        <f>IF(AJ30="","",VLOOKUP(AJ30,'[4]【記載例】シフト記号表（勤務時間帯）'!$D$6:$X$47,21,FALSE))</f>
        <v>7.9999999999999982</v>
      </c>
      <c r="AK31" s="126">
        <f>IF(AK30="","",VLOOKUP(AK30,'[4]【記載例】シフト記号表（勤務時間帯）'!$D$6:$X$47,21,FALSE))</f>
        <v>8</v>
      </c>
      <c r="AL31" s="126">
        <f>IF(AL30="","",VLOOKUP(AL30,'[4]【記載例】シフト記号表（勤務時間帯）'!$D$6:$X$47,21,FALSE))</f>
        <v>3</v>
      </c>
      <c r="AM31" s="126">
        <f>IF(AM30="","",VLOOKUP(AM30,'[4]【記載例】シフト記号表（勤務時間帯）'!$D$6:$X$47,21,FALSE))</f>
        <v>3</v>
      </c>
      <c r="AN31" s="126" t="str">
        <f>IF(AN30="","",VLOOKUP(AN30,'[4]【記載例】シフト記号表（勤務時間帯）'!$D$6:$X$47,21,FALSE))</f>
        <v/>
      </c>
      <c r="AO31" s="127">
        <f>IF(AO30="","",VLOOKUP(AO30,'[4]【記載例】シフト記号表（勤務時間帯）'!$D$6:$X$47,21,FALSE))</f>
        <v>7.9999999999999982</v>
      </c>
      <c r="AP31" s="125">
        <f>IF(AP30="","",VLOOKUP(AP30,'[4]【記載例】シフト記号表（勤務時間帯）'!$D$6:$X$47,21,FALSE))</f>
        <v>8</v>
      </c>
      <c r="AQ31" s="126">
        <f>IF(AQ30="","",VLOOKUP(AQ30,'[4]【記載例】シフト記号表（勤務時間帯）'!$D$6:$X$47,21,FALSE))</f>
        <v>8</v>
      </c>
      <c r="AR31" s="126">
        <f>IF(AR30="","",VLOOKUP(AR30,'[4]【記載例】シフト記号表（勤務時間帯）'!$D$6:$X$47,21,FALSE))</f>
        <v>3</v>
      </c>
      <c r="AS31" s="126">
        <f>IF(AS30="","",VLOOKUP(AS30,'[4]【記載例】シフト記号表（勤務時間帯）'!$D$6:$X$47,21,FALSE))</f>
        <v>3</v>
      </c>
      <c r="AT31" s="126" t="str">
        <f>IF(AT30="","",VLOOKUP(AT30,'[4]【記載例】シフト記号表（勤務時間帯）'!$D$6:$X$47,21,FALSE))</f>
        <v/>
      </c>
      <c r="AU31" s="126" t="str">
        <f>IF(AU30="","",VLOOKUP(AU30,'[4]【記載例】シフト記号表（勤務時間帯）'!$D$6:$X$47,21,FALSE))</f>
        <v/>
      </c>
      <c r="AV31" s="127">
        <f>IF(AV30="","",VLOOKUP(AV30,'[4]【記載例】シフト記号表（勤務時間帯）'!$D$6:$X$47,21,FALSE))</f>
        <v>7.9999999999999982</v>
      </c>
      <c r="AW31" s="125" t="str">
        <f>IF(AW30="","",VLOOKUP(AW30,'[4]【記載例】シフト記号表（勤務時間帯）'!$D$6:$X$47,21,FALSE))</f>
        <v/>
      </c>
      <c r="AX31" s="126" t="str">
        <f>IF(AX30="","",VLOOKUP(AX30,'[4]【記載例】シフト記号表（勤務時間帯）'!$D$6:$X$47,21,FALSE))</f>
        <v/>
      </c>
      <c r="AY31" s="126" t="str">
        <f>IF(AY30="","",VLOOKUP(AY30,'[4]【記載例】シフト記号表（勤務時間帯）'!$D$6:$X$47,21,FALSE))</f>
        <v/>
      </c>
      <c r="AZ31" s="902">
        <f>IF($BC$3="４週",SUM(U31:AV31),IF($BC$3="暦月",SUM(U31:AY31),""))</f>
        <v>110</v>
      </c>
      <c r="BA31" s="903"/>
      <c r="BB31" s="904">
        <f>IF($BC$3="４週",AZ31/4,IF($BC$3="暦月",(AZ31/($BC$8/7)),""))</f>
        <v>27.5</v>
      </c>
      <c r="BC31" s="903"/>
      <c r="BD31" s="896"/>
      <c r="BE31" s="897"/>
      <c r="BF31" s="897"/>
      <c r="BG31" s="897"/>
      <c r="BH31" s="898"/>
    </row>
    <row r="32" spans="2:60" ht="20.25" customHeight="1">
      <c r="B32" s="128"/>
      <c r="C32" s="941"/>
      <c r="D32" s="942"/>
      <c r="E32" s="943"/>
      <c r="F32" s="362"/>
      <c r="G32" s="362" t="str">
        <f>C30</f>
        <v>看護職員</v>
      </c>
      <c r="H32" s="944"/>
      <c r="I32" s="945"/>
      <c r="J32" s="946"/>
      <c r="K32" s="946"/>
      <c r="L32" s="947"/>
      <c r="M32" s="948"/>
      <c r="N32" s="949"/>
      <c r="O32" s="950"/>
      <c r="P32" s="440" t="s">
        <v>618</v>
      </c>
      <c r="Q32" s="448"/>
      <c r="R32" s="448"/>
      <c r="S32" s="442"/>
      <c r="T32" s="134"/>
      <c r="U32" s="135" t="str">
        <f>IF(U30="","",VLOOKUP(U30,'[4]【記載例】シフト記号表（勤務時間帯）'!$D$6:$Z$47,23,FALSE))</f>
        <v/>
      </c>
      <c r="V32" s="136">
        <f>IF(V30="","",VLOOKUP(V30,'[4]【記載例】シフト記号表（勤務時間帯）'!$D$6:$Z$47,23,FALSE))</f>
        <v>3.9999999999999991</v>
      </c>
      <c r="W32" s="136">
        <f>IF(W30="","",VLOOKUP(W30,'[4]【記載例】シフト記号表（勤務時間帯）'!$D$6:$Z$47,23,FALSE))</f>
        <v>6</v>
      </c>
      <c r="X32" s="136" t="str">
        <f>IF(X30="","",VLOOKUP(X30,'[4]【記載例】シフト記号表（勤務時間帯）'!$D$6:$Z$47,23,FALSE))</f>
        <v>-</v>
      </c>
      <c r="Y32" s="136" t="str">
        <f>IF(Y30="","",VLOOKUP(Y30,'[4]【記載例】シフト記号表（勤務時間帯）'!$D$6:$Z$47,23,FALSE))</f>
        <v/>
      </c>
      <c r="Z32" s="136">
        <f>IF(Z30="","",VLOOKUP(Z30,'[4]【記載例】シフト記号表（勤務時間帯）'!$D$6:$Z$47,23,FALSE))</f>
        <v>3.9999999999999991</v>
      </c>
      <c r="AA32" s="137">
        <f>IF(AA30="","",VLOOKUP(AA30,'[4]【記載例】シフト記号表（勤務時間帯）'!$D$6:$Z$47,23,FALSE))</f>
        <v>6</v>
      </c>
      <c r="AB32" s="135" t="str">
        <f>IF(AB30="","",VLOOKUP(AB30,'[4]【記載例】シフト記号表（勤務時間帯）'!$D$6:$Z$47,23,FALSE))</f>
        <v/>
      </c>
      <c r="AC32" s="136" t="str">
        <f>IF(AC30="","",VLOOKUP(AC30,'[4]【記載例】シフト記号表（勤務時間帯）'!$D$6:$Z$47,23,FALSE))</f>
        <v>-</v>
      </c>
      <c r="AD32" s="136">
        <f>IF(AD30="","",VLOOKUP(AD30,'[4]【記載例】シフト記号表（勤務時間帯）'!$D$6:$Z$47,23,FALSE))</f>
        <v>3.9999999999999991</v>
      </c>
      <c r="AE32" s="136">
        <f>IF(AE30="","",VLOOKUP(AE30,'[4]【記載例】シフト記号表（勤務時間帯）'!$D$6:$Z$47,23,FALSE))</f>
        <v>6</v>
      </c>
      <c r="AF32" s="136" t="str">
        <f>IF(AF30="","",VLOOKUP(AF30,'[4]【記載例】シフト記号表（勤務時間帯）'!$D$6:$Z$47,23,FALSE))</f>
        <v/>
      </c>
      <c r="AG32" s="136" t="str">
        <f>IF(AG30="","",VLOOKUP(AG30,'[4]【記載例】シフト記号表（勤務時間帯）'!$D$6:$Z$47,23,FALSE))</f>
        <v>-</v>
      </c>
      <c r="AH32" s="137" t="str">
        <f>IF(AH30="","",VLOOKUP(AH30,'[4]【記載例】シフト記号表（勤務時間帯）'!$D$6:$Z$47,23,FALSE))</f>
        <v>-</v>
      </c>
      <c r="AI32" s="135" t="str">
        <f>IF(AI30="","",VLOOKUP(AI30,'[4]【記載例】シフト記号表（勤務時間帯）'!$D$6:$Z$47,23,FALSE))</f>
        <v/>
      </c>
      <c r="AJ32" s="136" t="str">
        <f>IF(AJ30="","",VLOOKUP(AJ30,'[4]【記載例】シフト記号表（勤務時間帯）'!$D$6:$Z$47,23,FALSE))</f>
        <v>-</v>
      </c>
      <c r="AK32" s="136" t="str">
        <f>IF(AK30="","",VLOOKUP(AK30,'[4]【記載例】シフト記号表（勤務時間帯）'!$D$6:$Z$47,23,FALSE))</f>
        <v>-</v>
      </c>
      <c r="AL32" s="136">
        <f>IF(AL30="","",VLOOKUP(AL30,'[4]【記載例】シフト記号表（勤務時間帯）'!$D$6:$Z$47,23,FALSE))</f>
        <v>3.9999999999999991</v>
      </c>
      <c r="AM32" s="136">
        <f>IF(AM30="","",VLOOKUP(AM30,'[4]【記載例】シフト記号表（勤務時間帯）'!$D$6:$Z$47,23,FALSE))</f>
        <v>6</v>
      </c>
      <c r="AN32" s="136" t="str">
        <f>IF(AN30="","",VLOOKUP(AN30,'[4]【記載例】シフト記号表（勤務時間帯）'!$D$6:$Z$47,23,FALSE))</f>
        <v/>
      </c>
      <c r="AO32" s="137" t="str">
        <f>IF(AO30="","",VLOOKUP(AO30,'[4]【記載例】シフト記号表（勤務時間帯）'!$D$6:$Z$47,23,FALSE))</f>
        <v>-</v>
      </c>
      <c r="AP32" s="135" t="str">
        <f>IF(AP30="","",VLOOKUP(AP30,'[4]【記載例】シフト記号表（勤務時間帯）'!$D$6:$Z$47,23,FALSE))</f>
        <v>-</v>
      </c>
      <c r="AQ32" s="136" t="str">
        <f>IF(AQ30="","",VLOOKUP(AQ30,'[4]【記載例】シフト記号表（勤務時間帯）'!$D$6:$Z$47,23,FALSE))</f>
        <v>-</v>
      </c>
      <c r="AR32" s="136">
        <f>IF(AR30="","",VLOOKUP(AR30,'[4]【記載例】シフト記号表（勤務時間帯）'!$D$6:$Z$47,23,FALSE))</f>
        <v>3.9999999999999991</v>
      </c>
      <c r="AS32" s="136">
        <f>IF(AS30="","",VLOOKUP(AS30,'[4]【記載例】シフト記号表（勤務時間帯）'!$D$6:$Z$47,23,FALSE))</f>
        <v>6</v>
      </c>
      <c r="AT32" s="136" t="str">
        <f>IF(AT30="","",VLOOKUP(AT30,'[4]【記載例】シフト記号表（勤務時間帯）'!$D$6:$Z$47,23,FALSE))</f>
        <v/>
      </c>
      <c r="AU32" s="136" t="str">
        <f>IF(AU30="","",VLOOKUP(AU30,'[4]【記載例】シフト記号表（勤務時間帯）'!$D$6:$Z$47,23,FALSE))</f>
        <v/>
      </c>
      <c r="AV32" s="137" t="str">
        <f>IF(AV30="","",VLOOKUP(AV30,'[4]【記載例】シフト記号表（勤務時間帯）'!$D$6:$Z$47,23,FALSE))</f>
        <v>-</v>
      </c>
      <c r="AW32" s="135" t="str">
        <f>IF(AW30="","",VLOOKUP(AW30,'[4]【記載例】シフト記号表（勤務時間帯）'!$D$6:$Z$47,23,FALSE))</f>
        <v/>
      </c>
      <c r="AX32" s="136" t="str">
        <f>IF(AX30="","",VLOOKUP(AX30,'[4]【記載例】シフト記号表（勤務時間帯）'!$D$6:$Z$47,23,FALSE))</f>
        <v/>
      </c>
      <c r="AY32" s="136" t="str">
        <f>IF(AY30="","",VLOOKUP(AY30,'[4]【記載例】シフト記号表（勤務時間帯）'!$D$6:$Z$47,23,FALSE))</f>
        <v/>
      </c>
      <c r="AZ32" s="905">
        <f>IF($BC$3="４週",SUM(U32:AV32),IF($BC$3="暦月",SUM(U32:AY32),""))</f>
        <v>50</v>
      </c>
      <c r="BA32" s="906"/>
      <c r="BB32" s="907">
        <f>IF($BC$3="４週",AZ32/4,IF($BC$3="暦月",(AZ32/($BC$8/7)),""))</f>
        <v>12.5</v>
      </c>
      <c r="BC32" s="906"/>
      <c r="BD32" s="899"/>
      <c r="BE32" s="900"/>
      <c r="BF32" s="900"/>
      <c r="BG32" s="900"/>
      <c r="BH32" s="901"/>
    </row>
    <row r="33" spans="2:60" ht="20.25" customHeight="1">
      <c r="B33" s="443"/>
      <c r="C33" s="910" t="s">
        <v>775</v>
      </c>
      <c r="D33" s="911"/>
      <c r="E33" s="912"/>
      <c r="F33" s="361"/>
      <c r="G33" s="361"/>
      <c r="H33" s="919" t="s">
        <v>907</v>
      </c>
      <c r="I33" s="922" t="s">
        <v>913</v>
      </c>
      <c r="J33" s="923"/>
      <c r="K33" s="923"/>
      <c r="L33" s="924"/>
      <c r="M33" s="931" t="s">
        <v>920</v>
      </c>
      <c r="N33" s="932"/>
      <c r="O33" s="933"/>
      <c r="P33" s="444" t="s">
        <v>616</v>
      </c>
      <c r="Q33" s="445"/>
      <c r="R33" s="445"/>
      <c r="S33" s="446"/>
      <c r="T33" s="447"/>
      <c r="U33" s="145" t="s">
        <v>919</v>
      </c>
      <c r="V33" s="146" t="s">
        <v>915</v>
      </c>
      <c r="W33" s="146"/>
      <c r="X33" s="146" t="s">
        <v>915</v>
      </c>
      <c r="Y33" s="146" t="s">
        <v>834</v>
      </c>
      <c r="Z33" s="146" t="s">
        <v>834</v>
      </c>
      <c r="AA33" s="147"/>
      <c r="AB33" s="145" t="s">
        <v>834</v>
      </c>
      <c r="AC33" s="146" t="s">
        <v>834</v>
      </c>
      <c r="AD33" s="146" t="s">
        <v>834</v>
      </c>
      <c r="AE33" s="146" t="s">
        <v>834</v>
      </c>
      <c r="AF33" s="146" t="s">
        <v>834</v>
      </c>
      <c r="AG33" s="146"/>
      <c r="AH33" s="147"/>
      <c r="AI33" s="145" t="s">
        <v>834</v>
      </c>
      <c r="AJ33" s="146"/>
      <c r="AK33" s="146" t="s">
        <v>915</v>
      </c>
      <c r="AL33" s="146"/>
      <c r="AM33" s="146" t="s">
        <v>834</v>
      </c>
      <c r="AN33" s="146" t="s">
        <v>834</v>
      </c>
      <c r="AO33" s="147" t="s">
        <v>834</v>
      </c>
      <c r="AP33" s="145" t="s">
        <v>834</v>
      </c>
      <c r="AQ33" s="146"/>
      <c r="AR33" s="146"/>
      <c r="AS33" s="146" t="s">
        <v>834</v>
      </c>
      <c r="AT33" s="146" t="s">
        <v>834</v>
      </c>
      <c r="AU33" s="146" t="s">
        <v>834</v>
      </c>
      <c r="AV33" s="147" t="s">
        <v>834</v>
      </c>
      <c r="AW33" s="145"/>
      <c r="AX33" s="146"/>
      <c r="AY33" s="146"/>
      <c r="AZ33" s="940"/>
      <c r="BA33" s="909"/>
      <c r="BB33" s="908"/>
      <c r="BC33" s="909"/>
      <c r="BD33" s="893"/>
      <c r="BE33" s="894"/>
      <c r="BF33" s="894"/>
      <c r="BG33" s="894"/>
      <c r="BH33" s="895"/>
    </row>
    <row r="34" spans="2:60" ht="20.25" customHeight="1">
      <c r="B34" s="118">
        <f>B31+1</f>
        <v>5</v>
      </c>
      <c r="C34" s="913"/>
      <c r="D34" s="914"/>
      <c r="E34" s="915"/>
      <c r="F34" s="361" t="str">
        <f>C33</f>
        <v>看護職員</v>
      </c>
      <c r="G34" s="361"/>
      <c r="H34" s="920"/>
      <c r="I34" s="925"/>
      <c r="J34" s="926"/>
      <c r="K34" s="926"/>
      <c r="L34" s="927"/>
      <c r="M34" s="934"/>
      <c r="N34" s="935"/>
      <c r="O34" s="936"/>
      <c r="P34" s="436" t="s">
        <v>911</v>
      </c>
      <c r="Q34" s="437"/>
      <c r="R34" s="437"/>
      <c r="S34" s="438"/>
      <c r="T34" s="439"/>
      <c r="U34" s="125">
        <f>IF(U33="","",VLOOKUP(U33,'[4]【記載例】シフト記号表（勤務時間帯）'!$D$6:$X$47,21,FALSE))</f>
        <v>8</v>
      </c>
      <c r="V34" s="126">
        <f>IF(V33="","",VLOOKUP(V33,'[4]【記載例】シフト記号表（勤務時間帯）'!$D$6:$X$47,21,FALSE))</f>
        <v>7.9999999999999982</v>
      </c>
      <c r="W34" s="126" t="str">
        <f>IF(W33="","",VLOOKUP(W33,'[4]【記載例】シフト記号表（勤務時間帯）'!$D$6:$X$47,21,FALSE))</f>
        <v/>
      </c>
      <c r="X34" s="126">
        <f>IF(X33="","",VLOOKUP(X33,'[4]【記載例】シフト記号表（勤務時間帯）'!$D$6:$X$47,21,FALSE))</f>
        <v>7.9999999999999982</v>
      </c>
      <c r="Y34" s="126">
        <f>IF(Y33="","",VLOOKUP(Y33,'[4]【記載例】シフト記号表（勤務時間帯）'!$D$6:$X$47,21,FALSE))</f>
        <v>8</v>
      </c>
      <c r="Z34" s="126">
        <f>IF(Z33="","",VLOOKUP(Z33,'[4]【記載例】シフト記号表（勤務時間帯）'!$D$6:$X$47,21,FALSE))</f>
        <v>8</v>
      </c>
      <c r="AA34" s="127" t="str">
        <f>IF(AA33="","",VLOOKUP(AA33,'[4]【記載例】シフト記号表（勤務時間帯）'!$D$6:$X$47,21,FALSE))</f>
        <v/>
      </c>
      <c r="AB34" s="125">
        <f>IF(AB33="","",VLOOKUP(AB33,'[4]【記載例】シフト記号表（勤務時間帯）'!$D$6:$X$47,21,FALSE))</f>
        <v>8</v>
      </c>
      <c r="AC34" s="126">
        <f>IF(AC33="","",VLOOKUP(AC33,'[4]【記載例】シフト記号表（勤務時間帯）'!$D$6:$X$47,21,FALSE))</f>
        <v>8</v>
      </c>
      <c r="AD34" s="126">
        <f>IF(AD33="","",VLOOKUP(AD33,'[4]【記載例】シフト記号表（勤務時間帯）'!$D$6:$X$47,21,FALSE))</f>
        <v>8</v>
      </c>
      <c r="AE34" s="126">
        <f>IF(AE33="","",VLOOKUP(AE33,'[4]【記載例】シフト記号表（勤務時間帯）'!$D$6:$X$47,21,FALSE))</f>
        <v>8</v>
      </c>
      <c r="AF34" s="126">
        <f>IF(AF33="","",VLOOKUP(AF33,'[4]【記載例】シフト記号表（勤務時間帯）'!$D$6:$X$47,21,FALSE))</f>
        <v>8</v>
      </c>
      <c r="AG34" s="126" t="str">
        <f>IF(AG33="","",VLOOKUP(AG33,'[4]【記載例】シフト記号表（勤務時間帯）'!$D$6:$X$47,21,FALSE))</f>
        <v/>
      </c>
      <c r="AH34" s="127" t="str">
        <f>IF(AH33="","",VLOOKUP(AH33,'[4]【記載例】シフト記号表（勤務時間帯）'!$D$6:$X$47,21,FALSE))</f>
        <v/>
      </c>
      <c r="AI34" s="125">
        <f>IF(AI33="","",VLOOKUP(AI33,'[4]【記載例】シフト記号表（勤務時間帯）'!$D$6:$X$47,21,FALSE))</f>
        <v>8</v>
      </c>
      <c r="AJ34" s="126" t="str">
        <f>IF(AJ33="","",VLOOKUP(AJ33,'[4]【記載例】シフト記号表（勤務時間帯）'!$D$6:$X$47,21,FALSE))</f>
        <v/>
      </c>
      <c r="AK34" s="126">
        <f>IF(AK33="","",VLOOKUP(AK33,'[4]【記載例】シフト記号表（勤務時間帯）'!$D$6:$X$47,21,FALSE))</f>
        <v>7.9999999999999982</v>
      </c>
      <c r="AL34" s="126" t="str">
        <f>IF(AL33="","",VLOOKUP(AL33,'[4]【記載例】シフト記号表（勤務時間帯）'!$D$6:$X$47,21,FALSE))</f>
        <v/>
      </c>
      <c r="AM34" s="126">
        <f>IF(AM33="","",VLOOKUP(AM33,'[4]【記載例】シフト記号表（勤務時間帯）'!$D$6:$X$47,21,FALSE))</f>
        <v>8</v>
      </c>
      <c r="AN34" s="126">
        <f>IF(AN33="","",VLOOKUP(AN33,'[4]【記載例】シフト記号表（勤務時間帯）'!$D$6:$X$47,21,FALSE))</f>
        <v>8</v>
      </c>
      <c r="AO34" s="127">
        <f>IF(AO33="","",VLOOKUP(AO33,'[4]【記載例】シフト記号表（勤務時間帯）'!$D$6:$X$47,21,FALSE))</f>
        <v>8</v>
      </c>
      <c r="AP34" s="125">
        <f>IF(AP33="","",VLOOKUP(AP33,'[4]【記載例】シフト記号表（勤務時間帯）'!$D$6:$X$47,21,FALSE))</f>
        <v>8</v>
      </c>
      <c r="AQ34" s="126" t="str">
        <f>IF(AQ33="","",VLOOKUP(AQ33,'[4]【記載例】シフト記号表（勤務時間帯）'!$D$6:$X$47,21,FALSE))</f>
        <v/>
      </c>
      <c r="AR34" s="126" t="str">
        <f>IF(AR33="","",VLOOKUP(AR33,'[4]【記載例】シフト記号表（勤務時間帯）'!$D$6:$X$47,21,FALSE))</f>
        <v/>
      </c>
      <c r="AS34" s="126">
        <f>IF(AS33="","",VLOOKUP(AS33,'[4]【記載例】シフト記号表（勤務時間帯）'!$D$6:$X$47,21,FALSE))</f>
        <v>8</v>
      </c>
      <c r="AT34" s="126">
        <f>IF(AT33="","",VLOOKUP(AT33,'[4]【記載例】シフト記号表（勤務時間帯）'!$D$6:$X$47,21,FALSE))</f>
        <v>8</v>
      </c>
      <c r="AU34" s="126">
        <f>IF(AU33="","",VLOOKUP(AU33,'[4]【記載例】シフト記号表（勤務時間帯）'!$D$6:$X$47,21,FALSE))</f>
        <v>8</v>
      </c>
      <c r="AV34" s="127">
        <f>IF(AV33="","",VLOOKUP(AV33,'[4]【記載例】シフト記号表（勤務時間帯）'!$D$6:$X$47,21,FALSE))</f>
        <v>8</v>
      </c>
      <c r="AW34" s="125" t="str">
        <f>IF(AW33="","",VLOOKUP(AW33,'[4]【記載例】シフト記号表（勤務時間帯）'!$D$6:$X$47,21,FALSE))</f>
        <v/>
      </c>
      <c r="AX34" s="126" t="str">
        <f>IF(AX33="","",VLOOKUP(AX33,'[4]【記載例】シフト記号表（勤務時間帯）'!$D$6:$X$47,21,FALSE))</f>
        <v/>
      </c>
      <c r="AY34" s="126" t="str">
        <f>IF(AY33="","",VLOOKUP(AY33,'[4]【記載例】シフト記号表（勤務時間帯）'!$D$6:$X$47,21,FALSE))</f>
        <v/>
      </c>
      <c r="AZ34" s="902">
        <f>IF($BC$3="４週",SUM(U34:AV34),IF($BC$3="暦月",SUM(U34:AY34),""))</f>
        <v>160</v>
      </c>
      <c r="BA34" s="903"/>
      <c r="BB34" s="904">
        <f>IF($BC$3="４週",AZ34/4,IF($BC$3="暦月",(AZ34/($BC$8/7)),""))</f>
        <v>40</v>
      </c>
      <c r="BC34" s="903"/>
      <c r="BD34" s="896"/>
      <c r="BE34" s="897"/>
      <c r="BF34" s="897"/>
      <c r="BG34" s="897"/>
      <c r="BH34" s="898"/>
    </row>
    <row r="35" spans="2:60" ht="20.25" customHeight="1">
      <c r="B35" s="128"/>
      <c r="C35" s="941"/>
      <c r="D35" s="942"/>
      <c r="E35" s="943"/>
      <c r="F35" s="362"/>
      <c r="G35" s="362" t="str">
        <f>C33</f>
        <v>看護職員</v>
      </c>
      <c r="H35" s="944"/>
      <c r="I35" s="945"/>
      <c r="J35" s="946"/>
      <c r="K35" s="946"/>
      <c r="L35" s="947"/>
      <c r="M35" s="948"/>
      <c r="N35" s="949"/>
      <c r="O35" s="950"/>
      <c r="P35" s="440" t="s">
        <v>618</v>
      </c>
      <c r="Q35" s="441"/>
      <c r="R35" s="441"/>
      <c r="S35" s="449"/>
      <c r="T35" s="153"/>
      <c r="U35" s="135" t="str">
        <f>IF(U33="","",VLOOKUP(U33,'[4]【記載例】シフト記号表（勤務時間帯）'!$D$6:$Z$47,23,FALSE))</f>
        <v>-</v>
      </c>
      <c r="V35" s="136" t="str">
        <f>IF(V33="","",VLOOKUP(V33,'[4]【記載例】シフト記号表（勤務時間帯）'!$D$6:$Z$47,23,FALSE))</f>
        <v>-</v>
      </c>
      <c r="W35" s="136" t="str">
        <f>IF(W33="","",VLOOKUP(W33,'[4]【記載例】シフト記号表（勤務時間帯）'!$D$6:$Z$47,23,FALSE))</f>
        <v/>
      </c>
      <c r="X35" s="136" t="str">
        <f>IF(X33="","",VLOOKUP(X33,'[4]【記載例】シフト記号表（勤務時間帯）'!$D$6:$Z$47,23,FALSE))</f>
        <v>-</v>
      </c>
      <c r="Y35" s="136" t="str">
        <f>IF(Y33="","",VLOOKUP(Y33,'[4]【記載例】シフト記号表（勤務時間帯）'!$D$6:$Z$47,23,FALSE))</f>
        <v>-</v>
      </c>
      <c r="Z35" s="136" t="str">
        <f>IF(Z33="","",VLOOKUP(Z33,'[4]【記載例】シフト記号表（勤務時間帯）'!$D$6:$Z$47,23,FALSE))</f>
        <v>-</v>
      </c>
      <c r="AA35" s="137" t="str">
        <f>IF(AA33="","",VLOOKUP(AA33,'[4]【記載例】シフト記号表（勤務時間帯）'!$D$6:$Z$47,23,FALSE))</f>
        <v/>
      </c>
      <c r="AB35" s="135" t="str">
        <f>IF(AB33="","",VLOOKUP(AB33,'[4]【記載例】シフト記号表（勤務時間帯）'!$D$6:$Z$47,23,FALSE))</f>
        <v>-</v>
      </c>
      <c r="AC35" s="136" t="str">
        <f>IF(AC33="","",VLOOKUP(AC33,'[4]【記載例】シフト記号表（勤務時間帯）'!$D$6:$Z$47,23,FALSE))</f>
        <v>-</v>
      </c>
      <c r="AD35" s="136" t="str">
        <f>IF(AD33="","",VLOOKUP(AD33,'[4]【記載例】シフト記号表（勤務時間帯）'!$D$6:$Z$47,23,FALSE))</f>
        <v>-</v>
      </c>
      <c r="AE35" s="136" t="str">
        <f>IF(AE33="","",VLOOKUP(AE33,'[4]【記載例】シフト記号表（勤務時間帯）'!$D$6:$Z$47,23,FALSE))</f>
        <v>-</v>
      </c>
      <c r="AF35" s="136" t="str">
        <f>IF(AF33="","",VLOOKUP(AF33,'[4]【記載例】シフト記号表（勤務時間帯）'!$D$6:$Z$47,23,FALSE))</f>
        <v>-</v>
      </c>
      <c r="AG35" s="136" t="str">
        <f>IF(AG33="","",VLOOKUP(AG33,'[4]【記載例】シフト記号表（勤務時間帯）'!$D$6:$Z$47,23,FALSE))</f>
        <v/>
      </c>
      <c r="AH35" s="137" t="str">
        <f>IF(AH33="","",VLOOKUP(AH33,'[4]【記載例】シフト記号表（勤務時間帯）'!$D$6:$Z$47,23,FALSE))</f>
        <v/>
      </c>
      <c r="AI35" s="135" t="str">
        <f>IF(AI33="","",VLOOKUP(AI33,'[4]【記載例】シフト記号表（勤務時間帯）'!$D$6:$Z$47,23,FALSE))</f>
        <v>-</v>
      </c>
      <c r="AJ35" s="136" t="str">
        <f>IF(AJ33="","",VLOOKUP(AJ33,'[4]【記載例】シフト記号表（勤務時間帯）'!$D$6:$Z$47,23,FALSE))</f>
        <v/>
      </c>
      <c r="AK35" s="136" t="str">
        <f>IF(AK33="","",VLOOKUP(AK33,'[4]【記載例】シフト記号表（勤務時間帯）'!$D$6:$Z$47,23,FALSE))</f>
        <v>-</v>
      </c>
      <c r="AL35" s="136" t="str">
        <f>IF(AL33="","",VLOOKUP(AL33,'[4]【記載例】シフト記号表（勤務時間帯）'!$D$6:$Z$47,23,FALSE))</f>
        <v/>
      </c>
      <c r="AM35" s="136" t="str">
        <f>IF(AM33="","",VLOOKUP(AM33,'[4]【記載例】シフト記号表（勤務時間帯）'!$D$6:$Z$47,23,FALSE))</f>
        <v>-</v>
      </c>
      <c r="AN35" s="136" t="str">
        <f>IF(AN33="","",VLOOKUP(AN33,'[4]【記載例】シフト記号表（勤務時間帯）'!$D$6:$Z$47,23,FALSE))</f>
        <v>-</v>
      </c>
      <c r="AO35" s="137" t="str">
        <f>IF(AO33="","",VLOOKUP(AO33,'[4]【記載例】シフト記号表（勤務時間帯）'!$D$6:$Z$47,23,FALSE))</f>
        <v>-</v>
      </c>
      <c r="AP35" s="135" t="str">
        <f>IF(AP33="","",VLOOKUP(AP33,'[4]【記載例】シフト記号表（勤務時間帯）'!$D$6:$Z$47,23,FALSE))</f>
        <v>-</v>
      </c>
      <c r="AQ35" s="136" t="str">
        <f>IF(AQ33="","",VLOOKUP(AQ33,'[4]【記載例】シフト記号表（勤務時間帯）'!$D$6:$Z$47,23,FALSE))</f>
        <v/>
      </c>
      <c r="AR35" s="136" t="str">
        <f>IF(AR33="","",VLOOKUP(AR33,'[4]【記載例】シフト記号表（勤務時間帯）'!$D$6:$Z$47,23,FALSE))</f>
        <v/>
      </c>
      <c r="AS35" s="136" t="str">
        <f>IF(AS33="","",VLOOKUP(AS33,'[4]【記載例】シフト記号表（勤務時間帯）'!$D$6:$Z$47,23,FALSE))</f>
        <v>-</v>
      </c>
      <c r="AT35" s="136" t="str">
        <f>IF(AT33="","",VLOOKUP(AT33,'[4]【記載例】シフト記号表（勤務時間帯）'!$D$6:$Z$47,23,FALSE))</f>
        <v>-</v>
      </c>
      <c r="AU35" s="136" t="str">
        <f>IF(AU33="","",VLOOKUP(AU33,'[4]【記載例】シフト記号表（勤務時間帯）'!$D$6:$Z$47,23,FALSE))</f>
        <v>-</v>
      </c>
      <c r="AV35" s="137" t="str">
        <f>IF(AV33="","",VLOOKUP(AV33,'[4]【記載例】シフト記号表（勤務時間帯）'!$D$6:$Z$47,23,FALSE))</f>
        <v>-</v>
      </c>
      <c r="AW35" s="135" t="str">
        <f>IF(AW33="","",VLOOKUP(AW33,'[4]【記載例】シフト記号表（勤務時間帯）'!$D$6:$Z$47,23,FALSE))</f>
        <v/>
      </c>
      <c r="AX35" s="136" t="str">
        <f>IF(AX33="","",VLOOKUP(AX33,'[4]【記載例】シフト記号表（勤務時間帯）'!$D$6:$Z$47,23,FALSE))</f>
        <v/>
      </c>
      <c r="AY35" s="136" t="str">
        <f>IF(AY33="","",VLOOKUP(AY33,'[4]【記載例】シフト記号表（勤務時間帯）'!$D$6:$Z$47,23,FALSE))</f>
        <v/>
      </c>
      <c r="AZ35" s="905">
        <f>IF($BC$3="４週",SUM(U35:AV35),IF($BC$3="暦月",SUM(U35:AY35),""))</f>
        <v>0</v>
      </c>
      <c r="BA35" s="906"/>
      <c r="BB35" s="907">
        <f>IF($BC$3="４週",AZ35/4,IF($BC$3="暦月",(AZ35/($BC$8/7)),""))</f>
        <v>0</v>
      </c>
      <c r="BC35" s="906"/>
      <c r="BD35" s="899"/>
      <c r="BE35" s="900"/>
      <c r="BF35" s="900"/>
      <c r="BG35" s="900"/>
      <c r="BH35" s="901"/>
    </row>
    <row r="36" spans="2:60" ht="20.25" customHeight="1">
      <c r="B36" s="443"/>
      <c r="C36" s="910" t="s">
        <v>775</v>
      </c>
      <c r="D36" s="911"/>
      <c r="E36" s="912"/>
      <c r="F36" s="361"/>
      <c r="G36" s="361"/>
      <c r="H36" s="919" t="s">
        <v>907</v>
      </c>
      <c r="I36" s="922" t="s">
        <v>913</v>
      </c>
      <c r="J36" s="923"/>
      <c r="K36" s="923"/>
      <c r="L36" s="924"/>
      <c r="M36" s="931" t="s">
        <v>921</v>
      </c>
      <c r="N36" s="932"/>
      <c r="O36" s="933"/>
      <c r="P36" s="444" t="s">
        <v>616</v>
      </c>
      <c r="Q36" s="176"/>
      <c r="R36" s="176"/>
      <c r="S36" s="177"/>
      <c r="T36" s="450"/>
      <c r="U36" s="145" t="s">
        <v>829</v>
      </c>
      <c r="V36" s="146"/>
      <c r="W36" s="146" t="s">
        <v>915</v>
      </c>
      <c r="X36" s="146"/>
      <c r="Y36" s="146" t="s">
        <v>917</v>
      </c>
      <c r="Z36" s="146" t="s">
        <v>918</v>
      </c>
      <c r="AA36" s="147" t="s">
        <v>834</v>
      </c>
      <c r="AB36" s="145"/>
      <c r="AC36" s="146" t="s">
        <v>917</v>
      </c>
      <c r="AD36" s="146" t="s">
        <v>918</v>
      </c>
      <c r="AE36" s="146" t="s">
        <v>834</v>
      </c>
      <c r="AF36" s="146"/>
      <c r="AG36" s="146" t="s">
        <v>917</v>
      </c>
      <c r="AH36" s="147" t="s">
        <v>918</v>
      </c>
      <c r="AI36" s="145"/>
      <c r="AJ36" s="146" t="s">
        <v>910</v>
      </c>
      <c r="AK36" s="146" t="s">
        <v>910</v>
      </c>
      <c r="AL36" s="146" t="s">
        <v>834</v>
      </c>
      <c r="AM36" s="146" t="s">
        <v>910</v>
      </c>
      <c r="AN36" s="146"/>
      <c r="AO36" s="147" t="s">
        <v>917</v>
      </c>
      <c r="AP36" s="145" t="s">
        <v>918</v>
      </c>
      <c r="AQ36" s="146" t="s">
        <v>834</v>
      </c>
      <c r="AR36" s="146" t="s">
        <v>910</v>
      </c>
      <c r="AS36" s="146"/>
      <c r="AT36" s="146" t="s">
        <v>910</v>
      </c>
      <c r="AU36" s="146" t="s">
        <v>834</v>
      </c>
      <c r="AV36" s="147"/>
      <c r="AW36" s="145"/>
      <c r="AX36" s="146"/>
      <c r="AY36" s="146"/>
      <c r="AZ36" s="940"/>
      <c r="BA36" s="909"/>
      <c r="BB36" s="908"/>
      <c r="BC36" s="909"/>
      <c r="BD36" s="893"/>
      <c r="BE36" s="894"/>
      <c r="BF36" s="894"/>
      <c r="BG36" s="894"/>
      <c r="BH36" s="895"/>
    </row>
    <row r="37" spans="2:60" ht="20.25" customHeight="1">
      <c r="B37" s="118">
        <f>B34+1</f>
        <v>6</v>
      </c>
      <c r="C37" s="913"/>
      <c r="D37" s="914"/>
      <c r="E37" s="915"/>
      <c r="F37" s="361" t="str">
        <f>C36</f>
        <v>看護職員</v>
      </c>
      <c r="G37" s="361"/>
      <c r="H37" s="920"/>
      <c r="I37" s="925"/>
      <c r="J37" s="926"/>
      <c r="K37" s="926"/>
      <c r="L37" s="927"/>
      <c r="M37" s="934"/>
      <c r="N37" s="935"/>
      <c r="O37" s="936"/>
      <c r="P37" s="436" t="s">
        <v>911</v>
      </c>
      <c r="Q37" s="437"/>
      <c r="R37" s="437"/>
      <c r="S37" s="438"/>
      <c r="T37" s="439"/>
      <c r="U37" s="125">
        <f>IF(U36="","",VLOOKUP(U36,'[4]【記載例】シフト記号表（勤務時間帯）'!$D$6:$X$47,21,FALSE))</f>
        <v>7.9999999999999982</v>
      </c>
      <c r="V37" s="126" t="str">
        <f>IF(V36="","",VLOOKUP(V36,'[4]【記載例】シフト記号表（勤務時間帯）'!$D$6:$X$47,21,FALSE))</f>
        <v/>
      </c>
      <c r="W37" s="126">
        <f>IF(W36="","",VLOOKUP(W36,'[4]【記載例】シフト記号表（勤務時間帯）'!$D$6:$X$47,21,FALSE))</f>
        <v>7.9999999999999982</v>
      </c>
      <c r="X37" s="126" t="str">
        <f>IF(X36="","",VLOOKUP(X36,'[4]【記載例】シフト記号表（勤務時間帯）'!$D$6:$X$47,21,FALSE))</f>
        <v/>
      </c>
      <c r="Y37" s="126">
        <f>IF(Y36="","",VLOOKUP(Y36,'[4]【記載例】シフト記号表（勤務時間帯）'!$D$6:$X$47,21,FALSE))</f>
        <v>3</v>
      </c>
      <c r="Z37" s="126">
        <f>IF(Z36="","",VLOOKUP(Z36,'[4]【記載例】シフト記号表（勤務時間帯）'!$D$6:$X$47,21,FALSE))</f>
        <v>3</v>
      </c>
      <c r="AA37" s="127">
        <f>IF(AA36="","",VLOOKUP(AA36,'[4]【記載例】シフト記号表（勤務時間帯）'!$D$6:$X$47,21,FALSE))</f>
        <v>8</v>
      </c>
      <c r="AB37" s="125" t="str">
        <f>IF(AB36="","",VLOOKUP(AB36,'[4]【記載例】シフト記号表（勤務時間帯）'!$D$6:$X$47,21,FALSE))</f>
        <v/>
      </c>
      <c r="AC37" s="126">
        <f>IF(AC36="","",VLOOKUP(AC36,'[4]【記載例】シフト記号表（勤務時間帯）'!$D$6:$X$47,21,FALSE))</f>
        <v>3</v>
      </c>
      <c r="AD37" s="126">
        <f>IF(AD36="","",VLOOKUP(AD36,'[4]【記載例】シフト記号表（勤務時間帯）'!$D$6:$X$47,21,FALSE))</f>
        <v>3</v>
      </c>
      <c r="AE37" s="126">
        <f>IF(AE36="","",VLOOKUP(AE36,'[4]【記載例】シフト記号表（勤務時間帯）'!$D$6:$X$47,21,FALSE))</f>
        <v>8</v>
      </c>
      <c r="AF37" s="126" t="str">
        <f>IF(AF36="","",VLOOKUP(AF36,'[4]【記載例】シフト記号表（勤務時間帯）'!$D$6:$X$47,21,FALSE))</f>
        <v/>
      </c>
      <c r="AG37" s="126">
        <f>IF(AG36="","",VLOOKUP(AG36,'[4]【記載例】シフト記号表（勤務時間帯）'!$D$6:$X$47,21,FALSE))</f>
        <v>3</v>
      </c>
      <c r="AH37" s="127">
        <f>IF(AH36="","",VLOOKUP(AH36,'[4]【記載例】シフト記号表（勤務時間帯）'!$D$6:$X$47,21,FALSE))</f>
        <v>3</v>
      </c>
      <c r="AI37" s="125" t="str">
        <f>IF(AI36="","",VLOOKUP(AI36,'[4]【記載例】シフト記号表（勤務時間帯）'!$D$6:$X$47,21,FALSE))</f>
        <v/>
      </c>
      <c r="AJ37" s="126">
        <f>IF(AJ36="","",VLOOKUP(AJ36,'[4]【記載例】シフト記号表（勤務時間帯）'!$D$6:$X$47,21,FALSE))</f>
        <v>8</v>
      </c>
      <c r="AK37" s="126">
        <f>IF(AK36="","",VLOOKUP(AK36,'[4]【記載例】シフト記号表（勤務時間帯）'!$D$6:$X$47,21,FALSE))</f>
        <v>8</v>
      </c>
      <c r="AL37" s="126">
        <f>IF(AL36="","",VLOOKUP(AL36,'[4]【記載例】シフト記号表（勤務時間帯）'!$D$6:$X$47,21,FALSE))</f>
        <v>8</v>
      </c>
      <c r="AM37" s="126">
        <f>IF(AM36="","",VLOOKUP(AM36,'[4]【記載例】シフト記号表（勤務時間帯）'!$D$6:$X$47,21,FALSE))</f>
        <v>8</v>
      </c>
      <c r="AN37" s="126" t="str">
        <f>IF(AN36="","",VLOOKUP(AN36,'[4]【記載例】シフト記号表（勤務時間帯）'!$D$6:$X$47,21,FALSE))</f>
        <v/>
      </c>
      <c r="AO37" s="127">
        <f>IF(AO36="","",VLOOKUP(AO36,'[4]【記載例】シフト記号表（勤務時間帯）'!$D$6:$X$47,21,FALSE))</f>
        <v>3</v>
      </c>
      <c r="AP37" s="125">
        <f>IF(AP36="","",VLOOKUP(AP36,'[4]【記載例】シフト記号表（勤務時間帯）'!$D$6:$X$47,21,FALSE))</f>
        <v>3</v>
      </c>
      <c r="AQ37" s="126">
        <f>IF(AQ36="","",VLOOKUP(AQ36,'[4]【記載例】シフト記号表（勤務時間帯）'!$D$6:$X$47,21,FALSE))</f>
        <v>8</v>
      </c>
      <c r="AR37" s="126">
        <f>IF(AR36="","",VLOOKUP(AR36,'[4]【記載例】シフト記号表（勤務時間帯）'!$D$6:$X$47,21,FALSE))</f>
        <v>8</v>
      </c>
      <c r="AS37" s="126" t="str">
        <f>IF(AS36="","",VLOOKUP(AS36,'[4]【記載例】シフト記号表（勤務時間帯）'!$D$6:$X$47,21,FALSE))</f>
        <v/>
      </c>
      <c r="AT37" s="126">
        <f>IF(AT36="","",VLOOKUP(AT36,'[4]【記載例】シフト記号表（勤務時間帯）'!$D$6:$X$47,21,FALSE))</f>
        <v>8</v>
      </c>
      <c r="AU37" s="126">
        <f>IF(AU36="","",VLOOKUP(AU36,'[4]【記載例】シフト記号表（勤務時間帯）'!$D$6:$X$47,21,FALSE))</f>
        <v>8</v>
      </c>
      <c r="AV37" s="127" t="str">
        <f>IF(AV36="","",VLOOKUP(AV36,'[4]【記載例】シフト記号表（勤務時間帯）'!$D$6:$X$47,21,FALSE))</f>
        <v/>
      </c>
      <c r="AW37" s="125" t="str">
        <f>IF(AW36="","",VLOOKUP(AW36,'[4]【記載例】シフト記号表（勤務時間帯）'!$D$6:$X$47,21,FALSE))</f>
        <v/>
      </c>
      <c r="AX37" s="126" t="str">
        <f>IF(AX36="","",VLOOKUP(AX36,'[4]【記載例】シフト記号表（勤務時間帯）'!$D$6:$X$47,21,FALSE))</f>
        <v/>
      </c>
      <c r="AY37" s="126" t="str">
        <f>IF(AY36="","",VLOOKUP(AY36,'[4]【記載例】シフト記号表（勤務時間帯）'!$D$6:$X$47,21,FALSE))</f>
        <v/>
      </c>
      <c r="AZ37" s="902">
        <f>IF($BC$3="４週",SUM(U37:AV37),IF($BC$3="暦月",SUM(U37:AY37),""))</f>
        <v>120</v>
      </c>
      <c r="BA37" s="903"/>
      <c r="BB37" s="904">
        <f>IF($BC$3="４週",AZ37/4,IF($BC$3="暦月",(AZ37/($BC$8/7)),""))</f>
        <v>30</v>
      </c>
      <c r="BC37" s="903"/>
      <c r="BD37" s="896"/>
      <c r="BE37" s="897"/>
      <c r="BF37" s="897"/>
      <c r="BG37" s="897"/>
      <c r="BH37" s="898"/>
    </row>
    <row r="38" spans="2:60" ht="20.25" customHeight="1">
      <c r="B38" s="128"/>
      <c r="C38" s="941"/>
      <c r="D38" s="942"/>
      <c r="E38" s="943"/>
      <c r="F38" s="362"/>
      <c r="G38" s="362" t="str">
        <f>C36</f>
        <v>看護職員</v>
      </c>
      <c r="H38" s="944"/>
      <c r="I38" s="945"/>
      <c r="J38" s="946"/>
      <c r="K38" s="946"/>
      <c r="L38" s="947"/>
      <c r="M38" s="948"/>
      <c r="N38" s="949"/>
      <c r="O38" s="950"/>
      <c r="P38" s="440" t="s">
        <v>618</v>
      </c>
      <c r="Q38" s="448"/>
      <c r="R38" s="448"/>
      <c r="S38" s="442"/>
      <c r="T38" s="134"/>
      <c r="U38" s="135" t="str">
        <f>IF(U36="","",VLOOKUP(U36,'[4]【記載例】シフト記号表（勤務時間帯）'!$D$6:$Z$47,23,FALSE))</f>
        <v>-</v>
      </c>
      <c r="V38" s="136" t="str">
        <f>IF(V36="","",VLOOKUP(V36,'[4]【記載例】シフト記号表（勤務時間帯）'!$D$6:$Z$47,23,FALSE))</f>
        <v/>
      </c>
      <c r="W38" s="136" t="str">
        <f>IF(W36="","",VLOOKUP(W36,'[4]【記載例】シフト記号表（勤務時間帯）'!$D$6:$Z$47,23,FALSE))</f>
        <v>-</v>
      </c>
      <c r="X38" s="136" t="str">
        <f>IF(X36="","",VLOOKUP(X36,'[4]【記載例】シフト記号表（勤務時間帯）'!$D$6:$Z$47,23,FALSE))</f>
        <v/>
      </c>
      <c r="Y38" s="136">
        <f>IF(Y36="","",VLOOKUP(Y36,'[4]【記載例】シフト記号表（勤務時間帯）'!$D$6:$Z$47,23,FALSE))</f>
        <v>3.9999999999999991</v>
      </c>
      <c r="Z38" s="136">
        <f>IF(Z36="","",VLOOKUP(Z36,'[4]【記載例】シフト記号表（勤務時間帯）'!$D$6:$Z$47,23,FALSE))</f>
        <v>6</v>
      </c>
      <c r="AA38" s="137" t="str">
        <f>IF(AA36="","",VLOOKUP(AA36,'[4]【記載例】シフト記号表（勤務時間帯）'!$D$6:$Z$47,23,FALSE))</f>
        <v>-</v>
      </c>
      <c r="AB38" s="135" t="str">
        <f>IF(AB36="","",VLOOKUP(AB36,'[4]【記載例】シフト記号表（勤務時間帯）'!$D$6:$Z$47,23,FALSE))</f>
        <v/>
      </c>
      <c r="AC38" s="136">
        <f>IF(AC36="","",VLOOKUP(AC36,'[4]【記載例】シフト記号表（勤務時間帯）'!$D$6:$Z$47,23,FALSE))</f>
        <v>3.9999999999999991</v>
      </c>
      <c r="AD38" s="136">
        <f>IF(AD36="","",VLOOKUP(AD36,'[4]【記載例】シフト記号表（勤務時間帯）'!$D$6:$Z$47,23,FALSE))</f>
        <v>6</v>
      </c>
      <c r="AE38" s="136" t="str">
        <f>IF(AE36="","",VLOOKUP(AE36,'[4]【記載例】シフト記号表（勤務時間帯）'!$D$6:$Z$47,23,FALSE))</f>
        <v>-</v>
      </c>
      <c r="AF38" s="136" t="str">
        <f>IF(AF36="","",VLOOKUP(AF36,'[4]【記載例】シフト記号表（勤務時間帯）'!$D$6:$Z$47,23,FALSE))</f>
        <v/>
      </c>
      <c r="AG38" s="136">
        <f>IF(AG36="","",VLOOKUP(AG36,'[4]【記載例】シフト記号表（勤務時間帯）'!$D$6:$Z$47,23,FALSE))</f>
        <v>3.9999999999999991</v>
      </c>
      <c r="AH38" s="137">
        <f>IF(AH36="","",VLOOKUP(AH36,'[4]【記載例】シフト記号表（勤務時間帯）'!$D$6:$Z$47,23,FALSE))</f>
        <v>6</v>
      </c>
      <c r="AI38" s="135" t="str">
        <f>IF(AI36="","",VLOOKUP(AI36,'[4]【記載例】シフト記号表（勤務時間帯）'!$D$6:$Z$47,23,FALSE))</f>
        <v/>
      </c>
      <c r="AJ38" s="136" t="str">
        <f>IF(AJ36="","",VLOOKUP(AJ36,'[4]【記載例】シフト記号表（勤務時間帯）'!$D$6:$Z$47,23,FALSE))</f>
        <v>-</v>
      </c>
      <c r="AK38" s="136" t="str">
        <f>IF(AK36="","",VLOOKUP(AK36,'[4]【記載例】シフト記号表（勤務時間帯）'!$D$6:$Z$47,23,FALSE))</f>
        <v>-</v>
      </c>
      <c r="AL38" s="136" t="str">
        <f>IF(AL36="","",VLOOKUP(AL36,'[4]【記載例】シフト記号表（勤務時間帯）'!$D$6:$Z$47,23,FALSE))</f>
        <v>-</v>
      </c>
      <c r="AM38" s="136" t="str">
        <f>IF(AM36="","",VLOOKUP(AM36,'[4]【記載例】シフト記号表（勤務時間帯）'!$D$6:$Z$47,23,FALSE))</f>
        <v>-</v>
      </c>
      <c r="AN38" s="136" t="str">
        <f>IF(AN36="","",VLOOKUP(AN36,'[4]【記載例】シフト記号表（勤務時間帯）'!$D$6:$Z$47,23,FALSE))</f>
        <v/>
      </c>
      <c r="AO38" s="137">
        <f>IF(AO36="","",VLOOKUP(AO36,'[4]【記載例】シフト記号表（勤務時間帯）'!$D$6:$Z$47,23,FALSE))</f>
        <v>3.9999999999999991</v>
      </c>
      <c r="AP38" s="135">
        <f>IF(AP36="","",VLOOKUP(AP36,'[4]【記載例】シフト記号表（勤務時間帯）'!$D$6:$Z$47,23,FALSE))</f>
        <v>6</v>
      </c>
      <c r="AQ38" s="136" t="str">
        <f>IF(AQ36="","",VLOOKUP(AQ36,'[4]【記載例】シフト記号表（勤務時間帯）'!$D$6:$Z$47,23,FALSE))</f>
        <v>-</v>
      </c>
      <c r="AR38" s="136" t="str">
        <f>IF(AR36="","",VLOOKUP(AR36,'[4]【記載例】シフト記号表（勤務時間帯）'!$D$6:$Z$47,23,FALSE))</f>
        <v>-</v>
      </c>
      <c r="AS38" s="136" t="str">
        <f>IF(AS36="","",VLOOKUP(AS36,'[4]【記載例】シフト記号表（勤務時間帯）'!$D$6:$Z$47,23,FALSE))</f>
        <v/>
      </c>
      <c r="AT38" s="136" t="str">
        <f>IF(AT36="","",VLOOKUP(AT36,'[4]【記載例】シフト記号表（勤務時間帯）'!$D$6:$Z$47,23,FALSE))</f>
        <v>-</v>
      </c>
      <c r="AU38" s="136" t="str">
        <f>IF(AU36="","",VLOOKUP(AU36,'[4]【記載例】シフト記号表（勤務時間帯）'!$D$6:$Z$47,23,FALSE))</f>
        <v>-</v>
      </c>
      <c r="AV38" s="137" t="str">
        <f>IF(AV36="","",VLOOKUP(AV36,'[4]【記載例】シフト記号表（勤務時間帯）'!$D$6:$Z$47,23,FALSE))</f>
        <v/>
      </c>
      <c r="AW38" s="135" t="str">
        <f>IF(AW36="","",VLOOKUP(AW36,'[4]【記載例】シフト記号表（勤務時間帯）'!$D$6:$Z$47,23,FALSE))</f>
        <v/>
      </c>
      <c r="AX38" s="136" t="str">
        <f>IF(AX36="","",VLOOKUP(AX36,'[4]【記載例】シフト記号表（勤務時間帯）'!$D$6:$Z$47,23,FALSE))</f>
        <v/>
      </c>
      <c r="AY38" s="136" t="str">
        <f>IF(AY36="","",VLOOKUP(AY36,'[4]【記載例】シフト記号表（勤務時間帯）'!$D$6:$Z$47,23,FALSE))</f>
        <v/>
      </c>
      <c r="AZ38" s="905">
        <f>IF($BC$3="４週",SUM(U38:AV38),IF($BC$3="暦月",SUM(U38:AY38),""))</f>
        <v>40</v>
      </c>
      <c r="BA38" s="906"/>
      <c r="BB38" s="907">
        <f>IF($BC$3="４週",AZ38/4,IF($BC$3="暦月",(AZ38/($BC$8/7)),""))</f>
        <v>10</v>
      </c>
      <c r="BC38" s="906"/>
      <c r="BD38" s="899"/>
      <c r="BE38" s="900"/>
      <c r="BF38" s="900"/>
      <c r="BG38" s="900"/>
      <c r="BH38" s="901"/>
    </row>
    <row r="39" spans="2:60" ht="20.25" customHeight="1">
      <c r="B39" s="443"/>
      <c r="C39" s="910" t="s">
        <v>775</v>
      </c>
      <c r="D39" s="911"/>
      <c r="E39" s="912"/>
      <c r="F39" s="361"/>
      <c r="G39" s="361"/>
      <c r="H39" s="919" t="s">
        <v>907</v>
      </c>
      <c r="I39" s="922" t="s">
        <v>913</v>
      </c>
      <c r="J39" s="923"/>
      <c r="K39" s="923"/>
      <c r="L39" s="924"/>
      <c r="M39" s="931" t="s">
        <v>922</v>
      </c>
      <c r="N39" s="932"/>
      <c r="O39" s="933"/>
      <c r="P39" s="444" t="s">
        <v>616</v>
      </c>
      <c r="Q39" s="445"/>
      <c r="R39" s="445"/>
      <c r="S39" s="446"/>
      <c r="T39" s="447"/>
      <c r="U39" s="145"/>
      <c r="V39" s="146" t="s">
        <v>915</v>
      </c>
      <c r="W39" s="146" t="s">
        <v>917</v>
      </c>
      <c r="X39" s="146" t="s">
        <v>918</v>
      </c>
      <c r="Y39" s="146" t="s">
        <v>829</v>
      </c>
      <c r="Z39" s="146"/>
      <c r="AA39" s="147" t="s">
        <v>915</v>
      </c>
      <c r="AB39" s="145" t="s">
        <v>919</v>
      </c>
      <c r="AC39" s="146" t="s">
        <v>919</v>
      </c>
      <c r="AD39" s="146"/>
      <c r="AE39" s="146"/>
      <c r="AF39" s="146" t="s">
        <v>917</v>
      </c>
      <c r="AG39" s="146" t="s">
        <v>918</v>
      </c>
      <c r="AH39" s="147" t="s">
        <v>919</v>
      </c>
      <c r="AI39" s="145" t="s">
        <v>915</v>
      </c>
      <c r="AJ39" s="146"/>
      <c r="AK39" s="146" t="s">
        <v>917</v>
      </c>
      <c r="AL39" s="146" t="s">
        <v>918</v>
      </c>
      <c r="AM39" s="146"/>
      <c r="AN39" s="146" t="s">
        <v>915</v>
      </c>
      <c r="AO39" s="147" t="s">
        <v>915</v>
      </c>
      <c r="AP39" s="145" t="s">
        <v>910</v>
      </c>
      <c r="AQ39" s="146"/>
      <c r="AR39" s="146" t="s">
        <v>915</v>
      </c>
      <c r="AS39" s="146" t="s">
        <v>919</v>
      </c>
      <c r="AT39" s="146" t="s">
        <v>917</v>
      </c>
      <c r="AU39" s="146" t="s">
        <v>918</v>
      </c>
      <c r="AV39" s="147"/>
      <c r="AW39" s="145"/>
      <c r="AX39" s="146"/>
      <c r="AY39" s="146"/>
      <c r="AZ39" s="940"/>
      <c r="BA39" s="909"/>
      <c r="BB39" s="908"/>
      <c r="BC39" s="909"/>
      <c r="BD39" s="893"/>
      <c r="BE39" s="894"/>
      <c r="BF39" s="894"/>
      <c r="BG39" s="894"/>
      <c r="BH39" s="895"/>
    </row>
    <row r="40" spans="2:60" ht="20.25" customHeight="1">
      <c r="B40" s="118">
        <f>B37+1</f>
        <v>7</v>
      </c>
      <c r="C40" s="913"/>
      <c r="D40" s="914"/>
      <c r="E40" s="915"/>
      <c r="F40" s="361" t="str">
        <f>C39</f>
        <v>看護職員</v>
      </c>
      <c r="G40" s="361"/>
      <c r="H40" s="920"/>
      <c r="I40" s="925"/>
      <c r="J40" s="926"/>
      <c r="K40" s="926"/>
      <c r="L40" s="927"/>
      <c r="M40" s="934"/>
      <c r="N40" s="935"/>
      <c r="O40" s="936"/>
      <c r="P40" s="436" t="s">
        <v>911</v>
      </c>
      <c r="Q40" s="437"/>
      <c r="R40" s="437"/>
      <c r="S40" s="438"/>
      <c r="T40" s="439"/>
      <c r="U40" s="125" t="str">
        <f>IF(U39="","",VLOOKUP(U39,'[4]【記載例】シフト記号表（勤務時間帯）'!$D$6:$X$47,21,FALSE))</f>
        <v/>
      </c>
      <c r="V40" s="126">
        <f>IF(V39="","",VLOOKUP(V39,'[4]【記載例】シフト記号表（勤務時間帯）'!$D$6:$X$47,21,FALSE))</f>
        <v>7.9999999999999982</v>
      </c>
      <c r="W40" s="126">
        <f>IF(W39="","",VLOOKUP(W39,'[4]【記載例】シフト記号表（勤務時間帯）'!$D$6:$X$47,21,FALSE))</f>
        <v>3</v>
      </c>
      <c r="X40" s="126">
        <f>IF(X39="","",VLOOKUP(X39,'[4]【記載例】シフト記号表（勤務時間帯）'!$D$6:$X$47,21,FALSE))</f>
        <v>3</v>
      </c>
      <c r="Y40" s="126">
        <f>IF(Y39="","",VLOOKUP(Y39,'[4]【記載例】シフト記号表（勤務時間帯）'!$D$6:$X$47,21,FALSE))</f>
        <v>7.9999999999999982</v>
      </c>
      <c r="Z40" s="126" t="str">
        <f>IF(Z39="","",VLOOKUP(Z39,'[4]【記載例】シフト記号表（勤務時間帯）'!$D$6:$X$47,21,FALSE))</f>
        <v/>
      </c>
      <c r="AA40" s="127">
        <f>IF(AA39="","",VLOOKUP(AA39,'[4]【記載例】シフト記号表（勤務時間帯）'!$D$6:$X$47,21,FALSE))</f>
        <v>7.9999999999999982</v>
      </c>
      <c r="AB40" s="125">
        <f>IF(AB39="","",VLOOKUP(AB39,'[4]【記載例】シフト記号表（勤務時間帯）'!$D$6:$X$47,21,FALSE))</f>
        <v>8</v>
      </c>
      <c r="AC40" s="126">
        <f>IF(AC39="","",VLOOKUP(AC39,'[4]【記載例】シフト記号表（勤務時間帯）'!$D$6:$X$47,21,FALSE))</f>
        <v>8</v>
      </c>
      <c r="AD40" s="126" t="str">
        <f>IF(AD39="","",VLOOKUP(AD39,'[4]【記載例】シフト記号表（勤務時間帯）'!$D$6:$X$47,21,FALSE))</f>
        <v/>
      </c>
      <c r="AE40" s="126" t="str">
        <f>IF(AE39="","",VLOOKUP(AE39,'[4]【記載例】シフト記号表（勤務時間帯）'!$D$6:$X$47,21,FALSE))</f>
        <v/>
      </c>
      <c r="AF40" s="126">
        <f>IF(AF39="","",VLOOKUP(AF39,'[4]【記載例】シフト記号表（勤務時間帯）'!$D$6:$X$47,21,FALSE))</f>
        <v>3</v>
      </c>
      <c r="AG40" s="126">
        <f>IF(AG39="","",VLOOKUP(AG39,'[4]【記載例】シフト記号表（勤務時間帯）'!$D$6:$X$47,21,FALSE))</f>
        <v>3</v>
      </c>
      <c r="AH40" s="127">
        <f>IF(AH39="","",VLOOKUP(AH39,'[4]【記載例】シフト記号表（勤務時間帯）'!$D$6:$X$47,21,FALSE))</f>
        <v>8</v>
      </c>
      <c r="AI40" s="125">
        <f>IF(AI39="","",VLOOKUP(AI39,'[4]【記載例】シフト記号表（勤務時間帯）'!$D$6:$X$47,21,FALSE))</f>
        <v>7.9999999999999982</v>
      </c>
      <c r="AJ40" s="126" t="str">
        <f>IF(AJ39="","",VLOOKUP(AJ39,'[4]【記載例】シフト記号表（勤務時間帯）'!$D$6:$X$47,21,FALSE))</f>
        <v/>
      </c>
      <c r="AK40" s="126">
        <f>IF(AK39="","",VLOOKUP(AK39,'[4]【記載例】シフト記号表（勤務時間帯）'!$D$6:$X$47,21,FALSE))</f>
        <v>3</v>
      </c>
      <c r="AL40" s="126">
        <f>IF(AL39="","",VLOOKUP(AL39,'[4]【記載例】シフト記号表（勤務時間帯）'!$D$6:$X$47,21,FALSE))</f>
        <v>3</v>
      </c>
      <c r="AM40" s="126" t="str">
        <f>IF(AM39="","",VLOOKUP(AM39,'[4]【記載例】シフト記号表（勤務時間帯）'!$D$6:$X$47,21,FALSE))</f>
        <v/>
      </c>
      <c r="AN40" s="126">
        <f>IF(AN39="","",VLOOKUP(AN39,'[4]【記載例】シフト記号表（勤務時間帯）'!$D$6:$X$47,21,FALSE))</f>
        <v>7.9999999999999982</v>
      </c>
      <c r="AO40" s="127">
        <f>IF(AO39="","",VLOOKUP(AO39,'[4]【記載例】シフト記号表（勤務時間帯）'!$D$6:$X$47,21,FALSE))</f>
        <v>7.9999999999999982</v>
      </c>
      <c r="AP40" s="125">
        <f>IF(AP39="","",VLOOKUP(AP39,'[4]【記載例】シフト記号表（勤務時間帯）'!$D$6:$X$47,21,FALSE))</f>
        <v>8</v>
      </c>
      <c r="AQ40" s="126" t="str">
        <f>IF(AQ39="","",VLOOKUP(AQ39,'[4]【記載例】シフト記号表（勤務時間帯）'!$D$6:$X$47,21,FALSE))</f>
        <v/>
      </c>
      <c r="AR40" s="126">
        <f>IF(AR39="","",VLOOKUP(AR39,'[4]【記載例】シフト記号表（勤務時間帯）'!$D$6:$X$47,21,FALSE))</f>
        <v>7.9999999999999982</v>
      </c>
      <c r="AS40" s="126">
        <f>IF(AS39="","",VLOOKUP(AS39,'[4]【記載例】シフト記号表（勤務時間帯）'!$D$6:$X$47,21,FALSE))</f>
        <v>8</v>
      </c>
      <c r="AT40" s="126">
        <f>IF(AT39="","",VLOOKUP(AT39,'[4]【記載例】シフト記号表（勤務時間帯）'!$D$6:$X$47,21,FALSE))</f>
        <v>3</v>
      </c>
      <c r="AU40" s="126">
        <f>IF(AU39="","",VLOOKUP(AU39,'[4]【記載例】シフト記号表（勤務時間帯）'!$D$6:$X$47,21,FALSE))</f>
        <v>3</v>
      </c>
      <c r="AV40" s="127" t="str">
        <f>IF(AV39="","",VLOOKUP(AV39,'[4]【記載例】シフト記号表（勤務時間帯）'!$D$6:$X$47,21,FALSE))</f>
        <v/>
      </c>
      <c r="AW40" s="125" t="str">
        <f>IF(AW39="","",VLOOKUP(AW39,'[4]【記載例】シフト記号表（勤務時間帯）'!$D$6:$X$47,21,FALSE))</f>
        <v/>
      </c>
      <c r="AX40" s="126" t="str">
        <f>IF(AX39="","",VLOOKUP(AX39,'[4]【記載例】シフト記号表（勤務時間帯）'!$D$6:$X$47,21,FALSE))</f>
        <v/>
      </c>
      <c r="AY40" s="126" t="str">
        <f>IF(AY39="","",VLOOKUP(AY39,'[4]【記載例】シフト記号表（勤務時間帯）'!$D$6:$X$47,21,FALSE))</f>
        <v/>
      </c>
      <c r="AZ40" s="902">
        <f>IF($BC$3="４週",SUM(U40:AV40),IF($BC$3="暦月",SUM(U40:AY40),""))</f>
        <v>119.99999999999999</v>
      </c>
      <c r="BA40" s="903"/>
      <c r="BB40" s="904">
        <f>IF($BC$3="４週",AZ40/4,IF($BC$3="暦月",(AZ40/($BC$8/7)),""))</f>
        <v>29.999999999999996</v>
      </c>
      <c r="BC40" s="903"/>
      <c r="BD40" s="896"/>
      <c r="BE40" s="897"/>
      <c r="BF40" s="897"/>
      <c r="BG40" s="897"/>
      <c r="BH40" s="898"/>
    </row>
    <row r="41" spans="2:60" ht="20.25" customHeight="1">
      <c r="B41" s="128"/>
      <c r="C41" s="941"/>
      <c r="D41" s="942"/>
      <c r="E41" s="943"/>
      <c r="F41" s="362"/>
      <c r="G41" s="362" t="str">
        <f>C39</f>
        <v>看護職員</v>
      </c>
      <c r="H41" s="944"/>
      <c r="I41" s="945"/>
      <c r="J41" s="946"/>
      <c r="K41" s="946"/>
      <c r="L41" s="947"/>
      <c r="M41" s="948"/>
      <c r="N41" s="949"/>
      <c r="O41" s="950"/>
      <c r="P41" s="440" t="s">
        <v>618</v>
      </c>
      <c r="Q41" s="176"/>
      <c r="R41" s="176"/>
      <c r="S41" s="177"/>
      <c r="T41" s="150"/>
      <c r="U41" s="135" t="str">
        <f>IF(U39="","",VLOOKUP(U39,'[4]【記載例】シフト記号表（勤務時間帯）'!$D$6:$Z$47,23,FALSE))</f>
        <v/>
      </c>
      <c r="V41" s="136" t="str">
        <f>IF(V39="","",VLOOKUP(V39,'[4]【記載例】シフト記号表（勤務時間帯）'!$D$6:$Z$47,23,FALSE))</f>
        <v>-</v>
      </c>
      <c r="W41" s="136">
        <f>IF(W39="","",VLOOKUP(W39,'[4]【記載例】シフト記号表（勤務時間帯）'!$D$6:$Z$47,23,FALSE))</f>
        <v>3.9999999999999991</v>
      </c>
      <c r="X41" s="136">
        <f>IF(X39="","",VLOOKUP(X39,'[4]【記載例】シフト記号表（勤務時間帯）'!$D$6:$Z$47,23,FALSE))</f>
        <v>6</v>
      </c>
      <c r="Y41" s="136" t="str">
        <f>IF(Y39="","",VLOOKUP(Y39,'[4]【記載例】シフト記号表（勤務時間帯）'!$D$6:$Z$47,23,FALSE))</f>
        <v>-</v>
      </c>
      <c r="Z41" s="136" t="str">
        <f>IF(Z39="","",VLOOKUP(Z39,'[4]【記載例】シフト記号表（勤務時間帯）'!$D$6:$Z$47,23,FALSE))</f>
        <v/>
      </c>
      <c r="AA41" s="137" t="str">
        <f>IF(AA39="","",VLOOKUP(AA39,'[4]【記載例】シフト記号表（勤務時間帯）'!$D$6:$Z$47,23,FALSE))</f>
        <v>-</v>
      </c>
      <c r="AB41" s="135" t="str">
        <f>IF(AB39="","",VLOOKUP(AB39,'[4]【記載例】シフト記号表（勤務時間帯）'!$D$6:$Z$47,23,FALSE))</f>
        <v>-</v>
      </c>
      <c r="AC41" s="136" t="str">
        <f>IF(AC39="","",VLOOKUP(AC39,'[4]【記載例】シフト記号表（勤務時間帯）'!$D$6:$Z$47,23,FALSE))</f>
        <v>-</v>
      </c>
      <c r="AD41" s="136" t="str">
        <f>IF(AD39="","",VLOOKUP(AD39,'[4]【記載例】シフト記号表（勤務時間帯）'!$D$6:$Z$47,23,FALSE))</f>
        <v/>
      </c>
      <c r="AE41" s="136" t="str">
        <f>IF(AE39="","",VLOOKUP(AE39,'[4]【記載例】シフト記号表（勤務時間帯）'!$D$6:$Z$47,23,FALSE))</f>
        <v/>
      </c>
      <c r="AF41" s="136">
        <f>IF(AF39="","",VLOOKUP(AF39,'[4]【記載例】シフト記号表（勤務時間帯）'!$D$6:$Z$47,23,FALSE))</f>
        <v>3.9999999999999991</v>
      </c>
      <c r="AG41" s="136">
        <f>IF(AG39="","",VLOOKUP(AG39,'[4]【記載例】シフト記号表（勤務時間帯）'!$D$6:$Z$47,23,FALSE))</f>
        <v>6</v>
      </c>
      <c r="AH41" s="137" t="str">
        <f>IF(AH39="","",VLOOKUP(AH39,'[4]【記載例】シフト記号表（勤務時間帯）'!$D$6:$Z$47,23,FALSE))</f>
        <v>-</v>
      </c>
      <c r="AI41" s="135" t="str">
        <f>IF(AI39="","",VLOOKUP(AI39,'[4]【記載例】シフト記号表（勤務時間帯）'!$D$6:$Z$47,23,FALSE))</f>
        <v>-</v>
      </c>
      <c r="AJ41" s="136" t="str">
        <f>IF(AJ39="","",VLOOKUP(AJ39,'[4]【記載例】シフト記号表（勤務時間帯）'!$D$6:$Z$47,23,FALSE))</f>
        <v/>
      </c>
      <c r="AK41" s="136">
        <f>IF(AK39="","",VLOOKUP(AK39,'[4]【記載例】シフト記号表（勤務時間帯）'!$D$6:$Z$47,23,FALSE))</f>
        <v>3.9999999999999991</v>
      </c>
      <c r="AL41" s="136">
        <f>IF(AL39="","",VLOOKUP(AL39,'[4]【記載例】シフト記号表（勤務時間帯）'!$D$6:$Z$47,23,FALSE))</f>
        <v>6</v>
      </c>
      <c r="AM41" s="136" t="str">
        <f>IF(AM39="","",VLOOKUP(AM39,'[4]【記載例】シフト記号表（勤務時間帯）'!$D$6:$Z$47,23,FALSE))</f>
        <v/>
      </c>
      <c r="AN41" s="136" t="str">
        <f>IF(AN39="","",VLOOKUP(AN39,'[4]【記載例】シフト記号表（勤務時間帯）'!$D$6:$Z$47,23,FALSE))</f>
        <v>-</v>
      </c>
      <c r="AO41" s="137" t="str">
        <f>IF(AO39="","",VLOOKUP(AO39,'[4]【記載例】シフト記号表（勤務時間帯）'!$D$6:$Z$47,23,FALSE))</f>
        <v>-</v>
      </c>
      <c r="AP41" s="135" t="str">
        <f>IF(AP39="","",VLOOKUP(AP39,'[4]【記載例】シフト記号表（勤務時間帯）'!$D$6:$Z$47,23,FALSE))</f>
        <v>-</v>
      </c>
      <c r="AQ41" s="136" t="str">
        <f>IF(AQ39="","",VLOOKUP(AQ39,'[4]【記載例】シフト記号表（勤務時間帯）'!$D$6:$Z$47,23,FALSE))</f>
        <v/>
      </c>
      <c r="AR41" s="136" t="str">
        <f>IF(AR39="","",VLOOKUP(AR39,'[4]【記載例】シフト記号表（勤務時間帯）'!$D$6:$Z$47,23,FALSE))</f>
        <v>-</v>
      </c>
      <c r="AS41" s="136" t="str">
        <f>IF(AS39="","",VLOOKUP(AS39,'[4]【記載例】シフト記号表（勤務時間帯）'!$D$6:$Z$47,23,FALSE))</f>
        <v>-</v>
      </c>
      <c r="AT41" s="136">
        <f>IF(AT39="","",VLOOKUP(AT39,'[4]【記載例】シフト記号表（勤務時間帯）'!$D$6:$Z$47,23,FALSE))</f>
        <v>3.9999999999999991</v>
      </c>
      <c r="AU41" s="136">
        <f>IF(AU39="","",VLOOKUP(AU39,'[4]【記載例】シフト記号表（勤務時間帯）'!$D$6:$Z$47,23,FALSE))</f>
        <v>6</v>
      </c>
      <c r="AV41" s="137" t="str">
        <f>IF(AV39="","",VLOOKUP(AV39,'[4]【記載例】シフト記号表（勤務時間帯）'!$D$6:$Z$47,23,FALSE))</f>
        <v/>
      </c>
      <c r="AW41" s="135" t="str">
        <f>IF(AW39="","",VLOOKUP(AW39,'[4]【記載例】シフト記号表（勤務時間帯）'!$D$6:$Z$47,23,FALSE))</f>
        <v/>
      </c>
      <c r="AX41" s="136" t="str">
        <f>IF(AX39="","",VLOOKUP(AX39,'[4]【記載例】シフト記号表（勤務時間帯）'!$D$6:$Z$47,23,FALSE))</f>
        <v/>
      </c>
      <c r="AY41" s="136" t="str">
        <f>IF(AY39="","",VLOOKUP(AY39,'[4]【記載例】シフト記号表（勤務時間帯）'!$D$6:$Z$47,23,FALSE))</f>
        <v/>
      </c>
      <c r="AZ41" s="905">
        <f>IF($BC$3="４週",SUM(U41:AV41),IF($BC$3="暦月",SUM(U41:AY41),""))</f>
        <v>40</v>
      </c>
      <c r="BA41" s="906"/>
      <c r="BB41" s="907">
        <f>IF($BC$3="４週",AZ41/4,IF($BC$3="暦月",(AZ41/($BC$8/7)),""))</f>
        <v>10</v>
      </c>
      <c r="BC41" s="906"/>
      <c r="BD41" s="899"/>
      <c r="BE41" s="900"/>
      <c r="BF41" s="900"/>
      <c r="BG41" s="900"/>
      <c r="BH41" s="901"/>
    </row>
    <row r="42" spans="2:60" ht="20.25" customHeight="1">
      <c r="B42" s="443"/>
      <c r="C42" s="910" t="s">
        <v>775</v>
      </c>
      <c r="D42" s="911"/>
      <c r="E42" s="912"/>
      <c r="F42" s="361"/>
      <c r="G42" s="361"/>
      <c r="H42" s="919" t="s">
        <v>907</v>
      </c>
      <c r="I42" s="922" t="s">
        <v>913</v>
      </c>
      <c r="J42" s="923"/>
      <c r="K42" s="923"/>
      <c r="L42" s="924"/>
      <c r="M42" s="931" t="s">
        <v>923</v>
      </c>
      <c r="N42" s="932"/>
      <c r="O42" s="933"/>
      <c r="P42" s="444" t="s">
        <v>616</v>
      </c>
      <c r="Q42" s="445"/>
      <c r="R42" s="445"/>
      <c r="S42" s="446"/>
      <c r="T42" s="447"/>
      <c r="U42" s="145" t="s">
        <v>915</v>
      </c>
      <c r="V42" s="146"/>
      <c r="W42" s="146" t="s">
        <v>919</v>
      </c>
      <c r="X42" s="146" t="s">
        <v>917</v>
      </c>
      <c r="Y42" s="146" t="s">
        <v>918</v>
      </c>
      <c r="Z42" s="146" t="s">
        <v>829</v>
      </c>
      <c r="AA42" s="147"/>
      <c r="AB42" s="145" t="s">
        <v>915</v>
      </c>
      <c r="AC42" s="146"/>
      <c r="AD42" s="146" t="s">
        <v>910</v>
      </c>
      <c r="AE42" s="146" t="s">
        <v>917</v>
      </c>
      <c r="AF42" s="146" t="s">
        <v>918</v>
      </c>
      <c r="AG42" s="146"/>
      <c r="AH42" s="147" t="s">
        <v>915</v>
      </c>
      <c r="AI42" s="145" t="s">
        <v>917</v>
      </c>
      <c r="AJ42" s="146" t="s">
        <v>918</v>
      </c>
      <c r="AK42" s="146"/>
      <c r="AL42" s="146" t="s">
        <v>915</v>
      </c>
      <c r="AM42" s="146" t="s">
        <v>915</v>
      </c>
      <c r="AN42" s="146" t="s">
        <v>834</v>
      </c>
      <c r="AO42" s="147"/>
      <c r="AP42" s="145" t="s">
        <v>917</v>
      </c>
      <c r="AQ42" s="146" t="s">
        <v>918</v>
      </c>
      <c r="AR42" s="146"/>
      <c r="AS42" s="146" t="s">
        <v>915</v>
      </c>
      <c r="AT42" s="146"/>
      <c r="AU42" s="146" t="s">
        <v>917</v>
      </c>
      <c r="AV42" s="147" t="s">
        <v>918</v>
      </c>
      <c r="AW42" s="145"/>
      <c r="AX42" s="146"/>
      <c r="AY42" s="146"/>
      <c r="AZ42" s="940"/>
      <c r="BA42" s="909"/>
      <c r="BB42" s="908"/>
      <c r="BC42" s="909"/>
      <c r="BD42" s="893"/>
      <c r="BE42" s="894"/>
      <c r="BF42" s="894"/>
      <c r="BG42" s="894"/>
      <c r="BH42" s="895"/>
    </row>
    <row r="43" spans="2:60" ht="20.25" customHeight="1">
      <c r="B43" s="118">
        <f>B40+1</f>
        <v>8</v>
      </c>
      <c r="C43" s="913"/>
      <c r="D43" s="914"/>
      <c r="E43" s="915"/>
      <c r="F43" s="361" t="str">
        <f>C42</f>
        <v>看護職員</v>
      </c>
      <c r="G43" s="361"/>
      <c r="H43" s="920"/>
      <c r="I43" s="925"/>
      <c r="J43" s="926"/>
      <c r="K43" s="926"/>
      <c r="L43" s="927"/>
      <c r="M43" s="934"/>
      <c r="N43" s="935"/>
      <c r="O43" s="936"/>
      <c r="P43" s="436" t="s">
        <v>911</v>
      </c>
      <c r="Q43" s="437"/>
      <c r="R43" s="437"/>
      <c r="S43" s="438"/>
      <c r="T43" s="439"/>
      <c r="U43" s="125">
        <f>IF(U42="","",VLOOKUP(U42,'[4]【記載例】シフト記号表（勤務時間帯）'!$D$6:$X$47,21,FALSE))</f>
        <v>7.9999999999999982</v>
      </c>
      <c r="V43" s="126" t="str">
        <f>IF(V42="","",VLOOKUP(V42,'[4]【記載例】シフト記号表（勤務時間帯）'!$D$6:$X$47,21,FALSE))</f>
        <v/>
      </c>
      <c r="W43" s="126">
        <f>IF(W42="","",VLOOKUP(W42,'[4]【記載例】シフト記号表（勤務時間帯）'!$D$6:$X$47,21,FALSE))</f>
        <v>8</v>
      </c>
      <c r="X43" s="126">
        <f>IF(X42="","",VLOOKUP(X42,'[4]【記載例】シフト記号表（勤務時間帯）'!$D$6:$X$47,21,FALSE))</f>
        <v>3</v>
      </c>
      <c r="Y43" s="126">
        <f>IF(Y42="","",VLOOKUP(Y42,'[4]【記載例】シフト記号表（勤務時間帯）'!$D$6:$X$47,21,FALSE))</f>
        <v>3</v>
      </c>
      <c r="Z43" s="126">
        <f>IF(Z42="","",VLOOKUP(Z42,'[4]【記載例】シフト記号表（勤務時間帯）'!$D$6:$X$47,21,FALSE))</f>
        <v>7.9999999999999982</v>
      </c>
      <c r="AA43" s="127" t="str">
        <f>IF(AA42="","",VLOOKUP(AA42,'[4]【記載例】シフト記号表（勤務時間帯）'!$D$6:$X$47,21,FALSE))</f>
        <v/>
      </c>
      <c r="AB43" s="125">
        <f>IF(AB42="","",VLOOKUP(AB42,'[4]【記載例】シフト記号表（勤務時間帯）'!$D$6:$X$47,21,FALSE))</f>
        <v>7.9999999999999982</v>
      </c>
      <c r="AC43" s="126" t="str">
        <f>IF(AC42="","",VLOOKUP(AC42,'[4]【記載例】シフト記号表（勤務時間帯）'!$D$6:$X$47,21,FALSE))</f>
        <v/>
      </c>
      <c r="AD43" s="126">
        <f>IF(AD42="","",VLOOKUP(AD42,'[4]【記載例】シフト記号表（勤務時間帯）'!$D$6:$X$47,21,FALSE))</f>
        <v>8</v>
      </c>
      <c r="AE43" s="126">
        <f>IF(AE42="","",VLOOKUP(AE42,'[4]【記載例】シフト記号表（勤務時間帯）'!$D$6:$X$47,21,FALSE))</f>
        <v>3</v>
      </c>
      <c r="AF43" s="126">
        <f>IF(AF42="","",VLOOKUP(AF42,'[4]【記載例】シフト記号表（勤務時間帯）'!$D$6:$X$47,21,FALSE))</f>
        <v>3</v>
      </c>
      <c r="AG43" s="126" t="str">
        <f>IF(AG42="","",VLOOKUP(AG42,'[4]【記載例】シフト記号表（勤務時間帯）'!$D$6:$X$47,21,FALSE))</f>
        <v/>
      </c>
      <c r="AH43" s="127">
        <f>IF(AH42="","",VLOOKUP(AH42,'[4]【記載例】シフト記号表（勤務時間帯）'!$D$6:$X$47,21,FALSE))</f>
        <v>7.9999999999999982</v>
      </c>
      <c r="AI43" s="125">
        <f>IF(AI42="","",VLOOKUP(AI42,'[4]【記載例】シフト記号表（勤務時間帯）'!$D$6:$X$47,21,FALSE))</f>
        <v>3</v>
      </c>
      <c r="AJ43" s="126">
        <f>IF(AJ42="","",VLOOKUP(AJ42,'[4]【記載例】シフト記号表（勤務時間帯）'!$D$6:$X$47,21,FALSE))</f>
        <v>3</v>
      </c>
      <c r="AK43" s="126" t="str">
        <f>IF(AK42="","",VLOOKUP(AK42,'[4]【記載例】シフト記号表（勤務時間帯）'!$D$6:$X$47,21,FALSE))</f>
        <v/>
      </c>
      <c r="AL43" s="126">
        <f>IF(AL42="","",VLOOKUP(AL42,'[4]【記載例】シフト記号表（勤務時間帯）'!$D$6:$X$47,21,FALSE))</f>
        <v>7.9999999999999982</v>
      </c>
      <c r="AM43" s="126">
        <f>IF(AM42="","",VLOOKUP(AM42,'[4]【記載例】シフト記号表（勤務時間帯）'!$D$6:$X$47,21,FALSE))</f>
        <v>7.9999999999999982</v>
      </c>
      <c r="AN43" s="126">
        <f>IF(AN42="","",VLOOKUP(AN42,'[4]【記載例】シフト記号表（勤務時間帯）'!$D$6:$X$47,21,FALSE))</f>
        <v>8</v>
      </c>
      <c r="AO43" s="127" t="str">
        <f>IF(AO42="","",VLOOKUP(AO42,'[4]【記載例】シフト記号表（勤務時間帯）'!$D$6:$X$47,21,FALSE))</f>
        <v/>
      </c>
      <c r="AP43" s="125">
        <f>IF(AP42="","",VLOOKUP(AP42,'[4]【記載例】シフト記号表（勤務時間帯）'!$D$6:$X$47,21,FALSE))</f>
        <v>3</v>
      </c>
      <c r="AQ43" s="126">
        <f>IF(AQ42="","",VLOOKUP(AQ42,'[4]【記載例】シフト記号表（勤務時間帯）'!$D$6:$X$47,21,FALSE))</f>
        <v>3</v>
      </c>
      <c r="AR43" s="126" t="str">
        <f>IF(AR42="","",VLOOKUP(AR42,'[4]【記載例】シフト記号表（勤務時間帯）'!$D$6:$X$47,21,FALSE))</f>
        <v/>
      </c>
      <c r="AS43" s="126">
        <f>IF(AS42="","",VLOOKUP(AS42,'[4]【記載例】シフト記号表（勤務時間帯）'!$D$6:$X$47,21,FALSE))</f>
        <v>7.9999999999999982</v>
      </c>
      <c r="AT43" s="126" t="str">
        <f>IF(AT42="","",VLOOKUP(AT42,'[4]【記載例】シフト記号表（勤務時間帯）'!$D$6:$X$47,21,FALSE))</f>
        <v/>
      </c>
      <c r="AU43" s="126">
        <f>IF(AU42="","",VLOOKUP(AU42,'[4]【記載例】シフト記号表（勤務時間帯）'!$D$6:$X$47,21,FALSE))</f>
        <v>3</v>
      </c>
      <c r="AV43" s="127">
        <f>IF(AV42="","",VLOOKUP(AV42,'[4]【記載例】シフト記号表（勤務時間帯）'!$D$6:$X$47,21,FALSE))</f>
        <v>3</v>
      </c>
      <c r="AW43" s="125" t="str">
        <f>IF(AW42="","",VLOOKUP(AW42,'[4]【記載例】シフト記号表（勤務時間帯）'!$D$6:$X$47,21,FALSE))</f>
        <v/>
      </c>
      <c r="AX43" s="126" t="str">
        <f>IF(AX42="","",VLOOKUP(AX42,'[4]【記載例】シフト記号表（勤務時間帯）'!$D$6:$X$47,21,FALSE))</f>
        <v/>
      </c>
      <c r="AY43" s="126" t="str">
        <f>IF(AY42="","",VLOOKUP(AY42,'[4]【記載例】シフト記号表（勤務時間帯）'!$D$6:$X$47,21,FALSE))</f>
        <v/>
      </c>
      <c r="AZ43" s="902">
        <f>IF($BC$3="４週",SUM(U43:AV43),IF($BC$3="暦月",SUM(U43:AY43),""))</f>
        <v>110</v>
      </c>
      <c r="BA43" s="903"/>
      <c r="BB43" s="904">
        <f>IF($BC$3="４週",AZ43/4,IF($BC$3="暦月",(AZ43/($BC$8/7)),""))</f>
        <v>27.5</v>
      </c>
      <c r="BC43" s="903"/>
      <c r="BD43" s="896"/>
      <c r="BE43" s="897"/>
      <c r="BF43" s="897"/>
      <c r="BG43" s="897"/>
      <c r="BH43" s="898"/>
    </row>
    <row r="44" spans="2:60" ht="20.25" customHeight="1">
      <c r="B44" s="128"/>
      <c r="C44" s="941"/>
      <c r="D44" s="942"/>
      <c r="E44" s="943"/>
      <c r="F44" s="362"/>
      <c r="G44" s="362" t="str">
        <f>C42</f>
        <v>看護職員</v>
      </c>
      <c r="H44" s="944"/>
      <c r="I44" s="945"/>
      <c r="J44" s="946"/>
      <c r="K44" s="946"/>
      <c r="L44" s="947"/>
      <c r="M44" s="948"/>
      <c r="N44" s="949"/>
      <c r="O44" s="950"/>
      <c r="P44" s="440" t="s">
        <v>618</v>
      </c>
      <c r="Q44" s="448"/>
      <c r="R44" s="448"/>
      <c r="S44" s="442"/>
      <c r="T44" s="134"/>
      <c r="U44" s="135" t="str">
        <f>IF(U42="","",VLOOKUP(U42,'[4]【記載例】シフト記号表（勤務時間帯）'!$D$6:$Z$47,23,FALSE))</f>
        <v>-</v>
      </c>
      <c r="V44" s="136" t="str">
        <f>IF(V42="","",VLOOKUP(V42,'[4]【記載例】シフト記号表（勤務時間帯）'!$D$6:$Z$47,23,FALSE))</f>
        <v/>
      </c>
      <c r="W44" s="136" t="str">
        <f>IF(W42="","",VLOOKUP(W42,'[4]【記載例】シフト記号表（勤務時間帯）'!$D$6:$Z$47,23,FALSE))</f>
        <v>-</v>
      </c>
      <c r="X44" s="136">
        <f>IF(X42="","",VLOOKUP(X42,'[4]【記載例】シフト記号表（勤務時間帯）'!$D$6:$Z$47,23,FALSE))</f>
        <v>3.9999999999999991</v>
      </c>
      <c r="Y44" s="136">
        <f>IF(Y42="","",VLOOKUP(Y42,'[4]【記載例】シフト記号表（勤務時間帯）'!$D$6:$Z$47,23,FALSE))</f>
        <v>6</v>
      </c>
      <c r="Z44" s="136" t="str">
        <f>IF(Z42="","",VLOOKUP(Z42,'[4]【記載例】シフト記号表（勤務時間帯）'!$D$6:$Z$47,23,FALSE))</f>
        <v>-</v>
      </c>
      <c r="AA44" s="137" t="str">
        <f>IF(AA42="","",VLOOKUP(AA42,'[4]【記載例】シフト記号表（勤務時間帯）'!$D$6:$Z$47,23,FALSE))</f>
        <v/>
      </c>
      <c r="AB44" s="135" t="str">
        <f>IF(AB42="","",VLOOKUP(AB42,'[4]【記載例】シフト記号表（勤務時間帯）'!$D$6:$Z$47,23,FALSE))</f>
        <v>-</v>
      </c>
      <c r="AC44" s="136" t="str">
        <f>IF(AC42="","",VLOOKUP(AC42,'[4]【記載例】シフト記号表（勤務時間帯）'!$D$6:$Z$47,23,FALSE))</f>
        <v/>
      </c>
      <c r="AD44" s="136" t="str">
        <f>IF(AD42="","",VLOOKUP(AD42,'[4]【記載例】シフト記号表（勤務時間帯）'!$D$6:$Z$47,23,FALSE))</f>
        <v>-</v>
      </c>
      <c r="AE44" s="136">
        <f>IF(AE42="","",VLOOKUP(AE42,'[4]【記載例】シフト記号表（勤務時間帯）'!$D$6:$Z$47,23,FALSE))</f>
        <v>3.9999999999999991</v>
      </c>
      <c r="AF44" s="136">
        <f>IF(AF42="","",VLOOKUP(AF42,'[4]【記載例】シフト記号表（勤務時間帯）'!$D$6:$Z$47,23,FALSE))</f>
        <v>6</v>
      </c>
      <c r="AG44" s="136" t="str">
        <f>IF(AG42="","",VLOOKUP(AG42,'[4]【記載例】シフト記号表（勤務時間帯）'!$D$6:$Z$47,23,FALSE))</f>
        <v/>
      </c>
      <c r="AH44" s="137" t="str">
        <f>IF(AH42="","",VLOOKUP(AH42,'[4]【記載例】シフト記号表（勤務時間帯）'!$D$6:$Z$47,23,FALSE))</f>
        <v>-</v>
      </c>
      <c r="AI44" s="135">
        <f>IF(AI42="","",VLOOKUP(AI42,'[4]【記載例】シフト記号表（勤務時間帯）'!$D$6:$Z$47,23,FALSE))</f>
        <v>3.9999999999999991</v>
      </c>
      <c r="AJ44" s="136">
        <f>IF(AJ42="","",VLOOKUP(AJ42,'[4]【記載例】シフト記号表（勤務時間帯）'!$D$6:$Z$47,23,FALSE))</f>
        <v>6</v>
      </c>
      <c r="AK44" s="136" t="str">
        <f>IF(AK42="","",VLOOKUP(AK42,'[4]【記載例】シフト記号表（勤務時間帯）'!$D$6:$Z$47,23,FALSE))</f>
        <v/>
      </c>
      <c r="AL44" s="136" t="str">
        <f>IF(AL42="","",VLOOKUP(AL42,'[4]【記載例】シフト記号表（勤務時間帯）'!$D$6:$Z$47,23,FALSE))</f>
        <v>-</v>
      </c>
      <c r="AM44" s="136" t="str">
        <f>IF(AM42="","",VLOOKUP(AM42,'[4]【記載例】シフト記号表（勤務時間帯）'!$D$6:$Z$47,23,FALSE))</f>
        <v>-</v>
      </c>
      <c r="AN44" s="136" t="str">
        <f>IF(AN42="","",VLOOKUP(AN42,'[4]【記載例】シフト記号表（勤務時間帯）'!$D$6:$Z$47,23,FALSE))</f>
        <v>-</v>
      </c>
      <c r="AO44" s="137" t="str">
        <f>IF(AO42="","",VLOOKUP(AO42,'[4]【記載例】シフト記号表（勤務時間帯）'!$D$6:$Z$47,23,FALSE))</f>
        <v/>
      </c>
      <c r="AP44" s="135">
        <f>IF(AP42="","",VLOOKUP(AP42,'[4]【記載例】シフト記号表（勤務時間帯）'!$D$6:$Z$47,23,FALSE))</f>
        <v>3.9999999999999991</v>
      </c>
      <c r="AQ44" s="136">
        <f>IF(AQ42="","",VLOOKUP(AQ42,'[4]【記載例】シフト記号表（勤務時間帯）'!$D$6:$Z$47,23,FALSE))</f>
        <v>6</v>
      </c>
      <c r="AR44" s="136" t="str">
        <f>IF(AR42="","",VLOOKUP(AR42,'[4]【記載例】シフト記号表（勤務時間帯）'!$D$6:$Z$47,23,FALSE))</f>
        <v/>
      </c>
      <c r="AS44" s="136" t="str">
        <f>IF(AS42="","",VLOOKUP(AS42,'[4]【記載例】シフト記号表（勤務時間帯）'!$D$6:$Z$47,23,FALSE))</f>
        <v>-</v>
      </c>
      <c r="AT44" s="136" t="str">
        <f>IF(AT42="","",VLOOKUP(AT42,'[4]【記載例】シフト記号表（勤務時間帯）'!$D$6:$Z$47,23,FALSE))</f>
        <v/>
      </c>
      <c r="AU44" s="136">
        <f>IF(AU42="","",VLOOKUP(AU42,'[4]【記載例】シフト記号表（勤務時間帯）'!$D$6:$Z$47,23,FALSE))</f>
        <v>3.9999999999999991</v>
      </c>
      <c r="AV44" s="137">
        <f>IF(AV42="","",VLOOKUP(AV42,'[4]【記載例】シフト記号表（勤務時間帯）'!$D$6:$Z$47,23,FALSE))</f>
        <v>6</v>
      </c>
      <c r="AW44" s="135" t="str">
        <f>IF(AW42="","",VLOOKUP(AW42,'[4]【記載例】シフト記号表（勤務時間帯）'!$D$6:$Z$47,23,FALSE))</f>
        <v/>
      </c>
      <c r="AX44" s="136" t="str">
        <f>IF(AX42="","",VLOOKUP(AX42,'[4]【記載例】シフト記号表（勤務時間帯）'!$D$6:$Z$47,23,FALSE))</f>
        <v/>
      </c>
      <c r="AY44" s="136" t="str">
        <f>IF(AY42="","",VLOOKUP(AY42,'[4]【記載例】シフト記号表（勤務時間帯）'!$D$6:$Z$47,23,FALSE))</f>
        <v/>
      </c>
      <c r="AZ44" s="905">
        <f>IF($BC$3="４週",SUM(U44:AV44),IF($BC$3="暦月",SUM(U44:AY44),""))</f>
        <v>50</v>
      </c>
      <c r="BA44" s="906"/>
      <c r="BB44" s="907">
        <f>IF($BC$3="４週",AZ44/4,IF($BC$3="暦月",(AZ44/($BC$8/7)),""))</f>
        <v>12.5</v>
      </c>
      <c r="BC44" s="906"/>
      <c r="BD44" s="899"/>
      <c r="BE44" s="900"/>
      <c r="BF44" s="900"/>
      <c r="BG44" s="900"/>
      <c r="BH44" s="901"/>
    </row>
    <row r="45" spans="2:60" ht="20.25" customHeight="1">
      <c r="B45" s="443"/>
      <c r="C45" s="910" t="s">
        <v>775</v>
      </c>
      <c r="D45" s="911"/>
      <c r="E45" s="912"/>
      <c r="F45" s="361"/>
      <c r="G45" s="361"/>
      <c r="H45" s="919" t="s">
        <v>907</v>
      </c>
      <c r="I45" s="922" t="s">
        <v>913</v>
      </c>
      <c r="J45" s="923"/>
      <c r="K45" s="923"/>
      <c r="L45" s="924"/>
      <c r="M45" s="931" t="s">
        <v>924</v>
      </c>
      <c r="N45" s="932"/>
      <c r="O45" s="933"/>
      <c r="P45" s="444" t="s">
        <v>616</v>
      </c>
      <c r="Q45" s="445"/>
      <c r="R45" s="445"/>
      <c r="S45" s="446"/>
      <c r="T45" s="447"/>
      <c r="U45" s="145" t="s">
        <v>918</v>
      </c>
      <c r="V45" s="146" t="s">
        <v>910</v>
      </c>
      <c r="W45" s="146" t="s">
        <v>910</v>
      </c>
      <c r="X45" s="146"/>
      <c r="Y45" s="146"/>
      <c r="Z45" s="146" t="s">
        <v>834</v>
      </c>
      <c r="AA45" s="147" t="s">
        <v>917</v>
      </c>
      <c r="AB45" s="145" t="s">
        <v>918</v>
      </c>
      <c r="AC45" s="146"/>
      <c r="AD45" s="146"/>
      <c r="AE45" s="146" t="s">
        <v>915</v>
      </c>
      <c r="AF45" s="146" t="s">
        <v>910</v>
      </c>
      <c r="AG45" s="146" t="s">
        <v>910</v>
      </c>
      <c r="AH45" s="147" t="s">
        <v>917</v>
      </c>
      <c r="AI45" s="145" t="s">
        <v>918</v>
      </c>
      <c r="AJ45" s="146" t="s">
        <v>910</v>
      </c>
      <c r="AK45" s="146"/>
      <c r="AL45" s="146" t="s">
        <v>919</v>
      </c>
      <c r="AM45" s="146" t="s">
        <v>917</v>
      </c>
      <c r="AN45" s="146" t="s">
        <v>918</v>
      </c>
      <c r="AO45" s="147"/>
      <c r="AP45" s="145"/>
      <c r="AQ45" s="146" t="s">
        <v>917</v>
      </c>
      <c r="AR45" s="146" t="s">
        <v>918</v>
      </c>
      <c r="AS45" s="146"/>
      <c r="AT45" s="146" t="s">
        <v>915</v>
      </c>
      <c r="AU45" s="146" t="s">
        <v>919</v>
      </c>
      <c r="AV45" s="147" t="s">
        <v>917</v>
      </c>
      <c r="AW45" s="145"/>
      <c r="AX45" s="146"/>
      <c r="AY45" s="146"/>
      <c r="AZ45" s="940"/>
      <c r="BA45" s="909"/>
      <c r="BB45" s="908"/>
      <c r="BC45" s="909"/>
      <c r="BD45" s="893"/>
      <c r="BE45" s="894"/>
      <c r="BF45" s="894"/>
      <c r="BG45" s="894"/>
      <c r="BH45" s="895"/>
    </row>
    <row r="46" spans="2:60" ht="20.25" customHeight="1">
      <c r="B46" s="118">
        <f>B43+1</f>
        <v>9</v>
      </c>
      <c r="C46" s="913"/>
      <c r="D46" s="914"/>
      <c r="E46" s="915"/>
      <c r="F46" s="361" t="str">
        <f>C45</f>
        <v>看護職員</v>
      </c>
      <c r="G46" s="361"/>
      <c r="H46" s="920"/>
      <c r="I46" s="925"/>
      <c r="J46" s="926"/>
      <c r="K46" s="926"/>
      <c r="L46" s="927"/>
      <c r="M46" s="934"/>
      <c r="N46" s="935"/>
      <c r="O46" s="936"/>
      <c r="P46" s="436" t="s">
        <v>911</v>
      </c>
      <c r="Q46" s="437"/>
      <c r="R46" s="437"/>
      <c r="S46" s="438"/>
      <c r="T46" s="439"/>
      <c r="U46" s="125">
        <f>IF(U45="","",VLOOKUP(U45,'[4]【記載例】シフト記号表（勤務時間帯）'!$D$6:$X$47,21,FALSE))</f>
        <v>3</v>
      </c>
      <c r="V46" s="126">
        <f>IF(V45="","",VLOOKUP(V45,'[4]【記載例】シフト記号表（勤務時間帯）'!$D$6:$X$47,21,FALSE))</f>
        <v>8</v>
      </c>
      <c r="W46" s="126">
        <f>IF(W45="","",VLOOKUP(W45,'[4]【記載例】シフト記号表（勤務時間帯）'!$D$6:$X$47,21,FALSE))</f>
        <v>8</v>
      </c>
      <c r="X46" s="126" t="str">
        <f>IF(X45="","",VLOOKUP(X45,'[4]【記載例】シフト記号表（勤務時間帯）'!$D$6:$X$47,21,FALSE))</f>
        <v/>
      </c>
      <c r="Y46" s="126" t="str">
        <f>IF(Y45="","",VLOOKUP(Y45,'[4]【記載例】シフト記号表（勤務時間帯）'!$D$6:$X$47,21,FALSE))</f>
        <v/>
      </c>
      <c r="Z46" s="126">
        <f>IF(Z45="","",VLOOKUP(Z45,'[4]【記載例】シフト記号表（勤務時間帯）'!$D$6:$X$47,21,FALSE))</f>
        <v>8</v>
      </c>
      <c r="AA46" s="127">
        <f>IF(AA45="","",VLOOKUP(AA45,'[4]【記載例】シフト記号表（勤務時間帯）'!$D$6:$X$47,21,FALSE))</f>
        <v>3</v>
      </c>
      <c r="AB46" s="125">
        <f>IF(AB45="","",VLOOKUP(AB45,'[4]【記載例】シフト記号表（勤務時間帯）'!$D$6:$X$47,21,FALSE))</f>
        <v>3</v>
      </c>
      <c r="AC46" s="126" t="str">
        <f>IF(AC45="","",VLOOKUP(AC45,'[4]【記載例】シフト記号表（勤務時間帯）'!$D$6:$X$47,21,FALSE))</f>
        <v/>
      </c>
      <c r="AD46" s="126" t="str">
        <f>IF(AD45="","",VLOOKUP(AD45,'[4]【記載例】シフト記号表（勤務時間帯）'!$D$6:$X$47,21,FALSE))</f>
        <v/>
      </c>
      <c r="AE46" s="126">
        <f>IF(AE45="","",VLOOKUP(AE45,'[4]【記載例】シフト記号表（勤務時間帯）'!$D$6:$X$47,21,FALSE))</f>
        <v>7.9999999999999982</v>
      </c>
      <c r="AF46" s="126">
        <f>IF(AF45="","",VLOOKUP(AF45,'[4]【記載例】シフト記号表（勤務時間帯）'!$D$6:$X$47,21,FALSE))</f>
        <v>8</v>
      </c>
      <c r="AG46" s="126">
        <f>IF(AG45="","",VLOOKUP(AG45,'[4]【記載例】シフト記号表（勤務時間帯）'!$D$6:$X$47,21,FALSE))</f>
        <v>8</v>
      </c>
      <c r="AH46" s="127">
        <f>IF(AH45="","",VLOOKUP(AH45,'[4]【記載例】シフト記号表（勤務時間帯）'!$D$6:$X$47,21,FALSE))</f>
        <v>3</v>
      </c>
      <c r="AI46" s="125">
        <f>IF(AI45="","",VLOOKUP(AI45,'[4]【記載例】シフト記号表（勤務時間帯）'!$D$6:$X$47,21,FALSE))</f>
        <v>3</v>
      </c>
      <c r="AJ46" s="126">
        <f>IF(AJ45="","",VLOOKUP(AJ45,'[4]【記載例】シフト記号表（勤務時間帯）'!$D$6:$X$47,21,FALSE))</f>
        <v>8</v>
      </c>
      <c r="AK46" s="126" t="str">
        <f>IF(AK45="","",VLOOKUP(AK45,'[4]【記載例】シフト記号表（勤務時間帯）'!$D$6:$X$47,21,FALSE))</f>
        <v/>
      </c>
      <c r="AL46" s="126">
        <f>IF(AL45="","",VLOOKUP(AL45,'[4]【記載例】シフト記号表（勤務時間帯）'!$D$6:$X$47,21,FALSE))</f>
        <v>8</v>
      </c>
      <c r="AM46" s="126">
        <f>IF(AM45="","",VLOOKUP(AM45,'[4]【記載例】シフト記号表（勤務時間帯）'!$D$6:$X$47,21,FALSE))</f>
        <v>3</v>
      </c>
      <c r="AN46" s="126">
        <f>IF(AN45="","",VLOOKUP(AN45,'[4]【記載例】シフト記号表（勤務時間帯）'!$D$6:$X$47,21,FALSE))</f>
        <v>3</v>
      </c>
      <c r="AO46" s="127" t="str">
        <f>IF(AO45="","",VLOOKUP(AO45,'[4]【記載例】シフト記号表（勤務時間帯）'!$D$6:$X$47,21,FALSE))</f>
        <v/>
      </c>
      <c r="AP46" s="125" t="str">
        <f>IF(AP45="","",VLOOKUP(AP45,'[4]【記載例】シフト記号表（勤務時間帯）'!$D$6:$X$47,21,FALSE))</f>
        <v/>
      </c>
      <c r="AQ46" s="126">
        <f>IF(AQ45="","",VLOOKUP(AQ45,'[4]【記載例】シフト記号表（勤務時間帯）'!$D$6:$X$47,21,FALSE))</f>
        <v>3</v>
      </c>
      <c r="AR46" s="126">
        <f>IF(AR45="","",VLOOKUP(AR45,'[4]【記載例】シフト記号表（勤務時間帯）'!$D$6:$X$47,21,FALSE))</f>
        <v>3</v>
      </c>
      <c r="AS46" s="126" t="str">
        <f>IF(AS45="","",VLOOKUP(AS45,'[4]【記載例】シフト記号表（勤務時間帯）'!$D$6:$X$47,21,FALSE))</f>
        <v/>
      </c>
      <c r="AT46" s="126">
        <f>IF(AT45="","",VLOOKUP(AT45,'[4]【記載例】シフト記号表（勤務時間帯）'!$D$6:$X$47,21,FALSE))</f>
        <v>7.9999999999999982</v>
      </c>
      <c r="AU46" s="126">
        <f>IF(AU45="","",VLOOKUP(AU45,'[4]【記載例】シフト記号表（勤務時間帯）'!$D$6:$X$47,21,FALSE))</f>
        <v>8</v>
      </c>
      <c r="AV46" s="127">
        <f>IF(AV45="","",VLOOKUP(AV45,'[4]【記載例】シフト記号表（勤務時間帯）'!$D$6:$X$47,21,FALSE))</f>
        <v>3</v>
      </c>
      <c r="AW46" s="125" t="str">
        <f>IF(AW45="","",VLOOKUP(AW45,'[4]【記載例】シフト記号表（勤務時間帯）'!$D$6:$X$47,21,FALSE))</f>
        <v/>
      </c>
      <c r="AX46" s="126" t="str">
        <f>IF(AX45="","",VLOOKUP(AX45,'[4]【記載例】シフト記号表（勤務時間帯）'!$D$6:$X$47,21,FALSE))</f>
        <v/>
      </c>
      <c r="AY46" s="126" t="str">
        <f>IF(AY45="","",VLOOKUP(AY45,'[4]【記載例】シフト記号表（勤務時間帯）'!$D$6:$X$47,21,FALSE))</f>
        <v/>
      </c>
      <c r="AZ46" s="902">
        <f>IF($BC$3="４週",SUM(U46:AV46),IF($BC$3="暦月",SUM(U46:AY46),""))</f>
        <v>110</v>
      </c>
      <c r="BA46" s="903"/>
      <c r="BB46" s="904">
        <f>IF($BC$3="４週",AZ46/4,IF($BC$3="暦月",(AZ46/($BC$8/7)),""))</f>
        <v>27.5</v>
      </c>
      <c r="BC46" s="903"/>
      <c r="BD46" s="896"/>
      <c r="BE46" s="897"/>
      <c r="BF46" s="897"/>
      <c r="BG46" s="897"/>
      <c r="BH46" s="898"/>
    </row>
    <row r="47" spans="2:60" ht="20.25" customHeight="1">
      <c r="B47" s="128"/>
      <c r="C47" s="941"/>
      <c r="D47" s="942"/>
      <c r="E47" s="943"/>
      <c r="F47" s="362"/>
      <c r="G47" s="362" t="str">
        <f>C45</f>
        <v>看護職員</v>
      </c>
      <c r="H47" s="944"/>
      <c r="I47" s="945"/>
      <c r="J47" s="946"/>
      <c r="K47" s="946"/>
      <c r="L47" s="947"/>
      <c r="M47" s="948"/>
      <c r="N47" s="949"/>
      <c r="O47" s="950"/>
      <c r="P47" s="440" t="s">
        <v>618</v>
      </c>
      <c r="Q47" s="441"/>
      <c r="R47" s="441"/>
      <c r="S47" s="449"/>
      <c r="T47" s="153"/>
      <c r="U47" s="135">
        <f>IF(U45="","",VLOOKUP(U45,'[4]【記載例】シフト記号表（勤務時間帯）'!$D$6:$Z$47,23,FALSE))</f>
        <v>6</v>
      </c>
      <c r="V47" s="136" t="str">
        <f>IF(V45="","",VLOOKUP(V45,'[4]【記載例】シフト記号表（勤務時間帯）'!$D$6:$Z$47,23,FALSE))</f>
        <v>-</v>
      </c>
      <c r="W47" s="136" t="str">
        <f>IF(W45="","",VLOOKUP(W45,'[4]【記載例】シフト記号表（勤務時間帯）'!$D$6:$Z$47,23,FALSE))</f>
        <v>-</v>
      </c>
      <c r="X47" s="136" t="str">
        <f>IF(X45="","",VLOOKUP(X45,'[4]【記載例】シフト記号表（勤務時間帯）'!$D$6:$Z$47,23,FALSE))</f>
        <v/>
      </c>
      <c r="Y47" s="136" t="str">
        <f>IF(Y45="","",VLOOKUP(Y45,'[4]【記載例】シフト記号表（勤務時間帯）'!$D$6:$Z$47,23,FALSE))</f>
        <v/>
      </c>
      <c r="Z47" s="136" t="str">
        <f>IF(Z45="","",VLOOKUP(Z45,'[4]【記載例】シフト記号表（勤務時間帯）'!$D$6:$Z$47,23,FALSE))</f>
        <v>-</v>
      </c>
      <c r="AA47" s="137">
        <f>IF(AA45="","",VLOOKUP(AA45,'[4]【記載例】シフト記号表（勤務時間帯）'!$D$6:$Z$47,23,FALSE))</f>
        <v>3.9999999999999991</v>
      </c>
      <c r="AB47" s="135">
        <f>IF(AB45="","",VLOOKUP(AB45,'[4]【記載例】シフト記号表（勤務時間帯）'!$D$6:$Z$47,23,FALSE))</f>
        <v>6</v>
      </c>
      <c r="AC47" s="136" t="str">
        <f>IF(AC45="","",VLOOKUP(AC45,'[4]【記載例】シフト記号表（勤務時間帯）'!$D$6:$Z$47,23,FALSE))</f>
        <v/>
      </c>
      <c r="AD47" s="136" t="str">
        <f>IF(AD45="","",VLOOKUP(AD45,'[4]【記載例】シフト記号表（勤務時間帯）'!$D$6:$Z$47,23,FALSE))</f>
        <v/>
      </c>
      <c r="AE47" s="136" t="str">
        <f>IF(AE45="","",VLOOKUP(AE45,'[4]【記載例】シフト記号表（勤務時間帯）'!$D$6:$Z$47,23,FALSE))</f>
        <v>-</v>
      </c>
      <c r="AF47" s="136" t="str">
        <f>IF(AF45="","",VLOOKUP(AF45,'[4]【記載例】シフト記号表（勤務時間帯）'!$D$6:$Z$47,23,FALSE))</f>
        <v>-</v>
      </c>
      <c r="AG47" s="136" t="str">
        <f>IF(AG45="","",VLOOKUP(AG45,'[4]【記載例】シフト記号表（勤務時間帯）'!$D$6:$Z$47,23,FALSE))</f>
        <v>-</v>
      </c>
      <c r="AH47" s="137">
        <f>IF(AH45="","",VLOOKUP(AH45,'[4]【記載例】シフト記号表（勤務時間帯）'!$D$6:$Z$47,23,FALSE))</f>
        <v>3.9999999999999991</v>
      </c>
      <c r="AI47" s="135">
        <f>IF(AI45="","",VLOOKUP(AI45,'[4]【記載例】シフト記号表（勤務時間帯）'!$D$6:$Z$47,23,FALSE))</f>
        <v>6</v>
      </c>
      <c r="AJ47" s="136" t="str">
        <f>IF(AJ45="","",VLOOKUP(AJ45,'[4]【記載例】シフト記号表（勤務時間帯）'!$D$6:$Z$47,23,FALSE))</f>
        <v>-</v>
      </c>
      <c r="AK47" s="136" t="str">
        <f>IF(AK45="","",VLOOKUP(AK45,'[4]【記載例】シフト記号表（勤務時間帯）'!$D$6:$Z$47,23,FALSE))</f>
        <v/>
      </c>
      <c r="AL47" s="136" t="str">
        <f>IF(AL45="","",VLOOKUP(AL45,'[4]【記載例】シフト記号表（勤務時間帯）'!$D$6:$Z$47,23,FALSE))</f>
        <v>-</v>
      </c>
      <c r="AM47" s="136">
        <f>IF(AM45="","",VLOOKUP(AM45,'[4]【記載例】シフト記号表（勤務時間帯）'!$D$6:$Z$47,23,FALSE))</f>
        <v>3.9999999999999991</v>
      </c>
      <c r="AN47" s="136">
        <f>IF(AN45="","",VLOOKUP(AN45,'[4]【記載例】シフト記号表（勤務時間帯）'!$D$6:$Z$47,23,FALSE))</f>
        <v>6</v>
      </c>
      <c r="AO47" s="137" t="str">
        <f>IF(AO45="","",VLOOKUP(AO45,'[4]【記載例】シフト記号表（勤務時間帯）'!$D$6:$Z$47,23,FALSE))</f>
        <v/>
      </c>
      <c r="AP47" s="135" t="str">
        <f>IF(AP45="","",VLOOKUP(AP45,'[4]【記載例】シフト記号表（勤務時間帯）'!$D$6:$Z$47,23,FALSE))</f>
        <v/>
      </c>
      <c r="AQ47" s="136">
        <f>IF(AQ45="","",VLOOKUP(AQ45,'[4]【記載例】シフト記号表（勤務時間帯）'!$D$6:$Z$47,23,FALSE))</f>
        <v>3.9999999999999991</v>
      </c>
      <c r="AR47" s="136">
        <f>IF(AR45="","",VLOOKUP(AR45,'[4]【記載例】シフト記号表（勤務時間帯）'!$D$6:$Z$47,23,FALSE))</f>
        <v>6</v>
      </c>
      <c r="AS47" s="136" t="str">
        <f>IF(AS45="","",VLOOKUP(AS45,'[4]【記載例】シフト記号表（勤務時間帯）'!$D$6:$Z$47,23,FALSE))</f>
        <v/>
      </c>
      <c r="AT47" s="136" t="str">
        <f>IF(AT45="","",VLOOKUP(AT45,'[4]【記載例】シフト記号表（勤務時間帯）'!$D$6:$Z$47,23,FALSE))</f>
        <v>-</v>
      </c>
      <c r="AU47" s="136" t="str">
        <f>IF(AU45="","",VLOOKUP(AU45,'[4]【記載例】シフト記号表（勤務時間帯）'!$D$6:$Z$47,23,FALSE))</f>
        <v>-</v>
      </c>
      <c r="AV47" s="137">
        <f>IF(AV45="","",VLOOKUP(AV45,'[4]【記載例】シフト記号表（勤務時間帯）'!$D$6:$Z$47,23,FALSE))</f>
        <v>3.9999999999999991</v>
      </c>
      <c r="AW47" s="135" t="str">
        <f>IF(AW45="","",VLOOKUP(AW45,'[4]【記載例】シフト記号表（勤務時間帯）'!$D$6:$Z$47,23,FALSE))</f>
        <v/>
      </c>
      <c r="AX47" s="136" t="str">
        <f>IF(AX45="","",VLOOKUP(AX45,'[4]【記載例】シフト記号表（勤務時間帯）'!$D$6:$Z$47,23,FALSE))</f>
        <v/>
      </c>
      <c r="AY47" s="136" t="str">
        <f>IF(AY45="","",VLOOKUP(AY45,'[4]【記載例】シフト記号表（勤務時間帯）'!$D$6:$Z$47,23,FALSE))</f>
        <v/>
      </c>
      <c r="AZ47" s="905">
        <f>IF($BC$3="４週",SUM(U47:AV47),IF($BC$3="暦月",SUM(U47:AY47),""))</f>
        <v>50</v>
      </c>
      <c r="BA47" s="906"/>
      <c r="BB47" s="907">
        <f>IF($BC$3="４週",AZ47/4,IF($BC$3="暦月",(AZ47/($BC$8/7)),""))</f>
        <v>12.5</v>
      </c>
      <c r="BC47" s="906"/>
      <c r="BD47" s="899"/>
      <c r="BE47" s="900"/>
      <c r="BF47" s="900"/>
      <c r="BG47" s="900"/>
      <c r="BH47" s="901"/>
    </row>
    <row r="48" spans="2:60" ht="20.25" customHeight="1">
      <c r="B48" s="443"/>
      <c r="C48" s="910" t="s">
        <v>773</v>
      </c>
      <c r="D48" s="911"/>
      <c r="E48" s="912"/>
      <c r="F48" s="361"/>
      <c r="G48" s="361"/>
      <c r="H48" s="919" t="s">
        <v>925</v>
      </c>
      <c r="I48" s="922" t="s">
        <v>926</v>
      </c>
      <c r="J48" s="923"/>
      <c r="K48" s="923"/>
      <c r="L48" s="924"/>
      <c r="M48" s="931" t="s">
        <v>927</v>
      </c>
      <c r="N48" s="932"/>
      <c r="O48" s="933"/>
      <c r="P48" s="444" t="s">
        <v>616</v>
      </c>
      <c r="Q48" s="176"/>
      <c r="R48" s="176"/>
      <c r="S48" s="177"/>
      <c r="T48" s="450"/>
      <c r="U48" s="145"/>
      <c r="V48" s="146"/>
      <c r="W48" s="146"/>
      <c r="X48" s="146" t="s">
        <v>829</v>
      </c>
      <c r="Y48" s="146" t="s">
        <v>915</v>
      </c>
      <c r="Z48" s="146"/>
      <c r="AA48" s="147"/>
      <c r="AB48" s="145"/>
      <c r="AC48" s="146"/>
      <c r="AD48" s="146"/>
      <c r="AE48" s="146" t="s">
        <v>915</v>
      </c>
      <c r="AF48" s="146" t="s">
        <v>829</v>
      </c>
      <c r="AG48" s="146"/>
      <c r="AH48" s="147"/>
      <c r="AI48" s="145"/>
      <c r="AJ48" s="146"/>
      <c r="AK48" s="146"/>
      <c r="AL48" s="146" t="s">
        <v>915</v>
      </c>
      <c r="AM48" s="146" t="s">
        <v>829</v>
      </c>
      <c r="AN48" s="146"/>
      <c r="AO48" s="147"/>
      <c r="AP48" s="145"/>
      <c r="AQ48" s="146"/>
      <c r="AR48" s="146"/>
      <c r="AS48" s="146" t="s">
        <v>829</v>
      </c>
      <c r="AT48" s="146" t="s">
        <v>915</v>
      </c>
      <c r="AU48" s="146"/>
      <c r="AV48" s="147"/>
      <c r="AW48" s="145"/>
      <c r="AX48" s="146"/>
      <c r="AY48" s="146"/>
      <c r="AZ48" s="940"/>
      <c r="BA48" s="909"/>
      <c r="BB48" s="908"/>
      <c r="BC48" s="909"/>
      <c r="BD48" s="893"/>
      <c r="BE48" s="894"/>
      <c r="BF48" s="894"/>
      <c r="BG48" s="894"/>
      <c r="BH48" s="895"/>
    </row>
    <row r="49" spans="2:60" ht="20.25" customHeight="1">
      <c r="B49" s="118">
        <f>B46+1</f>
        <v>10</v>
      </c>
      <c r="C49" s="913"/>
      <c r="D49" s="914"/>
      <c r="E49" s="915"/>
      <c r="F49" s="361" t="str">
        <f>C48</f>
        <v>介護従業者</v>
      </c>
      <c r="G49" s="361"/>
      <c r="H49" s="920"/>
      <c r="I49" s="925"/>
      <c r="J49" s="926"/>
      <c r="K49" s="926"/>
      <c r="L49" s="927"/>
      <c r="M49" s="934"/>
      <c r="N49" s="935"/>
      <c r="O49" s="936"/>
      <c r="P49" s="436" t="s">
        <v>911</v>
      </c>
      <c r="Q49" s="437"/>
      <c r="R49" s="437"/>
      <c r="S49" s="438"/>
      <c r="T49" s="439"/>
      <c r="U49" s="125" t="str">
        <f>IF(U48="","",VLOOKUP(U48,'[4]【記載例】シフト記号表（勤務時間帯）'!$D$6:$X$47,21,FALSE))</f>
        <v/>
      </c>
      <c r="V49" s="126" t="str">
        <f>IF(V48="","",VLOOKUP(V48,'[4]【記載例】シフト記号表（勤務時間帯）'!$D$6:$X$47,21,FALSE))</f>
        <v/>
      </c>
      <c r="W49" s="126" t="str">
        <f>IF(W48="","",VLOOKUP(W48,'[4]【記載例】シフト記号表（勤務時間帯）'!$D$6:$X$47,21,FALSE))</f>
        <v/>
      </c>
      <c r="X49" s="126">
        <f>IF(X48="","",VLOOKUP(X48,'[4]【記載例】シフト記号表（勤務時間帯）'!$D$6:$X$47,21,FALSE))</f>
        <v>7.9999999999999982</v>
      </c>
      <c r="Y49" s="126">
        <f>IF(Y48="","",VLOOKUP(Y48,'[4]【記載例】シフト記号表（勤務時間帯）'!$D$6:$X$47,21,FALSE))</f>
        <v>7.9999999999999982</v>
      </c>
      <c r="Z49" s="126" t="str">
        <f>IF(Z48="","",VLOOKUP(Z48,'[4]【記載例】シフト記号表（勤務時間帯）'!$D$6:$X$47,21,FALSE))</f>
        <v/>
      </c>
      <c r="AA49" s="127" t="str">
        <f>IF(AA48="","",VLOOKUP(AA48,'[4]【記載例】シフト記号表（勤務時間帯）'!$D$6:$X$47,21,FALSE))</f>
        <v/>
      </c>
      <c r="AB49" s="125" t="str">
        <f>IF(AB48="","",VLOOKUP(AB48,'[4]【記載例】シフト記号表（勤務時間帯）'!$D$6:$X$47,21,FALSE))</f>
        <v/>
      </c>
      <c r="AC49" s="126" t="str">
        <f>IF(AC48="","",VLOOKUP(AC48,'[4]【記載例】シフト記号表（勤務時間帯）'!$D$6:$X$47,21,FALSE))</f>
        <v/>
      </c>
      <c r="AD49" s="126" t="str">
        <f>IF(AD48="","",VLOOKUP(AD48,'[4]【記載例】シフト記号表（勤務時間帯）'!$D$6:$X$47,21,FALSE))</f>
        <v/>
      </c>
      <c r="AE49" s="126">
        <f>IF(AE48="","",VLOOKUP(AE48,'[4]【記載例】シフト記号表（勤務時間帯）'!$D$6:$X$47,21,FALSE))</f>
        <v>7.9999999999999982</v>
      </c>
      <c r="AF49" s="126">
        <f>IF(AF48="","",VLOOKUP(AF48,'[4]【記載例】シフト記号表（勤務時間帯）'!$D$6:$X$47,21,FALSE))</f>
        <v>7.9999999999999982</v>
      </c>
      <c r="AG49" s="126" t="str">
        <f>IF(AG48="","",VLOOKUP(AG48,'[4]【記載例】シフト記号表（勤務時間帯）'!$D$6:$X$47,21,FALSE))</f>
        <v/>
      </c>
      <c r="AH49" s="127" t="str">
        <f>IF(AH48="","",VLOOKUP(AH48,'[4]【記載例】シフト記号表（勤務時間帯）'!$D$6:$X$47,21,FALSE))</f>
        <v/>
      </c>
      <c r="AI49" s="125" t="str">
        <f>IF(AI48="","",VLOOKUP(AI48,'[4]【記載例】シフト記号表（勤務時間帯）'!$D$6:$X$47,21,FALSE))</f>
        <v/>
      </c>
      <c r="AJ49" s="126" t="str">
        <f>IF(AJ48="","",VLOOKUP(AJ48,'[4]【記載例】シフト記号表（勤務時間帯）'!$D$6:$X$47,21,FALSE))</f>
        <v/>
      </c>
      <c r="AK49" s="126" t="str">
        <f>IF(AK48="","",VLOOKUP(AK48,'[4]【記載例】シフト記号表（勤務時間帯）'!$D$6:$X$47,21,FALSE))</f>
        <v/>
      </c>
      <c r="AL49" s="126">
        <f>IF(AL48="","",VLOOKUP(AL48,'[4]【記載例】シフト記号表（勤務時間帯）'!$D$6:$X$47,21,FALSE))</f>
        <v>7.9999999999999982</v>
      </c>
      <c r="AM49" s="126">
        <f>IF(AM48="","",VLOOKUP(AM48,'[4]【記載例】シフト記号表（勤務時間帯）'!$D$6:$X$47,21,FALSE))</f>
        <v>7.9999999999999982</v>
      </c>
      <c r="AN49" s="126" t="str">
        <f>IF(AN48="","",VLOOKUP(AN48,'[4]【記載例】シフト記号表（勤務時間帯）'!$D$6:$X$47,21,FALSE))</f>
        <v/>
      </c>
      <c r="AO49" s="127" t="str">
        <f>IF(AO48="","",VLOOKUP(AO48,'[4]【記載例】シフト記号表（勤務時間帯）'!$D$6:$X$47,21,FALSE))</f>
        <v/>
      </c>
      <c r="AP49" s="125" t="str">
        <f>IF(AP48="","",VLOOKUP(AP48,'[4]【記載例】シフト記号表（勤務時間帯）'!$D$6:$X$47,21,FALSE))</f>
        <v/>
      </c>
      <c r="AQ49" s="126" t="str">
        <f>IF(AQ48="","",VLOOKUP(AQ48,'[4]【記載例】シフト記号表（勤務時間帯）'!$D$6:$X$47,21,FALSE))</f>
        <v/>
      </c>
      <c r="AR49" s="126" t="str">
        <f>IF(AR48="","",VLOOKUP(AR48,'[4]【記載例】シフト記号表（勤務時間帯）'!$D$6:$X$47,21,FALSE))</f>
        <v/>
      </c>
      <c r="AS49" s="126">
        <f>IF(AS48="","",VLOOKUP(AS48,'[4]【記載例】シフト記号表（勤務時間帯）'!$D$6:$X$47,21,FALSE))</f>
        <v>7.9999999999999982</v>
      </c>
      <c r="AT49" s="126">
        <f>IF(AT48="","",VLOOKUP(AT48,'[4]【記載例】シフト記号表（勤務時間帯）'!$D$6:$X$47,21,FALSE))</f>
        <v>7.9999999999999982</v>
      </c>
      <c r="AU49" s="126" t="str">
        <f>IF(AU48="","",VLOOKUP(AU48,'[4]【記載例】シフト記号表（勤務時間帯）'!$D$6:$X$47,21,FALSE))</f>
        <v/>
      </c>
      <c r="AV49" s="127" t="str">
        <f>IF(AV48="","",VLOOKUP(AV48,'[4]【記載例】シフト記号表（勤務時間帯）'!$D$6:$X$47,21,FALSE))</f>
        <v/>
      </c>
      <c r="AW49" s="125" t="str">
        <f>IF(AW48="","",VLOOKUP(AW48,'[4]【記載例】シフト記号表（勤務時間帯）'!$D$6:$X$47,21,FALSE))</f>
        <v/>
      </c>
      <c r="AX49" s="126" t="str">
        <f>IF(AX48="","",VLOOKUP(AX48,'[4]【記載例】シフト記号表（勤務時間帯）'!$D$6:$X$47,21,FALSE))</f>
        <v/>
      </c>
      <c r="AY49" s="126" t="str">
        <f>IF(AY48="","",VLOOKUP(AY48,'[4]【記載例】シフト記号表（勤務時間帯）'!$D$6:$X$47,21,FALSE))</f>
        <v/>
      </c>
      <c r="AZ49" s="902">
        <f>IF($BC$3="４週",SUM(U49:AV49),IF($BC$3="暦月",SUM(U49:AY49),""))</f>
        <v>63.999999999999993</v>
      </c>
      <c r="BA49" s="903"/>
      <c r="BB49" s="904">
        <f>IF($BC$3="４週",AZ49/4,IF($BC$3="暦月",(AZ49/($BC$8/7)),""))</f>
        <v>15.999999999999998</v>
      </c>
      <c r="BC49" s="903"/>
      <c r="BD49" s="896"/>
      <c r="BE49" s="897"/>
      <c r="BF49" s="897"/>
      <c r="BG49" s="897"/>
      <c r="BH49" s="898"/>
    </row>
    <row r="50" spans="2:60" ht="20.25" customHeight="1">
      <c r="B50" s="128"/>
      <c r="C50" s="941"/>
      <c r="D50" s="942"/>
      <c r="E50" s="943"/>
      <c r="F50" s="362"/>
      <c r="G50" s="362" t="str">
        <f>C48</f>
        <v>介護従業者</v>
      </c>
      <c r="H50" s="944"/>
      <c r="I50" s="945"/>
      <c r="J50" s="946"/>
      <c r="K50" s="946"/>
      <c r="L50" s="947"/>
      <c r="M50" s="948"/>
      <c r="N50" s="949"/>
      <c r="O50" s="950"/>
      <c r="P50" s="451" t="s">
        <v>618</v>
      </c>
      <c r="Q50" s="452"/>
      <c r="R50" s="452"/>
      <c r="S50" s="453"/>
      <c r="T50" s="158"/>
      <c r="U50" s="135" t="str">
        <f>IF(U48="","",VLOOKUP(U48,'[4]【記載例】シフト記号表（勤務時間帯）'!$D$6:$Z$47,23,FALSE))</f>
        <v/>
      </c>
      <c r="V50" s="136" t="str">
        <f>IF(V48="","",VLOOKUP(V48,'[4]【記載例】シフト記号表（勤務時間帯）'!$D$6:$Z$47,23,FALSE))</f>
        <v/>
      </c>
      <c r="W50" s="136" t="str">
        <f>IF(W48="","",VLOOKUP(W48,'[4]【記載例】シフト記号表（勤務時間帯）'!$D$6:$Z$47,23,FALSE))</f>
        <v/>
      </c>
      <c r="X50" s="136" t="str">
        <f>IF(X48="","",VLOOKUP(X48,'[4]【記載例】シフト記号表（勤務時間帯）'!$D$6:$Z$47,23,FALSE))</f>
        <v>-</v>
      </c>
      <c r="Y50" s="136" t="str">
        <f>IF(Y48="","",VLOOKUP(Y48,'[4]【記載例】シフト記号表（勤務時間帯）'!$D$6:$Z$47,23,FALSE))</f>
        <v>-</v>
      </c>
      <c r="Z50" s="136" t="str">
        <f>IF(Z48="","",VLOOKUP(Z48,'[4]【記載例】シフト記号表（勤務時間帯）'!$D$6:$Z$47,23,FALSE))</f>
        <v/>
      </c>
      <c r="AA50" s="137" t="str">
        <f>IF(AA48="","",VLOOKUP(AA48,'[4]【記載例】シフト記号表（勤務時間帯）'!$D$6:$Z$47,23,FALSE))</f>
        <v/>
      </c>
      <c r="AB50" s="135" t="str">
        <f>IF(AB48="","",VLOOKUP(AB48,'[4]【記載例】シフト記号表（勤務時間帯）'!$D$6:$Z$47,23,FALSE))</f>
        <v/>
      </c>
      <c r="AC50" s="136" t="str">
        <f>IF(AC48="","",VLOOKUP(AC48,'[4]【記載例】シフト記号表（勤務時間帯）'!$D$6:$Z$47,23,FALSE))</f>
        <v/>
      </c>
      <c r="AD50" s="136" t="str">
        <f>IF(AD48="","",VLOOKUP(AD48,'[4]【記載例】シフト記号表（勤務時間帯）'!$D$6:$Z$47,23,FALSE))</f>
        <v/>
      </c>
      <c r="AE50" s="136" t="str">
        <f>IF(AE48="","",VLOOKUP(AE48,'[4]【記載例】シフト記号表（勤務時間帯）'!$D$6:$Z$47,23,FALSE))</f>
        <v>-</v>
      </c>
      <c r="AF50" s="136" t="str">
        <f>IF(AF48="","",VLOOKUP(AF48,'[4]【記載例】シフト記号表（勤務時間帯）'!$D$6:$Z$47,23,FALSE))</f>
        <v>-</v>
      </c>
      <c r="AG50" s="136" t="str">
        <f>IF(AG48="","",VLOOKUP(AG48,'[4]【記載例】シフト記号表（勤務時間帯）'!$D$6:$Z$47,23,FALSE))</f>
        <v/>
      </c>
      <c r="AH50" s="137" t="str">
        <f>IF(AH48="","",VLOOKUP(AH48,'[4]【記載例】シフト記号表（勤務時間帯）'!$D$6:$Z$47,23,FALSE))</f>
        <v/>
      </c>
      <c r="AI50" s="135" t="str">
        <f>IF(AI48="","",VLOOKUP(AI48,'[4]【記載例】シフト記号表（勤務時間帯）'!$D$6:$Z$47,23,FALSE))</f>
        <v/>
      </c>
      <c r="AJ50" s="136" t="str">
        <f>IF(AJ48="","",VLOOKUP(AJ48,'[4]【記載例】シフト記号表（勤務時間帯）'!$D$6:$Z$47,23,FALSE))</f>
        <v/>
      </c>
      <c r="AK50" s="136" t="str">
        <f>IF(AK48="","",VLOOKUP(AK48,'[4]【記載例】シフト記号表（勤務時間帯）'!$D$6:$Z$47,23,FALSE))</f>
        <v/>
      </c>
      <c r="AL50" s="136" t="str">
        <f>IF(AL48="","",VLOOKUP(AL48,'[4]【記載例】シフト記号表（勤務時間帯）'!$D$6:$Z$47,23,FALSE))</f>
        <v>-</v>
      </c>
      <c r="AM50" s="136" t="str">
        <f>IF(AM48="","",VLOOKUP(AM48,'[4]【記載例】シフト記号表（勤務時間帯）'!$D$6:$Z$47,23,FALSE))</f>
        <v>-</v>
      </c>
      <c r="AN50" s="136" t="str">
        <f>IF(AN48="","",VLOOKUP(AN48,'[4]【記載例】シフト記号表（勤務時間帯）'!$D$6:$Z$47,23,FALSE))</f>
        <v/>
      </c>
      <c r="AO50" s="137" t="str">
        <f>IF(AO48="","",VLOOKUP(AO48,'[4]【記載例】シフト記号表（勤務時間帯）'!$D$6:$Z$47,23,FALSE))</f>
        <v/>
      </c>
      <c r="AP50" s="135" t="str">
        <f>IF(AP48="","",VLOOKUP(AP48,'[4]【記載例】シフト記号表（勤務時間帯）'!$D$6:$Z$47,23,FALSE))</f>
        <v/>
      </c>
      <c r="AQ50" s="136" t="str">
        <f>IF(AQ48="","",VLOOKUP(AQ48,'[4]【記載例】シフト記号表（勤務時間帯）'!$D$6:$Z$47,23,FALSE))</f>
        <v/>
      </c>
      <c r="AR50" s="136" t="str">
        <f>IF(AR48="","",VLOOKUP(AR48,'[4]【記載例】シフト記号表（勤務時間帯）'!$D$6:$Z$47,23,FALSE))</f>
        <v/>
      </c>
      <c r="AS50" s="136" t="str">
        <f>IF(AS48="","",VLOOKUP(AS48,'[4]【記載例】シフト記号表（勤務時間帯）'!$D$6:$Z$47,23,FALSE))</f>
        <v>-</v>
      </c>
      <c r="AT50" s="136" t="str">
        <f>IF(AT48="","",VLOOKUP(AT48,'[4]【記載例】シフト記号表（勤務時間帯）'!$D$6:$Z$47,23,FALSE))</f>
        <v>-</v>
      </c>
      <c r="AU50" s="136" t="str">
        <f>IF(AU48="","",VLOOKUP(AU48,'[4]【記載例】シフト記号表（勤務時間帯）'!$D$6:$Z$47,23,FALSE))</f>
        <v/>
      </c>
      <c r="AV50" s="137" t="str">
        <f>IF(AV48="","",VLOOKUP(AV48,'[4]【記載例】シフト記号表（勤務時間帯）'!$D$6:$Z$47,23,FALSE))</f>
        <v/>
      </c>
      <c r="AW50" s="135" t="str">
        <f>IF(AW48="","",VLOOKUP(AW48,'[4]【記載例】シフト記号表（勤務時間帯）'!$D$6:$Z$47,23,FALSE))</f>
        <v/>
      </c>
      <c r="AX50" s="136" t="str">
        <f>IF(AX48="","",VLOOKUP(AX48,'[4]【記載例】シフト記号表（勤務時間帯）'!$D$6:$Z$47,23,FALSE))</f>
        <v/>
      </c>
      <c r="AY50" s="136" t="str">
        <f>IF(AY48="","",VLOOKUP(AY48,'[4]【記載例】シフト記号表（勤務時間帯）'!$D$6:$Z$47,23,FALSE))</f>
        <v/>
      </c>
      <c r="AZ50" s="905">
        <f>IF($BC$3="４週",SUM(U50:AV50),IF($BC$3="暦月",SUM(U50:AY50),""))</f>
        <v>0</v>
      </c>
      <c r="BA50" s="906"/>
      <c r="BB50" s="907">
        <f>IF($BC$3="４週",AZ50/4,IF($BC$3="暦月",(AZ50/($BC$8/7)),""))</f>
        <v>0</v>
      </c>
      <c r="BC50" s="906"/>
      <c r="BD50" s="899"/>
      <c r="BE50" s="900"/>
      <c r="BF50" s="900"/>
      <c r="BG50" s="900"/>
      <c r="BH50" s="901"/>
    </row>
    <row r="51" spans="2:60" ht="20.25" customHeight="1">
      <c r="B51" s="443"/>
      <c r="C51" s="910" t="s">
        <v>773</v>
      </c>
      <c r="D51" s="911"/>
      <c r="E51" s="912"/>
      <c r="F51" s="361"/>
      <c r="G51" s="361"/>
      <c r="H51" s="919" t="s">
        <v>925</v>
      </c>
      <c r="I51" s="922" t="s">
        <v>926</v>
      </c>
      <c r="J51" s="923"/>
      <c r="K51" s="923"/>
      <c r="L51" s="924"/>
      <c r="M51" s="931" t="s">
        <v>928</v>
      </c>
      <c r="N51" s="932"/>
      <c r="O51" s="933"/>
      <c r="P51" s="444" t="s">
        <v>616</v>
      </c>
      <c r="Q51" s="176"/>
      <c r="R51" s="176"/>
      <c r="S51" s="177"/>
      <c r="T51" s="450"/>
      <c r="U51" s="145"/>
      <c r="V51" s="146"/>
      <c r="W51" s="146"/>
      <c r="X51" s="146" t="s">
        <v>838</v>
      </c>
      <c r="Y51" s="146"/>
      <c r="Z51" s="146" t="s">
        <v>929</v>
      </c>
      <c r="AA51" s="147" t="s">
        <v>929</v>
      </c>
      <c r="AB51" s="145"/>
      <c r="AC51" s="146"/>
      <c r="AD51" s="146"/>
      <c r="AE51" s="146" t="s">
        <v>929</v>
      </c>
      <c r="AF51" s="146"/>
      <c r="AG51" s="146" t="s">
        <v>929</v>
      </c>
      <c r="AH51" s="147" t="s">
        <v>929</v>
      </c>
      <c r="AI51" s="145"/>
      <c r="AJ51" s="146"/>
      <c r="AK51" s="146"/>
      <c r="AL51" s="146" t="s">
        <v>929</v>
      </c>
      <c r="AM51" s="146"/>
      <c r="AN51" s="146" t="s">
        <v>838</v>
      </c>
      <c r="AO51" s="147" t="s">
        <v>929</v>
      </c>
      <c r="AP51" s="145"/>
      <c r="AQ51" s="146"/>
      <c r="AR51" s="146"/>
      <c r="AS51" s="146" t="s">
        <v>929</v>
      </c>
      <c r="AT51" s="146"/>
      <c r="AU51" s="146" t="s">
        <v>929</v>
      </c>
      <c r="AV51" s="147" t="s">
        <v>929</v>
      </c>
      <c r="AW51" s="145"/>
      <c r="AX51" s="146"/>
      <c r="AY51" s="146"/>
      <c r="AZ51" s="940"/>
      <c r="BA51" s="909"/>
      <c r="BB51" s="908"/>
      <c r="BC51" s="909"/>
      <c r="BD51" s="893"/>
      <c r="BE51" s="894"/>
      <c r="BF51" s="894"/>
      <c r="BG51" s="894"/>
      <c r="BH51" s="895"/>
    </row>
    <row r="52" spans="2:60" ht="20.25" customHeight="1">
      <c r="B52" s="118">
        <f>B49+1</f>
        <v>11</v>
      </c>
      <c r="C52" s="913"/>
      <c r="D52" s="914"/>
      <c r="E52" s="915"/>
      <c r="F52" s="361" t="str">
        <f>C51</f>
        <v>介護従業者</v>
      </c>
      <c r="G52" s="361"/>
      <c r="H52" s="920"/>
      <c r="I52" s="925"/>
      <c r="J52" s="926"/>
      <c r="K52" s="926"/>
      <c r="L52" s="927"/>
      <c r="M52" s="934"/>
      <c r="N52" s="935"/>
      <c r="O52" s="936"/>
      <c r="P52" s="436" t="s">
        <v>911</v>
      </c>
      <c r="Q52" s="437"/>
      <c r="R52" s="437"/>
      <c r="S52" s="438"/>
      <c r="T52" s="439"/>
      <c r="U52" s="125" t="str">
        <f>IF(U51="","",VLOOKUP(U51,'[4]【記載例】シフト記号表（勤務時間帯）'!$D$6:$X$47,21,FALSE))</f>
        <v/>
      </c>
      <c r="V52" s="126" t="str">
        <f>IF(V51="","",VLOOKUP(V51,'[4]【記載例】シフト記号表（勤務時間帯）'!$D$6:$X$47,21,FALSE))</f>
        <v/>
      </c>
      <c r="W52" s="126" t="str">
        <f>IF(W51="","",VLOOKUP(W51,'[4]【記載例】シフト記号表（勤務時間帯）'!$D$6:$X$47,21,FALSE))</f>
        <v/>
      </c>
      <c r="X52" s="126">
        <f>IF(X51="","",VLOOKUP(X51,'[4]【記載例】シフト記号表（勤務時間帯）'!$D$6:$X$47,21,FALSE))</f>
        <v>5.9999999999999982</v>
      </c>
      <c r="Y52" s="126" t="str">
        <f>IF(Y51="","",VLOOKUP(Y51,'[4]【記載例】シフト記号表（勤務時間帯）'!$D$6:$X$47,21,FALSE))</f>
        <v/>
      </c>
      <c r="Z52" s="126">
        <f>IF(Z51="","",VLOOKUP(Z51,'[4]【記載例】シフト記号表（勤務時間帯）'!$D$6:$X$47,21,FALSE))</f>
        <v>5.9999999999999982</v>
      </c>
      <c r="AA52" s="127">
        <f>IF(AA51="","",VLOOKUP(AA51,'[4]【記載例】シフト記号表（勤務時間帯）'!$D$6:$X$47,21,FALSE))</f>
        <v>5.9999999999999982</v>
      </c>
      <c r="AB52" s="125" t="str">
        <f>IF(AB51="","",VLOOKUP(AB51,'[4]【記載例】シフト記号表（勤務時間帯）'!$D$6:$X$47,21,FALSE))</f>
        <v/>
      </c>
      <c r="AC52" s="126" t="str">
        <f>IF(AC51="","",VLOOKUP(AC51,'[4]【記載例】シフト記号表（勤務時間帯）'!$D$6:$X$47,21,FALSE))</f>
        <v/>
      </c>
      <c r="AD52" s="126" t="str">
        <f>IF(AD51="","",VLOOKUP(AD51,'[4]【記載例】シフト記号表（勤務時間帯）'!$D$6:$X$47,21,FALSE))</f>
        <v/>
      </c>
      <c r="AE52" s="126">
        <f>IF(AE51="","",VLOOKUP(AE51,'[4]【記載例】シフト記号表（勤務時間帯）'!$D$6:$X$47,21,FALSE))</f>
        <v>5.9999999999999982</v>
      </c>
      <c r="AF52" s="126" t="str">
        <f>IF(AF51="","",VLOOKUP(AF51,'[4]【記載例】シフト記号表（勤務時間帯）'!$D$6:$X$47,21,FALSE))</f>
        <v/>
      </c>
      <c r="AG52" s="126">
        <f>IF(AG51="","",VLOOKUP(AG51,'[4]【記載例】シフト記号表（勤務時間帯）'!$D$6:$X$47,21,FALSE))</f>
        <v>5.9999999999999982</v>
      </c>
      <c r="AH52" s="127">
        <f>IF(AH51="","",VLOOKUP(AH51,'[4]【記載例】シフト記号表（勤務時間帯）'!$D$6:$X$47,21,FALSE))</f>
        <v>5.9999999999999982</v>
      </c>
      <c r="AI52" s="125" t="str">
        <f>IF(AI51="","",VLOOKUP(AI51,'[4]【記載例】シフト記号表（勤務時間帯）'!$D$6:$X$47,21,FALSE))</f>
        <v/>
      </c>
      <c r="AJ52" s="126" t="str">
        <f>IF(AJ51="","",VLOOKUP(AJ51,'[4]【記載例】シフト記号表（勤務時間帯）'!$D$6:$X$47,21,FALSE))</f>
        <v/>
      </c>
      <c r="AK52" s="126" t="str">
        <f>IF(AK51="","",VLOOKUP(AK51,'[4]【記載例】シフト記号表（勤務時間帯）'!$D$6:$X$47,21,FALSE))</f>
        <v/>
      </c>
      <c r="AL52" s="126">
        <f>IF(AL51="","",VLOOKUP(AL51,'[4]【記載例】シフト記号表（勤務時間帯）'!$D$6:$X$47,21,FALSE))</f>
        <v>5.9999999999999982</v>
      </c>
      <c r="AM52" s="126" t="str">
        <f>IF(AM51="","",VLOOKUP(AM51,'[4]【記載例】シフト記号表（勤務時間帯）'!$D$6:$X$47,21,FALSE))</f>
        <v/>
      </c>
      <c r="AN52" s="126">
        <f>IF(AN51="","",VLOOKUP(AN51,'[4]【記載例】シフト記号表（勤務時間帯）'!$D$6:$X$47,21,FALSE))</f>
        <v>5.9999999999999982</v>
      </c>
      <c r="AO52" s="127">
        <f>IF(AO51="","",VLOOKUP(AO51,'[4]【記載例】シフト記号表（勤務時間帯）'!$D$6:$X$47,21,FALSE))</f>
        <v>5.9999999999999982</v>
      </c>
      <c r="AP52" s="125" t="str">
        <f>IF(AP51="","",VLOOKUP(AP51,'[4]【記載例】シフト記号表（勤務時間帯）'!$D$6:$X$47,21,FALSE))</f>
        <v/>
      </c>
      <c r="AQ52" s="126" t="str">
        <f>IF(AQ51="","",VLOOKUP(AQ51,'[4]【記載例】シフト記号表（勤務時間帯）'!$D$6:$X$47,21,FALSE))</f>
        <v/>
      </c>
      <c r="AR52" s="126" t="str">
        <f>IF(AR51="","",VLOOKUP(AR51,'[4]【記載例】シフト記号表（勤務時間帯）'!$D$6:$X$47,21,FALSE))</f>
        <v/>
      </c>
      <c r="AS52" s="126">
        <f>IF(AS51="","",VLOOKUP(AS51,'[4]【記載例】シフト記号表（勤務時間帯）'!$D$6:$X$47,21,FALSE))</f>
        <v>5.9999999999999982</v>
      </c>
      <c r="AT52" s="126" t="str">
        <f>IF(AT51="","",VLOOKUP(AT51,'[4]【記載例】シフト記号表（勤務時間帯）'!$D$6:$X$47,21,FALSE))</f>
        <v/>
      </c>
      <c r="AU52" s="126">
        <f>IF(AU51="","",VLOOKUP(AU51,'[4]【記載例】シフト記号表（勤務時間帯）'!$D$6:$X$47,21,FALSE))</f>
        <v>5.9999999999999982</v>
      </c>
      <c r="AV52" s="127">
        <f>IF(AV51="","",VLOOKUP(AV51,'[4]【記載例】シフト記号表（勤務時間帯）'!$D$6:$X$47,21,FALSE))</f>
        <v>5.9999999999999982</v>
      </c>
      <c r="AW52" s="125" t="str">
        <f>IF(AW51="","",VLOOKUP(AW51,'[4]【記載例】シフト記号表（勤務時間帯）'!$D$6:$X$47,21,FALSE))</f>
        <v/>
      </c>
      <c r="AX52" s="126" t="str">
        <f>IF(AX51="","",VLOOKUP(AX51,'[4]【記載例】シフト記号表（勤務時間帯）'!$D$6:$X$47,21,FALSE))</f>
        <v/>
      </c>
      <c r="AY52" s="126" t="str">
        <f>IF(AY51="","",VLOOKUP(AY51,'[4]【記載例】シフト記号表（勤務時間帯）'!$D$6:$X$47,21,FALSE))</f>
        <v/>
      </c>
      <c r="AZ52" s="902">
        <f>IF($BC$3="４週",SUM(U52:AV52),IF($BC$3="暦月",SUM(U52:AY52),""))</f>
        <v>71.999999999999986</v>
      </c>
      <c r="BA52" s="903"/>
      <c r="BB52" s="904">
        <f>IF($BC$3="４週",AZ52/4,IF($BC$3="暦月",(AZ52/($BC$8/7)),""))</f>
        <v>17.999999999999996</v>
      </c>
      <c r="BC52" s="903"/>
      <c r="BD52" s="896"/>
      <c r="BE52" s="897"/>
      <c r="BF52" s="897"/>
      <c r="BG52" s="897"/>
      <c r="BH52" s="898"/>
    </row>
    <row r="53" spans="2:60" ht="20.25" customHeight="1">
      <c r="B53" s="128"/>
      <c r="C53" s="941"/>
      <c r="D53" s="942"/>
      <c r="E53" s="943"/>
      <c r="F53" s="362"/>
      <c r="G53" s="362" t="str">
        <f>C51</f>
        <v>介護従業者</v>
      </c>
      <c r="H53" s="944"/>
      <c r="I53" s="945"/>
      <c r="J53" s="946"/>
      <c r="K53" s="946"/>
      <c r="L53" s="947"/>
      <c r="M53" s="948"/>
      <c r="N53" s="949"/>
      <c r="O53" s="950"/>
      <c r="P53" s="451" t="s">
        <v>618</v>
      </c>
      <c r="Q53" s="452"/>
      <c r="R53" s="452"/>
      <c r="S53" s="453"/>
      <c r="T53" s="158"/>
      <c r="U53" s="135" t="str">
        <f>IF(U51="","",VLOOKUP(U51,'[4]【記載例】シフト記号表（勤務時間帯）'!$D$6:$Z$47,23,FALSE))</f>
        <v/>
      </c>
      <c r="V53" s="136" t="str">
        <f>IF(V51="","",VLOOKUP(V51,'[4]【記載例】シフト記号表（勤務時間帯）'!$D$6:$Z$47,23,FALSE))</f>
        <v/>
      </c>
      <c r="W53" s="136" t="str">
        <f>IF(W51="","",VLOOKUP(W51,'[4]【記載例】シフト記号表（勤務時間帯）'!$D$6:$Z$47,23,FALSE))</f>
        <v/>
      </c>
      <c r="X53" s="136" t="str">
        <f>IF(X51="","",VLOOKUP(X51,'[4]【記載例】シフト記号表（勤務時間帯）'!$D$6:$Z$47,23,FALSE))</f>
        <v>-</v>
      </c>
      <c r="Y53" s="136" t="str">
        <f>IF(Y51="","",VLOOKUP(Y51,'[4]【記載例】シフト記号表（勤務時間帯）'!$D$6:$Z$47,23,FALSE))</f>
        <v/>
      </c>
      <c r="Z53" s="136" t="str">
        <f>IF(Z51="","",VLOOKUP(Z51,'[4]【記載例】シフト記号表（勤務時間帯）'!$D$6:$Z$47,23,FALSE))</f>
        <v>-</v>
      </c>
      <c r="AA53" s="137" t="str">
        <f>IF(AA51="","",VLOOKUP(AA51,'[4]【記載例】シフト記号表（勤務時間帯）'!$D$6:$Z$47,23,FALSE))</f>
        <v>-</v>
      </c>
      <c r="AB53" s="135" t="str">
        <f>IF(AB51="","",VLOOKUP(AB51,'[4]【記載例】シフト記号表（勤務時間帯）'!$D$6:$Z$47,23,FALSE))</f>
        <v/>
      </c>
      <c r="AC53" s="136" t="str">
        <f>IF(AC51="","",VLOOKUP(AC51,'[4]【記載例】シフト記号表（勤務時間帯）'!$D$6:$Z$47,23,FALSE))</f>
        <v/>
      </c>
      <c r="AD53" s="136" t="str">
        <f>IF(AD51="","",VLOOKUP(AD51,'[4]【記載例】シフト記号表（勤務時間帯）'!$D$6:$Z$47,23,FALSE))</f>
        <v/>
      </c>
      <c r="AE53" s="136" t="str">
        <f>IF(AE51="","",VLOOKUP(AE51,'[4]【記載例】シフト記号表（勤務時間帯）'!$D$6:$Z$47,23,FALSE))</f>
        <v>-</v>
      </c>
      <c r="AF53" s="136" t="str">
        <f>IF(AF51="","",VLOOKUP(AF51,'[4]【記載例】シフト記号表（勤務時間帯）'!$D$6:$Z$47,23,FALSE))</f>
        <v/>
      </c>
      <c r="AG53" s="136" t="str">
        <f>IF(AG51="","",VLOOKUP(AG51,'[4]【記載例】シフト記号表（勤務時間帯）'!$D$6:$Z$47,23,FALSE))</f>
        <v>-</v>
      </c>
      <c r="AH53" s="137" t="str">
        <f>IF(AH51="","",VLOOKUP(AH51,'[4]【記載例】シフト記号表（勤務時間帯）'!$D$6:$Z$47,23,FALSE))</f>
        <v>-</v>
      </c>
      <c r="AI53" s="135" t="str">
        <f>IF(AI51="","",VLOOKUP(AI51,'[4]【記載例】シフト記号表（勤務時間帯）'!$D$6:$Z$47,23,FALSE))</f>
        <v/>
      </c>
      <c r="AJ53" s="136" t="str">
        <f>IF(AJ51="","",VLOOKUP(AJ51,'[4]【記載例】シフト記号表（勤務時間帯）'!$D$6:$Z$47,23,FALSE))</f>
        <v/>
      </c>
      <c r="AK53" s="136" t="str">
        <f>IF(AK51="","",VLOOKUP(AK51,'[4]【記載例】シフト記号表（勤務時間帯）'!$D$6:$Z$47,23,FALSE))</f>
        <v/>
      </c>
      <c r="AL53" s="136" t="str">
        <f>IF(AL51="","",VLOOKUP(AL51,'[4]【記載例】シフト記号表（勤務時間帯）'!$D$6:$Z$47,23,FALSE))</f>
        <v>-</v>
      </c>
      <c r="AM53" s="136" t="str">
        <f>IF(AM51="","",VLOOKUP(AM51,'[4]【記載例】シフト記号表（勤務時間帯）'!$D$6:$Z$47,23,FALSE))</f>
        <v/>
      </c>
      <c r="AN53" s="136" t="str">
        <f>IF(AN51="","",VLOOKUP(AN51,'[4]【記載例】シフト記号表（勤務時間帯）'!$D$6:$Z$47,23,FALSE))</f>
        <v>-</v>
      </c>
      <c r="AO53" s="137" t="str">
        <f>IF(AO51="","",VLOOKUP(AO51,'[4]【記載例】シフト記号表（勤務時間帯）'!$D$6:$Z$47,23,FALSE))</f>
        <v>-</v>
      </c>
      <c r="AP53" s="135" t="str">
        <f>IF(AP51="","",VLOOKUP(AP51,'[4]【記載例】シフト記号表（勤務時間帯）'!$D$6:$Z$47,23,FALSE))</f>
        <v/>
      </c>
      <c r="AQ53" s="136" t="str">
        <f>IF(AQ51="","",VLOOKUP(AQ51,'[4]【記載例】シフト記号表（勤務時間帯）'!$D$6:$Z$47,23,FALSE))</f>
        <v/>
      </c>
      <c r="AR53" s="136" t="str">
        <f>IF(AR51="","",VLOOKUP(AR51,'[4]【記載例】シフト記号表（勤務時間帯）'!$D$6:$Z$47,23,FALSE))</f>
        <v/>
      </c>
      <c r="AS53" s="136" t="str">
        <f>IF(AS51="","",VLOOKUP(AS51,'[4]【記載例】シフト記号表（勤務時間帯）'!$D$6:$Z$47,23,FALSE))</f>
        <v>-</v>
      </c>
      <c r="AT53" s="136" t="str">
        <f>IF(AT51="","",VLOOKUP(AT51,'[4]【記載例】シフト記号表（勤務時間帯）'!$D$6:$Z$47,23,FALSE))</f>
        <v/>
      </c>
      <c r="AU53" s="136" t="str">
        <f>IF(AU51="","",VLOOKUP(AU51,'[4]【記載例】シフト記号表（勤務時間帯）'!$D$6:$Z$47,23,FALSE))</f>
        <v>-</v>
      </c>
      <c r="AV53" s="137" t="str">
        <f>IF(AV51="","",VLOOKUP(AV51,'[4]【記載例】シフト記号表（勤務時間帯）'!$D$6:$Z$47,23,FALSE))</f>
        <v>-</v>
      </c>
      <c r="AW53" s="135" t="str">
        <f>IF(AW51="","",VLOOKUP(AW51,'[4]【記載例】シフト記号表（勤務時間帯）'!$D$6:$Z$47,23,FALSE))</f>
        <v/>
      </c>
      <c r="AX53" s="136" t="str">
        <f>IF(AX51="","",VLOOKUP(AX51,'[4]【記載例】シフト記号表（勤務時間帯）'!$D$6:$Z$47,23,FALSE))</f>
        <v/>
      </c>
      <c r="AY53" s="136" t="str">
        <f>IF(AY51="","",VLOOKUP(AY51,'[4]【記載例】シフト記号表（勤務時間帯）'!$D$6:$Z$47,23,FALSE))</f>
        <v/>
      </c>
      <c r="AZ53" s="905">
        <f>IF($BC$3="４週",SUM(U53:AV53),IF($BC$3="暦月",SUM(U53:AY53),""))</f>
        <v>0</v>
      </c>
      <c r="BA53" s="906"/>
      <c r="BB53" s="907">
        <f>IF($BC$3="４週",AZ53/4,IF($BC$3="暦月",(AZ53/($BC$8/7)),""))</f>
        <v>0</v>
      </c>
      <c r="BC53" s="906"/>
      <c r="BD53" s="899"/>
      <c r="BE53" s="900"/>
      <c r="BF53" s="900"/>
      <c r="BG53" s="900"/>
      <c r="BH53" s="901"/>
    </row>
    <row r="54" spans="2:60" ht="20.25" customHeight="1">
      <c r="B54" s="443"/>
      <c r="C54" s="910" t="s">
        <v>773</v>
      </c>
      <c r="D54" s="911"/>
      <c r="E54" s="912"/>
      <c r="F54" s="361"/>
      <c r="G54" s="361"/>
      <c r="H54" s="919" t="s">
        <v>925</v>
      </c>
      <c r="I54" s="922" t="s">
        <v>622</v>
      </c>
      <c r="J54" s="923"/>
      <c r="K54" s="923"/>
      <c r="L54" s="924"/>
      <c r="M54" s="931" t="s">
        <v>930</v>
      </c>
      <c r="N54" s="932"/>
      <c r="O54" s="933"/>
      <c r="P54" s="444" t="s">
        <v>616</v>
      </c>
      <c r="Q54" s="176"/>
      <c r="R54" s="176"/>
      <c r="S54" s="177"/>
      <c r="T54" s="450"/>
      <c r="U54" s="145"/>
      <c r="V54" s="146" t="s">
        <v>915</v>
      </c>
      <c r="W54" s="146"/>
      <c r="X54" s="146"/>
      <c r="Y54" s="146" t="s">
        <v>829</v>
      </c>
      <c r="Z54" s="146"/>
      <c r="AA54" s="147"/>
      <c r="AB54" s="145"/>
      <c r="AC54" s="146" t="s">
        <v>915</v>
      </c>
      <c r="AD54" s="146"/>
      <c r="AE54" s="146"/>
      <c r="AF54" s="146" t="s">
        <v>829</v>
      </c>
      <c r="AG54" s="146"/>
      <c r="AH54" s="147"/>
      <c r="AI54" s="145"/>
      <c r="AJ54" s="146" t="s">
        <v>915</v>
      </c>
      <c r="AK54" s="146"/>
      <c r="AL54" s="146"/>
      <c r="AM54" s="146" t="s">
        <v>915</v>
      </c>
      <c r="AN54" s="146"/>
      <c r="AO54" s="147"/>
      <c r="AP54" s="145"/>
      <c r="AQ54" s="146" t="s">
        <v>829</v>
      </c>
      <c r="AR54" s="146"/>
      <c r="AS54" s="146"/>
      <c r="AT54" s="146" t="s">
        <v>829</v>
      </c>
      <c r="AU54" s="146"/>
      <c r="AV54" s="147"/>
      <c r="AW54" s="145"/>
      <c r="AX54" s="146"/>
      <c r="AY54" s="146"/>
      <c r="AZ54" s="940"/>
      <c r="BA54" s="909"/>
      <c r="BB54" s="908"/>
      <c r="BC54" s="909"/>
      <c r="BD54" s="893"/>
      <c r="BE54" s="894"/>
      <c r="BF54" s="894"/>
      <c r="BG54" s="894"/>
      <c r="BH54" s="895"/>
    </row>
    <row r="55" spans="2:60" ht="20.25" customHeight="1">
      <c r="B55" s="118">
        <f>B52+1</f>
        <v>12</v>
      </c>
      <c r="C55" s="913"/>
      <c r="D55" s="914"/>
      <c r="E55" s="915"/>
      <c r="F55" s="361" t="str">
        <f>C54</f>
        <v>介護従業者</v>
      </c>
      <c r="G55" s="361"/>
      <c r="H55" s="920"/>
      <c r="I55" s="925"/>
      <c r="J55" s="926"/>
      <c r="K55" s="926"/>
      <c r="L55" s="927"/>
      <c r="M55" s="934"/>
      <c r="N55" s="935"/>
      <c r="O55" s="936"/>
      <c r="P55" s="436" t="s">
        <v>911</v>
      </c>
      <c r="Q55" s="437"/>
      <c r="R55" s="437"/>
      <c r="S55" s="438"/>
      <c r="T55" s="439"/>
      <c r="U55" s="125" t="str">
        <f>IF(U54="","",VLOOKUP(U54,'[4]【記載例】シフト記号表（勤務時間帯）'!$D$6:$X$47,21,FALSE))</f>
        <v/>
      </c>
      <c r="V55" s="126">
        <f>IF(V54="","",VLOOKUP(V54,'[4]【記載例】シフト記号表（勤務時間帯）'!$D$6:$X$47,21,FALSE))</f>
        <v>7.9999999999999982</v>
      </c>
      <c r="W55" s="126" t="str">
        <f>IF(W54="","",VLOOKUP(W54,'[4]【記載例】シフト記号表（勤務時間帯）'!$D$6:$X$47,21,FALSE))</f>
        <v/>
      </c>
      <c r="X55" s="126" t="str">
        <f>IF(X54="","",VLOOKUP(X54,'[4]【記載例】シフト記号表（勤務時間帯）'!$D$6:$X$47,21,FALSE))</f>
        <v/>
      </c>
      <c r="Y55" s="126">
        <f>IF(Y54="","",VLOOKUP(Y54,'[4]【記載例】シフト記号表（勤務時間帯）'!$D$6:$X$47,21,FALSE))</f>
        <v>7.9999999999999982</v>
      </c>
      <c r="Z55" s="126" t="str">
        <f>IF(Z54="","",VLOOKUP(Z54,'[4]【記載例】シフト記号表（勤務時間帯）'!$D$6:$X$47,21,FALSE))</f>
        <v/>
      </c>
      <c r="AA55" s="127" t="str">
        <f>IF(AA54="","",VLOOKUP(AA54,'[4]【記載例】シフト記号表（勤務時間帯）'!$D$6:$X$47,21,FALSE))</f>
        <v/>
      </c>
      <c r="AB55" s="125" t="str">
        <f>IF(AB54="","",VLOOKUP(AB54,'[4]【記載例】シフト記号表（勤務時間帯）'!$D$6:$X$47,21,FALSE))</f>
        <v/>
      </c>
      <c r="AC55" s="126">
        <f>IF(AC54="","",VLOOKUP(AC54,'[4]【記載例】シフト記号表（勤務時間帯）'!$D$6:$X$47,21,FALSE))</f>
        <v>7.9999999999999982</v>
      </c>
      <c r="AD55" s="126" t="str">
        <f>IF(AD54="","",VLOOKUP(AD54,'[4]【記載例】シフト記号表（勤務時間帯）'!$D$6:$X$47,21,FALSE))</f>
        <v/>
      </c>
      <c r="AE55" s="126" t="str">
        <f>IF(AE54="","",VLOOKUP(AE54,'[4]【記載例】シフト記号表（勤務時間帯）'!$D$6:$X$47,21,FALSE))</f>
        <v/>
      </c>
      <c r="AF55" s="126">
        <f>IF(AF54="","",VLOOKUP(AF54,'[4]【記載例】シフト記号表（勤務時間帯）'!$D$6:$X$47,21,FALSE))</f>
        <v>7.9999999999999982</v>
      </c>
      <c r="AG55" s="126" t="str">
        <f>IF(AG54="","",VLOOKUP(AG54,'[4]【記載例】シフト記号表（勤務時間帯）'!$D$6:$X$47,21,FALSE))</f>
        <v/>
      </c>
      <c r="AH55" s="127" t="str">
        <f>IF(AH54="","",VLOOKUP(AH54,'[4]【記載例】シフト記号表（勤務時間帯）'!$D$6:$X$47,21,FALSE))</f>
        <v/>
      </c>
      <c r="AI55" s="125" t="str">
        <f>IF(AI54="","",VLOOKUP(AI54,'[4]【記載例】シフト記号表（勤務時間帯）'!$D$6:$X$47,21,FALSE))</f>
        <v/>
      </c>
      <c r="AJ55" s="126">
        <f>IF(AJ54="","",VLOOKUP(AJ54,'[4]【記載例】シフト記号表（勤務時間帯）'!$D$6:$X$47,21,FALSE))</f>
        <v>7.9999999999999982</v>
      </c>
      <c r="AK55" s="126" t="str">
        <f>IF(AK54="","",VLOOKUP(AK54,'[4]【記載例】シフト記号表（勤務時間帯）'!$D$6:$X$47,21,FALSE))</f>
        <v/>
      </c>
      <c r="AL55" s="126" t="str">
        <f>IF(AL54="","",VLOOKUP(AL54,'[4]【記載例】シフト記号表（勤務時間帯）'!$D$6:$X$47,21,FALSE))</f>
        <v/>
      </c>
      <c r="AM55" s="126">
        <f>IF(AM54="","",VLOOKUP(AM54,'[4]【記載例】シフト記号表（勤務時間帯）'!$D$6:$X$47,21,FALSE))</f>
        <v>7.9999999999999982</v>
      </c>
      <c r="AN55" s="126" t="str">
        <f>IF(AN54="","",VLOOKUP(AN54,'[4]【記載例】シフト記号表（勤務時間帯）'!$D$6:$X$47,21,FALSE))</f>
        <v/>
      </c>
      <c r="AO55" s="127" t="str">
        <f>IF(AO54="","",VLOOKUP(AO54,'[4]【記載例】シフト記号表（勤務時間帯）'!$D$6:$X$47,21,FALSE))</f>
        <v/>
      </c>
      <c r="AP55" s="125" t="str">
        <f>IF(AP54="","",VLOOKUP(AP54,'[4]【記載例】シフト記号表（勤務時間帯）'!$D$6:$X$47,21,FALSE))</f>
        <v/>
      </c>
      <c r="AQ55" s="126">
        <f>IF(AQ54="","",VLOOKUP(AQ54,'[4]【記載例】シフト記号表（勤務時間帯）'!$D$6:$X$47,21,FALSE))</f>
        <v>7.9999999999999982</v>
      </c>
      <c r="AR55" s="126" t="str">
        <f>IF(AR54="","",VLOOKUP(AR54,'[4]【記載例】シフト記号表（勤務時間帯）'!$D$6:$X$47,21,FALSE))</f>
        <v/>
      </c>
      <c r="AS55" s="126" t="str">
        <f>IF(AS54="","",VLOOKUP(AS54,'[4]【記載例】シフト記号表（勤務時間帯）'!$D$6:$X$47,21,FALSE))</f>
        <v/>
      </c>
      <c r="AT55" s="126">
        <f>IF(AT54="","",VLOOKUP(AT54,'[4]【記載例】シフト記号表（勤務時間帯）'!$D$6:$X$47,21,FALSE))</f>
        <v>7.9999999999999982</v>
      </c>
      <c r="AU55" s="126" t="str">
        <f>IF(AU54="","",VLOOKUP(AU54,'[4]【記載例】シフト記号表（勤務時間帯）'!$D$6:$X$47,21,FALSE))</f>
        <v/>
      </c>
      <c r="AV55" s="127" t="str">
        <f>IF(AV54="","",VLOOKUP(AV54,'[4]【記載例】シフト記号表（勤務時間帯）'!$D$6:$X$47,21,FALSE))</f>
        <v/>
      </c>
      <c r="AW55" s="125" t="str">
        <f>IF(AW54="","",VLOOKUP(AW54,'[4]【記載例】シフト記号表（勤務時間帯）'!$D$6:$X$47,21,FALSE))</f>
        <v/>
      </c>
      <c r="AX55" s="126" t="str">
        <f>IF(AX54="","",VLOOKUP(AX54,'[4]【記載例】シフト記号表（勤務時間帯）'!$D$6:$X$47,21,FALSE))</f>
        <v/>
      </c>
      <c r="AY55" s="126" t="str">
        <f>IF(AY54="","",VLOOKUP(AY54,'[4]【記載例】シフト記号表（勤務時間帯）'!$D$6:$X$47,21,FALSE))</f>
        <v/>
      </c>
      <c r="AZ55" s="902">
        <f>IF($BC$3="４週",SUM(U55:AV55),IF($BC$3="暦月",SUM(U55:AY55),""))</f>
        <v>63.999999999999993</v>
      </c>
      <c r="BA55" s="903"/>
      <c r="BB55" s="904">
        <f>IF($BC$3="４週",AZ55/4,IF($BC$3="暦月",(AZ55/($BC$8/7)),""))</f>
        <v>15.999999999999998</v>
      </c>
      <c r="BC55" s="903"/>
      <c r="BD55" s="896"/>
      <c r="BE55" s="897"/>
      <c r="BF55" s="897"/>
      <c r="BG55" s="897"/>
      <c r="BH55" s="898"/>
    </row>
    <row r="56" spans="2:60" ht="20.25" customHeight="1">
      <c r="B56" s="128"/>
      <c r="C56" s="941"/>
      <c r="D56" s="942"/>
      <c r="E56" s="943"/>
      <c r="F56" s="362"/>
      <c r="G56" s="362" t="str">
        <f>C54</f>
        <v>介護従業者</v>
      </c>
      <c r="H56" s="944"/>
      <c r="I56" s="945"/>
      <c r="J56" s="946"/>
      <c r="K56" s="946"/>
      <c r="L56" s="947"/>
      <c r="M56" s="948"/>
      <c r="N56" s="949"/>
      <c r="O56" s="950"/>
      <c r="P56" s="451" t="s">
        <v>618</v>
      </c>
      <c r="Q56" s="452"/>
      <c r="R56" s="452"/>
      <c r="S56" s="453"/>
      <c r="T56" s="158"/>
      <c r="U56" s="135" t="str">
        <f>IF(U54="","",VLOOKUP(U54,'[4]【記載例】シフト記号表（勤務時間帯）'!$D$6:$Z$47,23,FALSE))</f>
        <v/>
      </c>
      <c r="V56" s="136" t="str">
        <f>IF(V54="","",VLOOKUP(V54,'[4]【記載例】シフト記号表（勤務時間帯）'!$D$6:$Z$47,23,FALSE))</f>
        <v>-</v>
      </c>
      <c r="W56" s="136" t="str">
        <f>IF(W54="","",VLOOKUP(W54,'[4]【記載例】シフト記号表（勤務時間帯）'!$D$6:$Z$47,23,FALSE))</f>
        <v/>
      </c>
      <c r="X56" s="136" t="str">
        <f>IF(X54="","",VLOOKUP(X54,'[4]【記載例】シフト記号表（勤務時間帯）'!$D$6:$Z$47,23,FALSE))</f>
        <v/>
      </c>
      <c r="Y56" s="136" t="str">
        <f>IF(Y54="","",VLOOKUP(Y54,'[4]【記載例】シフト記号表（勤務時間帯）'!$D$6:$Z$47,23,FALSE))</f>
        <v>-</v>
      </c>
      <c r="Z56" s="136" t="str">
        <f>IF(Z54="","",VLOOKUP(Z54,'[4]【記載例】シフト記号表（勤務時間帯）'!$D$6:$Z$47,23,FALSE))</f>
        <v/>
      </c>
      <c r="AA56" s="137" t="str">
        <f>IF(AA54="","",VLOOKUP(AA54,'[4]【記載例】シフト記号表（勤務時間帯）'!$D$6:$Z$47,23,FALSE))</f>
        <v/>
      </c>
      <c r="AB56" s="135" t="str">
        <f>IF(AB54="","",VLOOKUP(AB54,'[4]【記載例】シフト記号表（勤務時間帯）'!$D$6:$Z$47,23,FALSE))</f>
        <v/>
      </c>
      <c r="AC56" s="136" t="str">
        <f>IF(AC54="","",VLOOKUP(AC54,'[4]【記載例】シフト記号表（勤務時間帯）'!$D$6:$Z$47,23,FALSE))</f>
        <v>-</v>
      </c>
      <c r="AD56" s="136" t="str">
        <f>IF(AD54="","",VLOOKUP(AD54,'[4]【記載例】シフト記号表（勤務時間帯）'!$D$6:$Z$47,23,FALSE))</f>
        <v/>
      </c>
      <c r="AE56" s="136" t="str">
        <f>IF(AE54="","",VLOOKUP(AE54,'[4]【記載例】シフト記号表（勤務時間帯）'!$D$6:$Z$47,23,FALSE))</f>
        <v/>
      </c>
      <c r="AF56" s="136" t="str">
        <f>IF(AF54="","",VLOOKUP(AF54,'[4]【記載例】シフト記号表（勤務時間帯）'!$D$6:$Z$47,23,FALSE))</f>
        <v>-</v>
      </c>
      <c r="AG56" s="136" t="str">
        <f>IF(AG54="","",VLOOKUP(AG54,'[4]【記載例】シフト記号表（勤務時間帯）'!$D$6:$Z$47,23,FALSE))</f>
        <v/>
      </c>
      <c r="AH56" s="137" t="str">
        <f>IF(AH54="","",VLOOKUP(AH54,'[4]【記載例】シフト記号表（勤務時間帯）'!$D$6:$Z$47,23,FALSE))</f>
        <v/>
      </c>
      <c r="AI56" s="135" t="str">
        <f>IF(AI54="","",VLOOKUP(AI54,'[4]【記載例】シフト記号表（勤務時間帯）'!$D$6:$Z$47,23,FALSE))</f>
        <v/>
      </c>
      <c r="AJ56" s="136" t="str">
        <f>IF(AJ54="","",VLOOKUP(AJ54,'[4]【記載例】シフト記号表（勤務時間帯）'!$D$6:$Z$47,23,FALSE))</f>
        <v>-</v>
      </c>
      <c r="AK56" s="136" t="str">
        <f>IF(AK54="","",VLOOKUP(AK54,'[4]【記載例】シフト記号表（勤務時間帯）'!$D$6:$Z$47,23,FALSE))</f>
        <v/>
      </c>
      <c r="AL56" s="136" t="str">
        <f>IF(AL54="","",VLOOKUP(AL54,'[4]【記載例】シフト記号表（勤務時間帯）'!$D$6:$Z$47,23,FALSE))</f>
        <v/>
      </c>
      <c r="AM56" s="136" t="str">
        <f>IF(AM54="","",VLOOKUP(AM54,'[4]【記載例】シフト記号表（勤務時間帯）'!$D$6:$Z$47,23,FALSE))</f>
        <v>-</v>
      </c>
      <c r="AN56" s="136" t="str">
        <f>IF(AN54="","",VLOOKUP(AN54,'[4]【記載例】シフト記号表（勤務時間帯）'!$D$6:$Z$47,23,FALSE))</f>
        <v/>
      </c>
      <c r="AO56" s="137" t="str">
        <f>IF(AO54="","",VLOOKUP(AO54,'[4]【記載例】シフト記号表（勤務時間帯）'!$D$6:$Z$47,23,FALSE))</f>
        <v/>
      </c>
      <c r="AP56" s="135" t="str">
        <f>IF(AP54="","",VLOOKUP(AP54,'[4]【記載例】シフト記号表（勤務時間帯）'!$D$6:$Z$47,23,FALSE))</f>
        <v/>
      </c>
      <c r="AQ56" s="136" t="str">
        <f>IF(AQ54="","",VLOOKUP(AQ54,'[4]【記載例】シフト記号表（勤務時間帯）'!$D$6:$Z$47,23,FALSE))</f>
        <v>-</v>
      </c>
      <c r="AR56" s="136" t="str">
        <f>IF(AR54="","",VLOOKUP(AR54,'[4]【記載例】シフト記号表（勤務時間帯）'!$D$6:$Z$47,23,FALSE))</f>
        <v/>
      </c>
      <c r="AS56" s="136" t="str">
        <f>IF(AS54="","",VLOOKUP(AS54,'[4]【記載例】シフト記号表（勤務時間帯）'!$D$6:$Z$47,23,FALSE))</f>
        <v/>
      </c>
      <c r="AT56" s="136" t="str">
        <f>IF(AT54="","",VLOOKUP(AT54,'[4]【記載例】シフト記号表（勤務時間帯）'!$D$6:$Z$47,23,FALSE))</f>
        <v>-</v>
      </c>
      <c r="AU56" s="136" t="str">
        <f>IF(AU54="","",VLOOKUP(AU54,'[4]【記載例】シフト記号表（勤務時間帯）'!$D$6:$Z$47,23,FALSE))</f>
        <v/>
      </c>
      <c r="AV56" s="137" t="str">
        <f>IF(AV54="","",VLOOKUP(AV54,'[4]【記載例】シフト記号表（勤務時間帯）'!$D$6:$Z$47,23,FALSE))</f>
        <v/>
      </c>
      <c r="AW56" s="135" t="str">
        <f>IF(AW54="","",VLOOKUP(AW54,'[4]【記載例】シフト記号表（勤務時間帯）'!$D$6:$Z$47,23,FALSE))</f>
        <v/>
      </c>
      <c r="AX56" s="136" t="str">
        <f>IF(AX54="","",VLOOKUP(AX54,'[4]【記載例】シフト記号表（勤務時間帯）'!$D$6:$Z$47,23,FALSE))</f>
        <v/>
      </c>
      <c r="AY56" s="136" t="str">
        <f>IF(AY54="","",VLOOKUP(AY54,'[4]【記載例】シフト記号表（勤務時間帯）'!$D$6:$Z$47,23,FALSE))</f>
        <v/>
      </c>
      <c r="AZ56" s="905">
        <f>IF($BC$3="４週",SUM(U56:AV56),IF($BC$3="暦月",SUM(U56:AY56),""))</f>
        <v>0</v>
      </c>
      <c r="BA56" s="906"/>
      <c r="BB56" s="907">
        <f>IF($BC$3="４週",AZ56/4,IF($BC$3="暦月",(AZ56/($BC$8/7)),""))</f>
        <v>0</v>
      </c>
      <c r="BC56" s="906"/>
      <c r="BD56" s="899"/>
      <c r="BE56" s="900"/>
      <c r="BF56" s="900"/>
      <c r="BG56" s="900"/>
      <c r="BH56" s="901"/>
    </row>
    <row r="57" spans="2:60" ht="20.25" customHeight="1">
      <c r="B57" s="443"/>
      <c r="C57" s="910" t="s">
        <v>773</v>
      </c>
      <c r="D57" s="911"/>
      <c r="E57" s="912"/>
      <c r="F57" s="361"/>
      <c r="G57" s="361"/>
      <c r="H57" s="919" t="s">
        <v>925</v>
      </c>
      <c r="I57" s="922" t="s">
        <v>622</v>
      </c>
      <c r="J57" s="923"/>
      <c r="K57" s="923"/>
      <c r="L57" s="924"/>
      <c r="M57" s="931" t="s">
        <v>931</v>
      </c>
      <c r="N57" s="932"/>
      <c r="O57" s="933"/>
      <c r="P57" s="444" t="s">
        <v>616</v>
      </c>
      <c r="Q57" s="176"/>
      <c r="R57" s="176"/>
      <c r="S57" s="177"/>
      <c r="T57" s="450"/>
      <c r="U57" s="145" t="s">
        <v>837</v>
      </c>
      <c r="V57" s="146"/>
      <c r="W57" s="146" t="s">
        <v>837</v>
      </c>
      <c r="X57" s="146"/>
      <c r="Y57" s="146"/>
      <c r="Z57" s="146" t="s">
        <v>932</v>
      </c>
      <c r="AA57" s="147" t="s">
        <v>932</v>
      </c>
      <c r="AB57" s="145" t="s">
        <v>837</v>
      </c>
      <c r="AC57" s="146"/>
      <c r="AD57" s="146" t="s">
        <v>837</v>
      </c>
      <c r="AE57" s="146"/>
      <c r="AF57" s="146"/>
      <c r="AG57" s="146" t="s">
        <v>932</v>
      </c>
      <c r="AH57" s="147" t="s">
        <v>932</v>
      </c>
      <c r="AI57" s="145" t="s">
        <v>837</v>
      </c>
      <c r="AJ57" s="146"/>
      <c r="AK57" s="146" t="s">
        <v>837</v>
      </c>
      <c r="AL57" s="146"/>
      <c r="AM57" s="146"/>
      <c r="AN57" s="146" t="s">
        <v>932</v>
      </c>
      <c r="AO57" s="147" t="s">
        <v>932</v>
      </c>
      <c r="AP57" s="145" t="s">
        <v>837</v>
      </c>
      <c r="AQ57" s="146"/>
      <c r="AR57" s="146" t="s">
        <v>837</v>
      </c>
      <c r="AS57" s="146"/>
      <c r="AT57" s="146"/>
      <c r="AU57" s="146" t="s">
        <v>837</v>
      </c>
      <c r="AV57" s="147" t="s">
        <v>932</v>
      </c>
      <c r="AW57" s="145"/>
      <c r="AX57" s="146"/>
      <c r="AY57" s="146"/>
      <c r="AZ57" s="940"/>
      <c r="BA57" s="909"/>
      <c r="BB57" s="908"/>
      <c r="BC57" s="909"/>
      <c r="BD57" s="893"/>
      <c r="BE57" s="894"/>
      <c r="BF57" s="894"/>
      <c r="BG57" s="894"/>
      <c r="BH57" s="895"/>
    </row>
    <row r="58" spans="2:60" ht="20.25" customHeight="1">
      <c r="B58" s="118">
        <f>B55+1</f>
        <v>13</v>
      </c>
      <c r="C58" s="913"/>
      <c r="D58" s="914"/>
      <c r="E58" s="915"/>
      <c r="F58" s="361" t="str">
        <f>C57</f>
        <v>介護従業者</v>
      </c>
      <c r="G58" s="361"/>
      <c r="H58" s="920"/>
      <c r="I58" s="925"/>
      <c r="J58" s="926"/>
      <c r="K58" s="926"/>
      <c r="L58" s="927"/>
      <c r="M58" s="934"/>
      <c r="N58" s="935"/>
      <c r="O58" s="936"/>
      <c r="P58" s="436" t="s">
        <v>911</v>
      </c>
      <c r="Q58" s="437"/>
      <c r="R58" s="437"/>
      <c r="S58" s="438"/>
      <c r="T58" s="439"/>
      <c r="U58" s="125">
        <f>IF(U57="","",VLOOKUP(U57,'[4]【記載例】シフト記号表（勤務時間帯）'!$D$6:$X$47,21,FALSE))</f>
        <v>6</v>
      </c>
      <c r="V58" s="126" t="str">
        <f>IF(V57="","",VLOOKUP(V57,'[4]【記載例】シフト記号表（勤務時間帯）'!$D$6:$X$47,21,FALSE))</f>
        <v/>
      </c>
      <c r="W58" s="126">
        <f>IF(W57="","",VLOOKUP(W57,'[4]【記載例】シフト記号表（勤務時間帯）'!$D$6:$X$47,21,FALSE))</f>
        <v>6</v>
      </c>
      <c r="X58" s="126" t="str">
        <f>IF(X57="","",VLOOKUP(X57,'[4]【記載例】シフト記号表（勤務時間帯）'!$D$6:$X$47,21,FALSE))</f>
        <v/>
      </c>
      <c r="Y58" s="126" t="str">
        <f>IF(Y57="","",VLOOKUP(Y57,'[4]【記載例】シフト記号表（勤務時間帯）'!$D$6:$X$47,21,FALSE))</f>
        <v/>
      </c>
      <c r="Z58" s="126">
        <f>IF(Z57="","",VLOOKUP(Z57,'[4]【記載例】シフト記号表（勤務時間帯）'!$D$6:$X$47,21,FALSE))</f>
        <v>6</v>
      </c>
      <c r="AA58" s="127">
        <f>IF(AA57="","",VLOOKUP(AA57,'[4]【記載例】シフト記号表（勤務時間帯）'!$D$6:$X$47,21,FALSE))</f>
        <v>6</v>
      </c>
      <c r="AB58" s="125">
        <f>IF(AB57="","",VLOOKUP(AB57,'[4]【記載例】シフト記号表（勤務時間帯）'!$D$6:$X$47,21,FALSE))</f>
        <v>6</v>
      </c>
      <c r="AC58" s="126" t="str">
        <f>IF(AC57="","",VLOOKUP(AC57,'[4]【記載例】シフト記号表（勤務時間帯）'!$D$6:$X$47,21,FALSE))</f>
        <v/>
      </c>
      <c r="AD58" s="126">
        <f>IF(AD57="","",VLOOKUP(AD57,'[4]【記載例】シフト記号表（勤務時間帯）'!$D$6:$X$47,21,FALSE))</f>
        <v>6</v>
      </c>
      <c r="AE58" s="126" t="str">
        <f>IF(AE57="","",VLOOKUP(AE57,'[4]【記載例】シフト記号表（勤務時間帯）'!$D$6:$X$47,21,FALSE))</f>
        <v/>
      </c>
      <c r="AF58" s="126" t="str">
        <f>IF(AF57="","",VLOOKUP(AF57,'[4]【記載例】シフト記号表（勤務時間帯）'!$D$6:$X$47,21,FALSE))</f>
        <v/>
      </c>
      <c r="AG58" s="126">
        <f>IF(AG57="","",VLOOKUP(AG57,'[4]【記載例】シフト記号表（勤務時間帯）'!$D$6:$X$47,21,FALSE))</f>
        <v>6</v>
      </c>
      <c r="AH58" s="127">
        <f>IF(AH57="","",VLOOKUP(AH57,'[4]【記載例】シフト記号表（勤務時間帯）'!$D$6:$X$47,21,FALSE))</f>
        <v>6</v>
      </c>
      <c r="AI58" s="125">
        <f>IF(AI57="","",VLOOKUP(AI57,'[4]【記載例】シフト記号表（勤務時間帯）'!$D$6:$X$47,21,FALSE))</f>
        <v>6</v>
      </c>
      <c r="AJ58" s="126" t="str">
        <f>IF(AJ57="","",VLOOKUP(AJ57,'[4]【記載例】シフト記号表（勤務時間帯）'!$D$6:$X$47,21,FALSE))</f>
        <v/>
      </c>
      <c r="AK58" s="126">
        <f>IF(AK57="","",VLOOKUP(AK57,'[4]【記載例】シフト記号表（勤務時間帯）'!$D$6:$X$47,21,FALSE))</f>
        <v>6</v>
      </c>
      <c r="AL58" s="126" t="str">
        <f>IF(AL57="","",VLOOKUP(AL57,'[4]【記載例】シフト記号表（勤務時間帯）'!$D$6:$X$47,21,FALSE))</f>
        <v/>
      </c>
      <c r="AM58" s="126" t="str">
        <f>IF(AM57="","",VLOOKUP(AM57,'[4]【記載例】シフト記号表（勤務時間帯）'!$D$6:$X$47,21,FALSE))</f>
        <v/>
      </c>
      <c r="AN58" s="126">
        <f>IF(AN57="","",VLOOKUP(AN57,'[4]【記載例】シフト記号表（勤務時間帯）'!$D$6:$X$47,21,FALSE))</f>
        <v>6</v>
      </c>
      <c r="AO58" s="127">
        <f>IF(AO57="","",VLOOKUP(AO57,'[4]【記載例】シフト記号表（勤務時間帯）'!$D$6:$X$47,21,FALSE))</f>
        <v>6</v>
      </c>
      <c r="AP58" s="125">
        <f>IF(AP57="","",VLOOKUP(AP57,'[4]【記載例】シフト記号表（勤務時間帯）'!$D$6:$X$47,21,FALSE))</f>
        <v>6</v>
      </c>
      <c r="AQ58" s="126" t="str">
        <f>IF(AQ57="","",VLOOKUP(AQ57,'[4]【記載例】シフト記号表（勤務時間帯）'!$D$6:$X$47,21,FALSE))</f>
        <v/>
      </c>
      <c r="AR58" s="126">
        <f>IF(AR57="","",VLOOKUP(AR57,'[4]【記載例】シフト記号表（勤務時間帯）'!$D$6:$X$47,21,FALSE))</f>
        <v>6</v>
      </c>
      <c r="AS58" s="126" t="str">
        <f>IF(AS57="","",VLOOKUP(AS57,'[4]【記載例】シフト記号表（勤務時間帯）'!$D$6:$X$47,21,FALSE))</f>
        <v/>
      </c>
      <c r="AT58" s="126" t="str">
        <f>IF(AT57="","",VLOOKUP(AT57,'[4]【記載例】シフト記号表（勤務時間帯）'!$D$6:$X$47,21,FALSE))</f>
        <v/>
      </c>
      <c r="AU58" s="126">
        <f>IF(AU57="","",VLOOKUP(AU57,'[4]【記載例】シフト記号表（勤務時間帯）'!$D$6:$X$47,21,FALSE))</f>
        <v>6</v>
      </c>
      <c r="AV58" s="127">
        <f>IF(AV57="","",VLOOKUP(AV57,'[4]【記載例】シフト記号表（勤務時間帯）'!$D$6:$X$47,21,FALSE))</f>
        <v>6</v>
      </c>
      <c r="AW58" s="125" t="str">
        <f>IF(AW57="","",VLOOKUP(AW57,'[4]【記載例】シフト記号表（勤務時間帯）'!$D$6:$X$47,21,FALSE))</f>
        <v/>
      </c>
      <c r="AX58" s="126" t="str">
        <f>IF(AX57="","",VLOOKUP(AX57,'[4]【記載例】シフト記号表（勤務時間帯）'!$D$6:$X$47,21,FALSE))</f>
        <v/>
      </c>
      <c r="AY58" s="126" t="str">
        <f>IF(AY57="","",VLOOKUP(AY57,'[4]【記載例】シフト記号表（勤務時間帯）'!$D$6:$X$47,21,FALSE))</f>
        <v/>
      </c>
      <c r="AZ58" s="902">
        <f>IF($BC$3="４週",SUM(U58:AV58),IF($BC$3="暦月",SUM(U58:AY58),""))</f>
        <v>96</v>
      </c>
      <c r="BA58" s="903"/>
      <c r="BB58" s="904">
        <f>IF($BC$3="４週",AZ58/4,IF($BC$3="暦月",(AZ58/($BC$8/7)),""))</f>
        <v>24</v>
      </c>
      <c r="BC58" s="903"/>
      <c r="BD58" s="896"/>
      <c r="BE58" s="897"/>
      <c r="BF58" s="897"/>
      <c r="BG58" s="897"/>
      <c r="BH58" s="898"/>
    </row>
    <row r="59" spans="2:60" ht="20.25" customHeight="1">
      <c r="B59" s="128"/>
      <c r="C59" s="941"/>
      <c r="D59" s="942"/>
      <c r="E59" s="943"/>
      <c r="F59" s="362"/>
      <c r="G59" s="362" t="str">
        <f>C57</f>
        <v>介護従業者</v>
      </c>
      <c r="H59" s="944"/>
      <c r="I59" s="945"/>
      <c r="J59" s="946"/>
      <c r="K59" s="946"/>
      <c r="L59" s="947"/>
      <c r="M59" s="948"/>
      <c r="N59" s="949"/>
      <c r="O59" s="950"/>
      <c r="P59" s="451" t="s">
        <v>618</v>
      </c>
      <c r="Q59" s="452"/>
      <c r="R59" s="452"/>
      <c r="S59" s="453"/>
      <c r="T59" s="158"/>
      <c r="U59" s="135" t="str">
        <f>IF(U57="","",VLOOKUP(U57,'[4]【記載例】シフト記号表（勤務時間帯）'!$D$6:$Z$47,23,FALSE))</f>
        <v>-</v>
      </c>
      <c r="V59" s="136" t="str">
        <f>IF(V57="","",VLOOKUP(V57,'[4]【記載例】シフト記号表（勤務時間帯）'!$D$6:$Z$47,23,FALSE))</f>
        <v/>
      </c>
      <c r="W59" s="136" t="str">
        <f>IF(W57="","",VLOOKUP(W57,'[4]【記載例】シフト記号表（勤務時間帯）'!$D$6:$Z$47,23,FALSE))</f>
        <v>-</v>
      </c>
      <c r="X59" s="136" t="str">
        <f>IF(X57="","",VLOOKUP(X57,'[4]【記載例】シフト記号表（勤務時間帯）'!$D$6:$Z$47,23,FALSE))</f>
        <v/>
      </c>
      <c r="Y59" s="136" t="str">
        <f>IF(Y57="","",VLOOKUP(Y57,'[4]【記載例】シフト記号表（勤務時間帯）'!$D$6:$Z$47,23,FALSE))</f>
        <v/>
      </c>
      <c r="Z59" s="136" t="str">
        <f>IF(Z57="","",VLOOKUP(Z57,'[4]【記載例】シフト記号表（勤務時間帯）'!$D$6:$Z$47,23,FALSE))</f>
        <v>-</v>
      </c>
      <c r="AA59" s="137" t="str">
        <f>IF(AA57="","",VLOOKUP(AA57,'[4]【記載例】シフト記号表（勤務時間帯）'!$D$6:$Z$47,23,FALSE))</f>
        <v>-</v>
      </c>
      <c r="AB59" s="135" t="str">
        <f>IF(AB57="","",VLOOKUP(AB57,'[4]【記載例】シフト記号表（勤務時間帯）'!$D$6:$Z$47,23,FALSE))</f>
        <v>-</v>
      </c>
      <c r="AC59" s="136" t="str">
        <f>IF(AC57="","",VLOOKUP(AC57,'[4]【記載例】シフト記号表（勤務時間帯）'!$D$6:$Z$47,23,FALSE))</f>
        <v/>
      </c>
      <c r="AD59" s="136" t="str">
        <f>IF(AD57="","",VLOOKUP(AD57,'[4]【記載例】シフト記号表（勤務時間帯）'!$D$6:$Z$47,23,FALSE))</f>
        <v>-</v>
      </c>
      <c r="AE59" s="136" t="str">
        <f>IF(AE57="","",VLOOKUP(AE57,'[4]【記載例】シフト記号表（勤務時間帯）'!$D$6:$Z$47,23,FALSE))</f>
        <v/>
      </c>
      <c r="AF59" s="136" t="str">
        <f>IF(AF57="","",VLOOKUP(AF57,'[4]【記載例】シフト記号表（勤務時間帯）'!$D$6:$Z$47,23,FALSE))</f>
        <v/>
      </c>
      <c r="AG59" s="136" t="str">
        <f>IF(AG57="","",VLOOKUP(AG57,'[4]【記載例】シフト記号表（勤務時間帯）'!$D$6:$Z$47,23,FALSE))</f>
        <v>-</v>
      </c>
      <c r="AH59" s="137" t="str">
        <f>IF(AH57="","",VLOOKUP(AH57,'[4]【記載例】シフト記号表（勤務時間帯）'!$D$6:$Z$47,23,FALSE))</f>
        <v>-</v>
      </c>
      <c r="AI59" s="135" t="str">
        <f>IF(AI57="","",VLOOKUP(AI57,'[4]【記載例】シフト記号表（勤務時間帯）'!$D$6:$Z$47,23,FALSE))</f>
        <v>-</v>
      </c>
      <c r="AJ59" s="136" t="str">
        <f>IF(AJ57="","",VLOOKUP(AJ57,'[4]【記載例】シフト記号表（勤務時間帯）'!$D$6:$Z$47,23,FALSE))</f>
        <v/>
      </c>
      <c r="AK59" s="136" t="str">
        <f>IF(AK57="","",VLOOKUP(AK57,'[4]【記載例】シフト記号表（勤務時間帯）'!$D$6:$Z$47,23,FALSE))</f>
        <v>-</v>
      </c>
      <c r="AL59" s="136" t="str">
        <f>IF(AL57="","",VLOOKUP(AL57,'[4]【記載例】シフト記号表（勤務時間帯）'!$D$6:$Z$47,23,FALSE))</f>
        <v/>
      </c>
      <c r="AM59" s="136" t="str">
        <f>IF(AM57="","",VLOOKUP(AM57,'[4]【記載例】シフト記号表（勤務時間帯）'!$D$6:$Z$47,23,FALSE))</f>
        <v/>
      </c>
      <c r="AN59" s="136" t="str">
        <f>IF(AN57="","",VLOOKUP(AN57,'[4]【記載例】シフト記号表（勤務時間帯）'!$D$6:$Z$47,23,FALSE))</f>
        <v>-</v>
      </c>
      <c r="AO59" s="137" t="str">
        <f>IF(AO57="","",VLOOKUP(AO57,'[4]【記載例】シフト記号表（勤務時間帯）'!$D$6:$Z$47,23,FALSE))</f>
        <v>-</v>
      </c>
      <c r="AP59" s="135" t="str">
        <f>IF(AP57="","",VLOOKUP(AP57,'[4]【記載例】シフト記号表（勤務時間帯）'!$D$6:$Z$47,23,FALSE))</f>
        <v>-</v>
      </c>
      <c r="AQ59" s="136" t="str">
        <f>IF(AQ57="","",VLOOKUP(AQ57,'[4]【記載例】シフト記号表（勤務時間帯）'!$D$6:$Z$47,23,FALSE))</f>
        <v/>
      </c>
      <c r="AR59" s="136" t="str">
        <f>IF(AR57="","",VLOOKUP(AR57,'[4]【記載例】シフト記号表（勤務時間帯）'!$D$6:$Z$47,23,FALSE))</f>
        <v>-</v>
      </c>
      <c r="AS59" s="136" t="str">
        <f>IF(AS57="","",VLOOKUP(AS57,'[4]【記載例】シフト記号表（勤務時間帯）'!$D$6:$Z$47,23,FALSE))</f>
        <v/>
      </c>
      <c r="AT59" s="136" t="str">
        <f>IF(AT57="","",VLOOKUP(AT57,'[4]【記載例】シフト記号表（勤務時間帯）'!$D$6:$Z$47,23,FALSE))</f>
        <v/>
      </c>
      <c r="AU59" s="136" t="str">
        <f>IF(AU57="","",VLOOKUP(AU57,'[4]【記載例】シフト記号表（勤務時間帯）'!$D$6:$Z$47,23,FALSE))</f>
        <v>-</v>
      </c>
      <c r="AV59" s="137" t="str">
        <f>IF(AV57="","",VLOOKUP(AV57,'[4]【記載例】シフト記号表（勤務時間帯）'!$D$6:$Z$47,23,FALSE))</f>
        <v>-</v>
      </c>
      <c r="AW59" s="135" t="str">
        <f>IF(AW57="","",VLOOKUP(AW57,'[4]【記載例】シフト記号表（勤務時間帯）'!$D$6:$Z$47,23,FALSE))</f>
        <v/>
      </c>
      <c r="AX59" s="136" t="str">
        <f>IF(AX57="","",VLOOKUP(AX57,'[4]【記載例】シフト記号表（勤務時間帯）'!$D$6:$Z$47,23,FALSE))</f>
        <v/>
      </c>
      <c r="AY59" s="136" t="str">
        <f>IF(AY57="","",VLOOKUP(AY57,'[4]【記載例】シフト記号表（勤務時間帯）'!$D$6:$Z$47,23,FALSE))</f>
        <v/>
      </c>
      <c r="AZ59" s="905">
        <f>IF($BC$3="４週",SUM(U59:AV59),IF($BC$3="暦月",SUM(U59:AY59),""))</f>
        <v>0</v>
      </c>
      <c r="BA59" s="906"/>
      <c r="BB59" s="907">
        <f>IF($BC$3="４週",AZ59/4,IF($BC$3="暦月",(AZ59/($BC$8/7)),""))</f>
        <v>0</v>
      </c>
      <c r="BC59" s="906"/>
      <c r="BD59" s="899"/>
      <c r="BE59" s="900"/>
      <c r="BF59" s="900"/>
      <c r="BG59" s="900"/>
      <c r="BH59" s="901"/>
    </row>
    <row r="60" spans="2:60" ht="20.25" customHeight="1">
      <c r="B60" s="443"/>
      <c r="C60" s="910" t="s">
        <v>773</v>
      </c>
      <c r="D60" s="911"/>
      <c r="E60" s="912"/>
      <c r="F60" s="361"/>
      <c r="G60" s="361"/>
      <c r="H60" s="919" t="s">
        <v>925</v>
      </c>
      <c r="I60" s="922" t="s">
        <v>622</v>
      </c>
      <c r="J60" s="923"/>
      <c r="K60" s="923"/>
      <c r="L60" s="924"/>
      <c r="M60" s="931" t="s">
        <v>933</v>
      </c>
      <c r="N60" s="932"/>
      <c r="O60" s="933"/>
      <c r="P60" s="444" t="s">
        <v>616</v>
      </c>
      <c r="Q60" s="176"/>
      <c r="R60" s="176"/>
      <c r="S60" s="177"/>
      <c r="T60" s="450"/>
      <c r="U60" s="145" t="s">
        <v>934</v>
      </c>
      <c r="V60" s="146" t="s">
        <v>934</v>
      </c>
      <c r="W60" s="146" t="s">
        <v>840</v>
      </c>
      <c r="X60" s="146"/>
      <c r="Y60" s="146"/>
      <c r="Z60" s="146"/>
      <c r="AA60" s="147" t="s">
        <v>934</v>
      </c>
      <c r="AB60" s="145" t="s">
        <v>840</v>
      </c>
      <c r="AC60" s="146" t="s">
        <v>934</v>
      </c>
      <c r="AD60" s="146" t="s">
        <v>934</v>
      </c>
      <c r="AE60" s="146"/>
      <c r="AF60" s="146"/>
      <c r="AG60" s="146"/>
      <c r="AH60" s="147" t="s">
        <v>840</v>
      </c>
      <c r="AI60" s="145" t="s">
        <v>934</v>
      </c>
      <c r="AJ60" s="146" t="s">
        <v>934</v>
      </c>
      <c r="AK60" s="146" t="s">
        <v>934</v>
      </c>
      <c r="AL60" s="146"/>
      <c r="AM60" s="146"/>
      <c r="AN60" s="146"/>
      <c r="AO60" s="147" t="s">
        <v>934</v>
      </c>
      <c r="AP60" s="145" t="s">
        <v>840</v>
      </c>
      <c r="AQ60" s="146" t="s">
        <v>934</v>
      </c>
      <c r="AR60" s="146" t="s">
        <v>934</v>
      </c>
      <c r="AS60" s="146"/>
      <c r="AT60" s="146"/>
      <c r="AU60" s="146"/>
      <c r="AV60" s="147" t="s">
        <v>934</v>
      </c>
      <c r="AW60" s="145"/>
      <c r="AX60" s="146"/>
      <c r="AY60" s="146"/>
      <c r="AZ60" s="940"/>
      <c r="BA60" s="909"/>
      <c r="BB60" s="908"/>
      <c r="BC60" s="909"/>
      <c r="BD60" s="893"/>
      <c r="BE60" s="894"/>
      <c r="BF60" s="894"/>
      <c r="BG60" s="894"/>
      <c r="BH60" s="895"/>
    </row>
    <row r="61" spans="2:60" ht="20.25" customHeight="1">
      <c r="B61" s="118">
        <f>B58+1</f>
        <v>14</v>
      </c>
      <c r="C61" s="913"/>
      <c r="D61" s="914"/>
      <c r="E61" s="915"/>
      <c r="F61" s="361" t="str">
        <f>C60</f>
        <v>介護従業者</v>
      </c>
      <c r="G61" s="361"/>
      <c r="H61" s="920"/>
      <c r="I61" s="925"/>
      <c r="J61" s="926"/>
      <c r="K61" s="926"/>
      <c r="L61" s="927"/>
      <c r="M61" s="934"/>
      <c r="N61" s="935"/>
      <c r="O61" s="936"/>
      <c r="P61" s="436" t="s">
        <v>911</v>
      </c>
      <c r="Q61" s="437"/>
      <c r="R61" s="437"/>
      <c r="S61" s="438"/>
      <c r="T61" s="439"/>
      <c r="U61" s="125">
        <f>IF(U60="","",VLOOKUP(U60,'[4]【記載例】シフト記号表（勤務時間帯）'!$D$6:$X$47,21,FALSE))</f>
        <v>4.0000000000000018</v>
      </c>
      <c r="V61" s="126">
        <f>IF(V60="","",VLOOKUP(V60,'[4]【記載例】シフト記号表（勤務時間帯）'!$D$6:$X$47,21,FALSE))</f>
        <v>4.0000000000000018</v>
      </c>
      <c r="W61" s="126">
        <f>IF(W60="","",VLOOKUP(W60,'[4]【記載例】シフト記号表（勤務時間帯）'!$D$6:$X$47,21,FALSE))</f>
        <v>4.0000000000000018</v>
      </c>
      <c r="X61" s="126" t="str">
        <f>IF(X60="","",VLOOKUP(X60,'[4]【記載例】シフト記号表（勤務時間帯）'!$D$6:$X$47,21,FALSE))</f>
        <v/>
      </c>
      <c r="Y61" s="126" t="str">
        <f>IF(Y60="","",VLOOKUP(Y60,'[4]【記載例】シフト記号表（勤務時間帯）'!$D$6:$X$47,21,FALSE))</f>
        <v/>
      </c>
      <c r="Z61" s="126" t="str">
        <f>IF(Z60="","",VLOOKUP(Z60,'[4]【記載例】シフト記号表（勤務時間帯）'!$D$6:$X$47,21,FALSE))</f>
        <v/>
      </c>
      <c r="AA61" s="127">
        <f>IF(AA60="","",VLOOKUP(AA60,'[4]【記載例】シフト記号表（勤務時間帯）'!$D$6:$X$47,21,FALSE))</f>
        <v>4.0000000000000018</v>
      </c>
      <c r="AB61" s="125">
        <f>IF(AB60="","",VLOOKUP(AB60,'[4]【記載例】シフト記号表（勤務時間帯）'!$D$6:$X$47,21,FALSE))</f>
        <v>4.0000000000000018</v>
      </c>
      <c r="AC61" s="126">
        <f>IF(AC60="","",VLOOKUP(AC60,'[4]【記載例】シフト記号表（勤務時間帯）'!$D$6:$X$47,21,FALSE))</f>
        <v>4.0000000000000018</v>
      </c>
      <c r="AD61" s="126">
        <f>IF(AD60="","",VLOOKUP(AD60,'[4]【記載例】シフト記号表（勤務時間帯）'!$D$6:$X$47,21,FALSE))</f>
        <v>4.0000000000000018</v>
      </c>
      <c r="AE61" s="126" t="str">
        <f>IF(AE60="","",VLOOKUP(AE60,'[4]【記載例】シフト記号表（勤務時間帯）'!$D$6:$X$47,21,FALSE))</f>
        <v/>
      </c>
      <c r="AF61" s="126" t="str">
        <f>IF(AF60="","",VLOOKUP(AF60,'[4]【記載例】シフト記号表（勤務時間帯）'!$D$6:$X$47,21,FALSE))</f>
        <v/>
      </c>
      <c r="AG61" s="126" t="str">
        <f>IF(AG60="","",VLOOKUP(AG60,'[4]【記載例】シフト記号表（勤務時間帯）'!$D$6:$X$47,21,FALSE))</f>
        <v/>
      </c>
      <c r="AH61" s="127">
        <f>IF(AH60="","",VLOOKUP(AH60,'[4]【記載例】シフト記号表（勤務時間帯）'!$D$6:$X$47,21,FALSE))</f>
        <v>4.0000000000000018</v>
      </c>
      <c r="AI61" s="125">
        <f>IF(AI60="","",VLOOKUP(AI60,'[4]【記載例】シフト記号表（勤務時間帯）'!$D$6:$X$47,21,FALSE))</f>
        <v>4.0000000000000018</v>
      </c>
      <c r="AJ61" s="126">
        <f>IF(AJ60="","",VLOOKUP(AJ60,'[4]【記載例】シフト記号表（勤務時間帯）'!$D$6:$X$47,21,FALSE))</f>
        <v>4.0000000000000018</v>
      </c>
      <c r="AK61" s="126">
        <f>IF(AK60="","",VLOOKUP(AK60,'[4]【記載例】シフト記号表（勤務時間帯）'!$D$6:$X$47,21,FALSE))</f>
        <v>4.0000000000000018</v>
      </c>
      <c r="AL61" s="126" t="str">
        <f>IF(AL60="","",VLOOKUP(AL60,'[4]【記載例】シフト記号表（勤務時間帯）'!$D$6:$X$47,21,FALSE))</f>
        <v/>
      </c>
      <c r="AM61" s="126" t="str">
        <f>IF(AM60="","",VLOOKUP(AM60,'[4]【記載例】シフト記号表（勤務時間帯）'!$D$6:$X$47,21,FALSE))</f>
        <v/>
      </c>
      <c r="AN61" s="126" t="str">
        <f>IF(AN60="","",VLOOKUP(AN60,'[4]【記載例】シフト記号表（勤務時間帯）'!$D$6:$X$47,21,FALSE))</f>
        <v/>
      </c>
      <c r="AO61" s="127">
        <f>IF(AO60="","",VLOOKUP(AO60,'[4]【記載例】シフト記号表（勤務時間帯）'!$D$6:$X$47,21,FALSE))</f>
        <v>4.0000000000000018</v>
      </c>
      <c r="AP61" s="125">
        <f>IF(AP60="","",VLOOKUP(AP60,'[4]【記載例】シフト記号表（勤務時間帯）'!$D$6:$X$47,21,FALSE))</f>
        <v>4.0000000000000018</v>
      </c>
      <c r="AQ61" s="126">
        <f>IF(AQ60="","",VLOOKUP(AQ60,'[4]【記載例】シフト記号表（勤務時間帯）'!$D$6:$X$47,21,FALSE))</f>
        <v>4.0000000000000018</v>
      </c>
      <c r="AR61" s="126">
        <f>IF(AR60="","",VLOOKUP(AR60,'[4]【記載例】シフト記号表（勤務時間帯）'!$D$6:$X$47,21,FALSE))</f>
        <v>4.0000000000000018</v>
      </c>
      <c r="AS61" s="126" t="str">
        <f>IF(AS60="","",VLOOKUP(AS60,'[4]【記載例】シフト記号表（勤務時間帯）'!$D$6:$X$47,21,FALSE))</f>
        <v/>
      </c>
      <c r="AT61" s="126" t="str">
        <f>IF(AT60="","",VLOOKUP(AT60,'[4]【記載例】シフト記号表（勤務時間帯）'!$D$6:$X$47,21,FALSE))</f>
        <v/>
      </c>
      <c r="AU61" s="126" t="str">
        <f>IF(AU60="","",VLOOKUP(AU60,'[4]【記載例】シフト記号表（勤務時間帯）'!$D$6:$X$47,21,FALSE))</f>
        <v/>
      </c>
      <c r="AV61" s="127">
        <f>IF(AV60="","",VLOOKUP(AV60,'[4]【記載例】シフト記号表（勤務時間帯）'!$D$6:$X$47,21,FALSE))</f>
        <v>4.0000000000000018</v>
      </c>
      <c r="AW61" s="125" t="str">
        <f>IF(AW60="","",VLOOKUP(AW60,'[4]【記載例】シフト記号表（勤務時間帯）'!$D$6:$X$47,21,FALSE))</f>
        <v/>
      </c>
      <c r="AX61" s="126" t="str">
        <f>IF(AX60="","",VLOOKUP(AX60,'[4]【記載例】シフト記号表（勤務時間帯）'!$D$6:$X$47,21,FALSE))</f>
        <v/>
      </c>
      <c r="AY61" s="126" t="str">
        <f>IF(AY60="","",VLOOKUP(AY60,'[4]【記載例】シフト記号表（勤務時間帯）'!$D$6:$X$47,21,FALSE))</f>
        <v/>
      </c>
      <c r="AZ61" s="902">
        <f>IF($BC$3="４週",SUM(U61:AV61),IF($BC$3="暦月",SUM(U61:AY61),""))</f>
        <v>64.000000000000014</v>
      </c>
      <c r="BA61" s="903"/>
      <c r="BB61" s="904">
        <f>IF($BC$3="４週",AZ61/4,IF($BC$3="暦月",(AZ61/($BC$8/7)),""))</f>
        <v>16.000000000000004</v>
      </c>
      <c r="BC61" s="903"/>
      <c r="BD61" s="896"/>
      <c r="BE61" s="897"/>
      <c r="BF61" s="897"/>
      <c r="BG61" s="897"/>
      <c r="BH61" s="898"/>
    </row>
    <row r="62" spans="2:60" ht="20.25" customHeight="1">
      <c r="B62" s="128"/>
      <c r="C62" s="941"/>
      <c r="D62" s="942"/>
      <c r="E62" s="943"/>
      <c r="F62" s="362"/>
      <c r="G62" s="362" t="str">
        <f>C60</f>
        <v>介護従業者</v>
      </c>
      <c r="H62" s="944"/>
      <c r="I62" s="945"/>
      <c r="J62" s="946"/>
      <c r="K62" s="946"/>
      <c r="L62" s="947"/>
      <c r="M62" s="948"/>
      <c r="N62" s="949"/>
      <c r="O62" s="950"/>
      <c r="P62" s="451" t="s">
        <v>618</v>
      </c>
      <c r="Q62" s="452"/>
      <c r="R62" s="452"/>
      <c r="S62" s="453"/>
      <c r="T62" s="158"/>
      <c r="U62" s="135" t="str">
        <f>IF(U60="","",VLOOKUP(U60,'[4]【記載例】シフト記号表（勤務時間帯）'!$D$6:$Z$47,23,FALSE))</f>
        <v>-</v>
      </c>
      <c r="V62" s="136" t="str">
        <f>IF(V60="","",VLOOKUP(V60,'[4]【記載例】シフト記号表（勤務時間帯）'!$D$6:$Z$47,23,FALSE))</f>
        <v>-</v>
      </c>
      <c r="W62" s="136" t="str">
        <f>IF(W60="","",VLOOKUP(W60,'[4]【記載例】シフト記号表（勤務時間帯）'!$D$6:$Z$47,23,FALSE))</f>
        <v>-</v>
      </c>
      <c r="X62" s="136" t="str">
        <f>IF(X60="","",VLOOKUP(X60,'[4]【記載例】シフト記号表（勤務時間帯）'!$D$6:$Z$47,23,FALSE))</f>
        <v/>
      </c>
      <c r="Y62" s="136" t="str">
        <f>IF(Y60="","",VLOOKUP(Y60,'[4]【記載例】シフト記号表（勤務時間帯）'!$D$6:$Z$47,23,FALSE))</f>
        <v/>
      </c>
      <c r="Z62" s="136" t="str">
        <f>IF(Z60="","",VLOOKUP(Z60,'[4]【記載例】シフト記号表（勤務時間帯）'!$D$6:$Z$47,23,FALSE))</f>
        <v/>
      </c>
      <c r="AA62" s="137" t="str">
        <f>IF(AA60="","",VLOOKUP(AA60,'[4]【記載例】シフト記号表（勤務時間帯）'!$D$6:$Z$47,23,FALSE))</f>
        <v>-</v>
      </c>
      <c r="AB62" s="135" t="str">
        <f>IF(AB60="","",VLOOKUP(AB60,'[4]【記載例】シフト記号表（勤務時間帯）'!$D$6:$Z$47,23,FALSE))</f>
        <v>-</v>
      </c>
      <c r="AC62" s="136" t="str">
        <f>IF(AC60="","",VLOOKUP(AC60,'[4]【記載例】シフト記号表（勤務時間帯）'!$D$6:$Z$47,23,FALSE))</f>
        <v>-</v>
      </c>
      <c r="AD62" s="136" t="str">
        <f>IF(AD60="","",VLOOKUP(AD60,'[4]【記載例】シフト記号表（勤務時間帯）'!$D$6:$Z$47,23,FALSE))</f>
        <v>-</v>
      </c>
      <c r="AE62" s="136" t="str">
        <f>IF(AE60="","",VLOOKUP(AE60,'[4]【記載例】シフト記号表（勤務時間帯）'!$D$6:$Z$47,23,FALSE))</f>
        <v/>
      </c>
      <c r="AF62" s="136" t="str">
        <f>IF(AF60="","",VLOOKUP(AF60,'[4]【記載例】シフト記号表（勤務時間帯）'!$D$6:$Z$47,23,FALSE))</f>
        <v/>
      </c>
      <c r="AG62" s="136" t="str">
        <f>IF(AG60="","",VLOOKUP(AG60,'[4]【記載例】シフト記号表（勤務時間帯）'!$D$6:$Z$47,23,FALSE))</f>
        <v/>
      </c>
      <c r="AH62" s="137" t="str">
        <f>IF(AH60="","",VLOOKUP(AH60,'[4]【記載例】シフト記号表（勤務時間帯）'!$D$6:$Z$47,23,FALSE))</f>
        <v>-</v>
      </c>
      <c r="AI62" s="135" t="str">
        <f>IF(AI60="","",VLOOKUP(AI60,'[4]【記載例】シフト記号表（勤務時間帯）'!$D$6:$Z$47,23,FALSE))</f>
        <v>-</v>
      </c>
      <c r="AJ62" s="136" t="str">
        <f>IF(AJ60="","",VLOOKUP(AJ60,'[4]【記載例】シフト記号表（勤務時間帯）'!$D$6:$Z$47,23,FALSE))</f>
        <v>-</v>
      </c>
      <c r="AK62" s="136" t="str">
        <f>IF(AK60="","",VLOOKUP(AK60,'[4]【記載例】シフト記号表（勤務時間帯）'!$D$6:$Z$47,23,FALSE))</f>
        <v>-</v>
      </c>
      <c r="AL62" s="136" t="str">
        <f>IF(AL60="","",VLOOKUP(AL60,'[4]【記載例】シフト記号表（勤務時間帯）'!$D$6:$Z$47,23,FALSE))</f>
        <v/>
      </c>
      <c r="AM62" s="136" t="str">
        <f>IF(AM60="","",VLOOKUP(AM60,'[4]【記載例】シフト記号表（勤務時間帯）'!$D$6:$Z$47,23,FALSE))</f>
        <v/>
      </c>
      <c r="AN62" s="136" t="str">
        <f>IF(AN60="","",VLOOKUP(AN60,'[4]【記載例】シフト記号表（勤務時間帯）'!$D$6:$Z$47,23,FALSE))</f>
        <v/>
      </c>
      <c r="AO62" s="137" t="str">
        <f>IF(AO60="","",VLOOKUP(AO60,'[4]【記載例】シフト記号表（勤務時間帯）'!$D$6:$Z$47,23,FALSE))</f>
        <v>-</v>
      </c>
      <c r="AP62" s="135" t="str">
        <f>IF(AP60="","",VLOOKUP(AP60,'[4]【記載例】シフト記号表（勤務時間帯）'!$D$6:$Z$47,23,FALSE))</f>
        <v>-</v>
      </c>
      <c r="AQ62" s="136" t="str">
        <f>IF(AQ60="","",VLOOKUP(AQ60,'[4]【記載例】シフト記号表（勤務時間帯）'!$D$6:$Z$47,23,FALSE))</f>
        <v>-</v>
      </c>
      <c r="AR62" s="136" t="str">
        <f>IF(AR60="","",VLOOKUP(AR60,'[4]【記載例】シフト記号表（勤務時間帯）'!$D$6:$Z$47,23,FALSE))</f>
        <v>-</v>
      </c>
      <c r="AS62" s="136" t="str">
        <f>IF(AS60="","",VLOOKUP(AS60,'[4]【記載例】シフト記号表（勤務時間帯）'!$D$6:$Z$47,23,FALSE))</f>
        <v/>
      </c>
      <c r="AT62" s="136" t="str">
        <f>IF(AT60="","",VLOOKUP(AT60,'[4]【記載例】シフト記号表（勤務時間帯）'!$D$6:$Z$47,23,FALSE))</f>
        <v/>
      </c>
      <c r="AU62" s="136" t="str">
        <f>IF(AU60="","",VLOOKUP(AU60,'[4]【記載例】シフト記号表（勤務時間帯）'!$D$6:$Z$47,23,FALSE))</f>
        <v/>
      </c>
      <c r="AV62" s="137" t="str">
        <f>IF(AV60="","",VLOOKUP(AV60,'[4]【記載例】シフト記号表（勤務時間帯）'!$D$6:$Z$47,23,FALSE))</f>
        <v>-</v>
      </c>
      <c r="AW62" s="135" t="str">
        <f>IF(AW60="","",VLOOKUP(AW60,'[4]【記載例】シフト記号表（勤務時間帯）'!$D$6:$Z$47,23,FALSE))</f>
        <v/>
      </c>
      <c r="AX62" s="136" t="str">
        <f>IF(AX60="","",VLOOKUP(AX60,'[4]【記載例】シフト記号表（勤務時間帯）'!$D$6:$Z$47,23,FALSE))</f>
        <v/>
      </c>
      <c r="AY62" s="136" t="str">
        <f>IF(AY60="","",VLOOKUP(AY60,'[4]【記載例】シフト記号表（勤務時間帯）'!$D$6:$Z$47,23,FALSE))</f>
        <v/>
      </c>
      <c r="AZ62" s="905">
        <f>IF($BC$3="４週",SUM(U62:AV62),IF($BC$3="暦月",SUM(U62:AY62),""))</f>
        <v>0</v>
      </c>
      <c r="BA62" s="906"/>
      <c r="BB62" s="907">
        <f>IF($BC$3="４週",AZ62/4,IF($BC$3="暦月",(AZ62/($BC$8/7)),""))</f>
        <v>0</v>
      </c>
      <c r="BC62" s="906"/>
      <c r="BD62" s="899"/>
      <c r="BE62" s="900"/>
      <c r="BF62" s="900"/>
      <c r="BG62" s="900"/>
      <c r="BH62" s="901"/>
    </row>
    <row r="63" spans="2:60" ht="20.25" customHeight="1">
      <c r="B63" s="443"/>
      <c r="C63" s="910" t="s">
        <v>773</v>
      </c>
      <c r="D63" s="911"/>
      <c r="E63" s="912"/>
      <c r="F63" s="361"/>
      <c r="G63" s="361"/>
      <c r="H63" s="919" t="s">
        <v>925</v>
      </c>
      <c r="I63" s="922" t="s">
        <v>622</v>
      </c>
      <c r="J63" s="923"/>
      <c r="K63" s="923"/>
      <c r="L63" s="924"/>
      <c r="M63" s="931" t="s">
        <v>935</v>
      </c>
      <c r="N63" s="932"/>
      <c r="O63" s="933"/>
      <c r="P63" s="444" t="s">
        <v>616</v>
      </c>
      <c r="Q63" s="176"/>
      <c r="R63" s="176"/>
      <c r="S63" s="177"/>
      <c r="T63" s="450"/>
      <c r="U63" s="145" t="s">
        <v>839</v>
      </c>
      <c r="V63" s="146" t="s">
        <v>839</v>
      </c>
      <c r="W63" s="146" t="s">
        <v>936</v>
      </c>
      <c r="X63" s="146" t="s">
        <v>936</v>
      </c>
      <c r="Y63" s="146"/>
      <c r="Z63" s="146"/>
      <c r="AA63" s="147"/>
      <c r="AB63" s="145" t="s">
        <v>839</v>
      </c>
      <c r="AC63" s="146" t="s">
        <v>839</v>
      </c>
      <c r="AD63" s="146" t="s">
        <v>936</v>
      </c>
      <c r="AE63" s="146" t="s">
        <v>936</v>
      </c>
      <c r="AF63" s="146"/>
      <c r="AG63" s="146"/>
      <c r="AH63" s="147"/>
      <c r="AI63" s="145" t="s">
        <v>839</v>
      </c>
      <c r="AJ63" s="146" t="s">
        <v>936</v>
      </c>
      <c r="AK63" s="146" t="s">
        <v>936</v>
      </c>
      <c r="AL63" s="146" t="s">
        <v>839</v>
      </c>
      <c r="AM63" s="146"/>
      <c r="AN63" s="146"/>
      <c r="AO63" s="147"/>
      <c r="AP63" s="145" t="s">
        <v>839</v>
      </c>
      <c r="AQ63" s="146" t="s">
        <v>936</v>
      </c>
      <c r="AR63" s="146" t="s">
        <v>936</v>
      </c>
      <c r="AS63" s="146" t="s">
        <v>936</v>
      </c>
      <c r="AT63" s="146"/>
      <c r="AU63" s="146"/>
      <c r="AV63" s="147"/>
      <c r="AW63" s="145"/>
      <c r="AX63" s="146"/>
      <c r="AY63" s="146"/>
      <c r="AZ63" s="940"/>
      <c r="BA63" s="909"/>
      <c r="BB63" s="908"/>
      <c r="BC63" s="909"/>
      <c r="BD63" s="893"/>
      <c r="BE63" s="894"/>
      <c r="BF63" s="894"/>
      <c r="BG63" s="894"/>
      <c r="BH63" s="895"/>
    </row>
    <row r="64" spans="2:60" ht="20.25" customHeight="1">
      <c r="B64" s="118">
        <f>B61+1</f>
        <v>15</v>
      </c>
      <c r="C64" s="913"/>
      <c r="D64" s="914"/>
      <c r="E64" s="915"/>
      <c r="F64" s="361" t="str">
        <f>C63</f>
        <v>介護従業者</v>
      </c>
      <c r="G64" s="361"/>
      <c r="H64" s="920"/>
      <c r="I64" s="925"/>
      <c r="J64" s="926"/>
      <c r="K64" s="926"/>
      <c r="L64" s="927"/>
      <c r="M64" s="934"/>
      <c r="N64" s="935"/>
      <c r="O64" s="936"/>
      <c r="P64" s="436" t="s">
        <v>911</v>
      </c>
      <c r="Q64" s="437"/>
      <c r="R64" s="437"/>
      <c r="S64" s="438"/>
      <c r="T64" s="439"/>
      <c r="U64" s="125">
        <f>IF(U63="","",VLOOKUP(U63,'[4]【記載例】シフト記号表（勤務時間帯）'!$D$6:$X$47,21,FALSE))</f>
        <v>2.4999999999999991</v>
      </c>
      <c r="V64" s="126">
        <f>IF(V63="","",VLOOKUP(V63,'[4]【記載例】シフト記号表（勤務時間帯）'!$D$6:$X$47,21,FALSE))</f>
        <v>2.4999999999999991</v>
      </c>
      <c r="W64" s="126">
        <f>IF(W63="","",VLOOKUP(W63,'[4]【記載例】シフト記号表（勤務時間帯）'!$D$6:$X$47,21,FALSE))</f>
        <v>2.4999999999999991</v>
      </c>
      <c r="X64" s="126">
        <f>IF(X63="","",VLOOKUP(X63,'[4]【記載例】シフト記号表（勤務時間帯）'!$D$6:$X$47,21,FALSE))</f>
        <v>2.4999999999999991</v>
      </c>
      <c r="Y64" s="126" t="str">
        <f>IF(Y63="","",VLOOKUP(Y63,'[4]【記載例】シフト記号表（勤務時間帯）'!$D$6:$X$47,21,FALSE))</f>
        <v/>
      </c>
      <c r="Z64" s="126" t="str">
        <f>IF(Z63="","",VLOOKUP(Z63,'[4]【記載例】シフト記号表（勤務時間帯）'!$D$6:$X$47,21,FALSE))</f>
        <v/>
      </c>
      <c r="AA64" s="127" t="str">
        <f>IF(AA63="","",VLOOKUP(AA63,'[4]【記載例】シフト記号表（勤務時間帯）'!$D$6:$X$47,21,FALSE))</f>
        <v/>
      </c>
      <c r="AB64" s="125">
        <f>IF(AB63="","",VLOOKUP(AB63,'[4]【記載例】シフト記号表（勤務時間帯）'!$D$6:$X$47,21,FALSE))</f>
        <v>2.4999999999999991</v>
      </c>
      <c r="AC64" s="126">
        <f>IF(AC63="","",VLOOKUP(AC63,'[4]【記載例】シフト記号表（勤務時間帯）'!$D$6:$X$47,21,FALSE))</f>
        <v>2.4999999999999991</v>
      </c>
      <c r="AD64" s="126">
        <f>IF(AD63="","",VLOOKUP(AD63,'[4]【記載例】シフト記号表（勤務時間帯）'!$D$6:$X$47,21,FALSE))</f>
        <v>2.4999999999999991</v>
      </c>
      <c r="AE64" s="126">
        <f>IF(AE63="","",VLOOKUP(AE63,'[4]【記載例】シフト記号表（勤務時間帯）'!$D$6:$X$47,21,FALSE))</f>
        <v>2.4999999999999991</v>
      </c>
      <c r="AF64" s="126" t="str">
        <f>IF(AF63="","",VLOOKUP(AF63,'[4]【記載例】シフト記号表（勤務時間帯）'!$D$6:$X$47,21,FALSE))</f>
        <v/>
      </c>
      <c r="AG64" s="126" t="str">
        <f>IF(AG63="","",VLOOKUP(AG63,'[4]【記載例】シフト記号表（勤務時間帯）'!$D$6:$X$47,21,FALSE))</f>
        <v/>
      </c>
      <c r="AH64" s="127" t="str">
        <f>IF(AH63="","",VLOOKUP(AH63,'[4]【記載例】シフト記号表（勤務時間帯）'!$D$6:$X$47,21,FALSE))</f>
        <v/>
      </c>
      <c r="AI64" s="125">
        <f>IF(AI63="","",VLOOKUP(AI63,'[4]【記載例】シフト記号表（勤務時間帯）'!$D$6:$X$47,21,FALSE))</f>
        <v>2.4999999999999991</v>
      </c>
      <c r="AJ64" s="126">
        <f>IF(AJ63="","",VLOOKUP(AJ63,'[4]【記載例】シフト記号表（勤務時間帯）'!$D$6:$X$47,21,FALSE))</f>
        <v>2.4999999999999991</v>
      </c>
      <c r="AK64" s="126">
        <f>IF(AK63="","",VLOOKUP(AK63,'[4]【記載例】シフト記号表（勤務時間帯）'!$D$6:$X$47,21,FALSE))</f>
        <v>2.4999999999999991</v>
      </c>
      <c r="AL64" s="126">
        <f>IF(AL63="","",VLOOKUP(AL63,'[4]【記載例】シフト記号表（勤務時間帯）'!$D$6:$X$47,21,FALSE))</f>
        <v>2.4999999999999991</v>
      </c>
      <c r="AM64" s="126" t="str">
        <f>IF(AM63="","",VLOOKUP(AM63,'[4]【記載例】シフト記号表（勤務時間帯）'!$D$6:$X$47,21,FALSE))</f>
        <v/>
      </c>
      <c r="AN64" s="126" t="str">
        <f>IF(AN63="","",VLOOKUP(AN63,'[4]【記載例】シフト記号表（勤務時間帯）'!$D$6:$X$47,21,FALSE))</f>
        <v/>
      </c>
      <c r="AO64" s="127" t="str">
        <f>IF(AO63="","",VLOOKUP(AO63,'[4]【記載例】シフト記号表（勤務時間帯）'!$D$6:$X$47,21,FALSE))</f>
        <v/>
      </c>
      <c r="AP64" s="125">
        <f>IF(AP63="","",VLOOKUP(AP63,'[4]【記載例】シフト記号表（勤務時間帯）'!$D$6:$X$47,21,FALSE))</f>
        <v>2.4999999999999991</v>
      </c>
      <c r="AQ64" s="126">
        <f>IF(AQ63="","",VLOOKUP(AQ63,'[4]【記載例】シフト記号表（勤務時間帯）'!$D$6:$X$47,21,FALSE))</f>
        <v>2.4999999999999991</v>
      </c>
      <c r="AR64" s="126">
        <f>IF(AR63="","",VLOOKUP(AR63,'[4]【記載例】シフト記号表（勤務時間帯）'!$D$6:$X$47,21,FALSE))</f>
        <v>2.4999999999999991</v>
      </c>
      <c r="AS64" s="126">
        <f>IF(AS63="","",VLOOKUP(AS63,'[4]【記載例】シフト記号表（勤務時間帯）'!$D$6:$X$47,21,FALSE))</f>
        <v>2.4999999999999991</v>
      </c>
      <c r="AT64" s="126" t="str">
        <f>IF(AT63="","",VLOOKUP(AT63,'[4]【記載例】シフト記号表（勤務時間帯）'!$D$6:$X$47,21,FALSE))</f>
        <v/>
      </c>
      <c r="AU64" s="126" t="str">
        <f>IF(AU63="","",VLOOKUP(AU63,'[4]【記載例】シフト記号表（勤務時間帯）'!$D$6:$X$47,21,FALSE))</f>
        <v/>
      </c>
      <c r="AV64" s="127" t="str">
        <f>IF(AV63="","",VLOOKUP(AV63,'[4]【記載例】シフト記号表（勤務時間帯）'!$D$6:$X$47,21,FALSE))</f>
        <v/>
      </c>
      <c r="AW64" s="125" t="str">
        <f>IF(AW63="","",VLOOKUP(AW63,'[4]【記載例】シフト記号表（勤務時間帯）'!$D$6:$X$47,21,FALSE))</f>
        <v/>
      </c>
      <c r="AX64" s="126" t="str">
        <f>IF(AX63="","",VLOOKUP(AX63,'[4]【記載例】シフト記号表（勤務時間帯）'!$D$6:$X$47,21,FALSE))</f>
        <v/>
      </c>
      <c r="AY64" s="126" t="str">
        <f>IF(AY63="","",VLOOKUP(AY63,'[4]【記載例】シフト記号表（勤務時間帯）'!$D$6:$X$47,21,FALSE))</f>
        <v/>
      </c>
      <c r="AZ64" s="902">
        <f>IF($BC$3="４週",SUM(U64:AV64),IF($BC$3="暦月",SUM(U64:AY64),""))</f>
        <v>39.999999999999993</v>
      </c>
      <c r="BA64" s="903"/>
      <c r="BB64" s="904">
        <f>IF($BC$3="４週",AZ64/4,IF($BC$3="暦月",(AZ64/($BC$8/7)),""))</f>
        <v>9.9999999999999982</v>
      </c>
      <c r="BC64" s="903"/>
      <c r="BD64" s="896"/>
      <c r="BE64" s="897"/>
      <c r="BF64" s="897"/>
      <c r="BG64" s="897"/>
      <c r="BH64" s="898"/>
    </row>
    <row r="65" spans="2:60" ht="20.25" customHeight="1">
      <c r="B65" s="128"/>
      <c r="C65" s="941"/>
      <c r="D65" s="942"/>
      <c r="E65" s="943"/>
      <c r="F65" s="362"/>
      <c r="G65" s="362" t="str">
        <f>C63</f>
        <v>介護従業者</v>
      </c>
      <c r="H65" s="944"/>
      <c r="I65" s="945"/>
      <c r="J65" s="946"/>
      <c r="K65" s="946"/>
      <c r="L65" s="947"/>
      <c r="M65" s="948"/>
      <c r="N65" s="949"/>
      <c r="O65" s="950"/>
      <c r="P65" s="451" t="s">
        <v>618</v>
      </c>
      <c r="Q65" s="452"/>
      <c r="R65" s="452"/>
      <c r="S65" s="453"/>
      <c r="T65" s="158"/>
      <c r="U65" s="135" t="str">
        <f>IF(U63="","",VLOOKUP(U63,'[4]【記載例】シフト記号表（勤務時間帯）'!$D$6:$Z$47,23,FALSE))</f>
        <v>-</v>
      </c>
      <c r="V65" s="136" t="str">
        <f>IF(V63="","",VLOOKUP(V63,'[4]【記載例】シフト記号表（勤務時間帯）'!$D$6:$Z$47,23,FALSE))</f>
        <v>-</v>
      </c>
      <c r="W65" s="136" t="str">
        <f>IF(W63="","",VLOOKUP(W63,'[4]【記載例】シフト記号表（勤務時間帯）'!$D$6:$Z$47,23,FALSE))</f>
        <v>-</v>
      </c>
      <c r="X65" s="136" t="str">
        <f>IF(X63="","",VLOOKUP(X63,'[4]【記載例】シフト記号表（勤務時間帯）'!$D$6:$Z$47,23,FALSE))</f>
        <v>-</v>
      </c>
      <c r="Y65" s="136" t="str">
        <f>IF(Y63="","",VLOOKUP(Y63,'[4]【記載例】シフト記号表（勤務時間帯）'!$D$6:$Z$47,23,FALSE))</f>
        <v/>
      </c>
      <c r="Z65" s="136" t="str">
        <f>IF(Z63="","",VLOOKUP(Z63,'[4]【記載例】シフト記号表（勤務時間帯）'!$D$6:$Z$47,23,FALSE))</f>
        <v/>
      </c>
      <c r="AA65" s="137" t="str">
        <f>IF(AA63="","",VLOOKUP(AA63,'[4]【記載例】シフト記号表（勤務時間帯）'!$D$6:$Z$47,23,FALSE))</f>
        <v/>
      </c>
      <c r="AB65" s="135" t="str">
        <f>IF(AB63="","",VLOOKUP(AB63,'[4]【記載例】シフト記号表（勤務時間帯）'!$D$6:$Z$47,23,FALSE))</f>
        <v>-</v>
      </c>
      <c r="AC65" s="136" t="str">
        <f>IF(AC63="","",VLOOKUP(AC63,'[4]【記載例】シフト記号表（勤務時間帯）'!$D$6:$Z$47,23,FALSE))</f>
        <v>-</v>
      </c>
      <c r="AD65" s="136" t="str">
        <f>IF(AD63="","",VLOOKUP(AD63,'[4]【記載例】シフト記号表（勤務時間帯）'!$D$6:$Z$47,23,FALSE))</f>
        <v>-</v>
      </c>
      <c r="AE65" s="136" t="str">
        <f>IF(AE63="","",VLOOKUP(AE63,'[4]【記載例】シフト記号表（勤務時間帯）'!$D$6:$Z$47,23,FALSE))</f>
        <v>-</v>
      </c>
      <c r="AF65" s="136" t="str">
        <f>IF(AF63="","",VLOOKUP(AF63,'[4]【記載例】シフト記号表（勤務時間帯）'!$D$6:$Z$47,23,FALSE))</f>
        <v/>
      </c>
      <c r="AG65" s="136" t="str">
        <f>IF(AG63="","",VLOOKUP(AG63,'[4]【記載例】シフト記号表（勤務時間帯）'!$D$6:$Z$47,23,FALSE))</f>
        <v/>
      </c>
      <c r="AH65" s="137" t="str">
        <f>IF(AH63="","",VLOOKUP(AH63,'[4]【記載例】シフト記号表（勤務時間帯）'!$D$6:$Z$47,23,FALSE))</f>
        <v/>
      </c>
      <c r="AI65" s="135" t="str">
        <f>IF(AI63="","",VLOOKUP(AI63,'[4]【記載例】シフト記号表（勤務時間帯）'!$D$6:$Z$47,23,FALSE))</f>
        <v>-</v>
      </c>
      <c r="AJ65" s="136" t="str">
        <f>IF(AJ63="","",VLOOKUP(AJ63,'[4]【記載例】シフト記号表（勤務時間帯）'!$D$6:$Z$47,23,FALSE))</f>
        <v>-</v>
      </c>
      <c r="AK65" s="136" t="str">
        <f>IF(AK63="","",VLOOKUP(AK63,'[4]【記載例】シフト記号表（勤務時間帯）'!$D$6:$Z$47,23,FALSE))</f>
        <v>-</v>
      </c>
      <c r="AL65" s="136" t="str">
        <f>IF(AL63="","",VLOOKUP(AL63,'[4]【記載例】シフト記号表（勤務時間帯）'!$D$6:$Z$47,23,FALSE))</f>
        <v>-</v>
      </c>
      <c r="AM65" s="136" t="str">
        <f>IF(AM63="","",VLOOKUP(AM63,'[4]【記載例】シフト記号表（勤務時間帯）'!$D$6:$Z$47,23,FALSE))</f>
        <v/>
      </c>
      <c r="AN65" s="136" t="str">
        <f>IF(AN63="","",VLOOKUP(AN63,'[4]【記載例】シフト記号表（勤務時間帯）'!$D$6:$Z$47,23,FALSE))</f>
        <v/>
      </c>
      <c r="AO65" s="137" t="str">
        <f>IF(AO63="","",VLOOKUP(AO63,'[4]【記載例】シフト記号表（勤務時間帯）'!$D$6:$Z$47,23,FALSE))</f>
        <v/>
      </c>
      <c r="AP65" s="135" t="str">
        <f>IF(AP63="","",VLOOKUP(AP63,'[4]【記載例】シフト記号表（勤務時間帯）'!$D$6:$Z$47,23,FALSE))</f>
        <v>-</v>
      </c>
      <c r="AQ65" s="136" t="str">
        <f>IF(AQ63="","",VLOOKUP(AQ63,'[4]【記載例】シフト記号表（勤務時間帯）'!$D$6:$Z$47,23,FALSE))</f>
        <v>-</v>
      </c>
      <c r="AR65" s="136" t="str">
        <f>IF(AR63="","",VLOOKUP(AR63,'[4]【記載例】シフト記号表（勤務時間帯）'!$D$6:$Z$47,23,FALSE))</f>
        <v>-</v>
      </c>
      <c r="AS65" s="136" t="str">
        <f>IF(AS63="","",VLOOKUP(AS63,'[4]【記載例】シフト記号表（勤務時間帯）'!$D$6:$Z$47,23,FALSE))</f>
        <v>-</v>
      </c>
      <c r="AT65" s="136" t="str">
        <f>IF(AT63="","",VLOOKUP(AT63,'[4]【記載例】シフト記号表（勤務時間帯）'!$D$6:$Z$47,23,FALSE))</f>
        <v/>
      </c>
      <c r="AU65" s="136" t="str">
        <f>IF(AU63="","",VLOOKUP(AU63,'[4]【記載例】シフト記号表（勤務時間帯）'!$D$6:$Z$47,23,FALSE))</f>
        <v/>
      </c>
      <c r="AV65" s="137" t="str">
        <f>IF(AV63="","",VLOOKUP(AV63,'[4]【記載例】シフト記号表（勤務時間帯）'!$D$6:$Z$47,23,FALSE))</f>
        <v/>
      </c>
      <c r="AW65" s="135" t="str">
        <f>IF(AW63="","",VLOOKUP(AW63,'[4]【記載例】シフト記号表（勤務時間帯）'!$D$6:$Z$47,23,FALSE))</f>
        <v/>
      </c>
      <c r="AX65" s="136" t="str">
        <f>IF(AX63="","",VLOOKUP(AX63,'[4]【記載例】シフト記号表（勤務時間帯）'!$D$6:$Z$47,23,FALSE))</f>
        <v/>
      </c>
      <c r="AY65" s="136" t="str">
        <f>IF(AY63="","",VLOOKUP(AY63,'[4]【記載例】シフト記号表（勤務時間帯）'!$D$6:$Z$47,23,FALSE))</f>
        <v/>
      </c>
      <c r="AZ65" s="905">
        <f>IF($BC$3="４週",SUM(U65:AV65),IF($BC$3="暦月",SUM(U65:AY65),""))</f>
        <v>0</v>
      </c>
      <c r="BA65" s="906"/>
      <c r="BB65" s="907">
        <f>IF($BC$3="４週",AZ65/4,IF($BC$3="暦月",(AZ65/($BC$8/7)),""))</f>
        <v>0</v>
      </c>
      <c r="BC65" s="906"/>
      <c r="BD65" s="899"/>
      <c r="BE65" s="900"/>
      <c r="BF65" s="900"/>
      <c r="BG65" s="900"/>
      <c r="BH65" s="901"/>
    </row>
    <row r="66" spans="2:60" ht="20.25" customHeight="1">
      <c r="B66" s="443"/>
      <c r="C66" s="910" t="s">
        <v>773</v>
      </c>
      <c r="D66" s="911"/>
      <c r="E66" s="912"/>
      <c r="F66" s="361"/>
      <c r="G66" s="361"/>
      <c r="H66" s="919" t="s">
        <v>925</v>
      </c>
      <c r="I66" s="922" t="s">
        <v>622</v>
      </c>
      <c r="J66" s="923"/>
      <c r="K66" s="923"/>
      <c r="L66" s="924"/>
      <c r="M66" s="931" t="s">
        <v>937</v>
      </c>
      <c r="N66" s="932"/>
      <c r="O66" s="933"/>
      <c r="P66" s="454" t="s">
        <v>616</v>
      </c>
      <c r="Q66" s="455"/>
      <c r="R66" s="455"/>
      <c r="S66" s="456"/>
      <c r="T66" s="457"/>
      <c r="U66" s="145" t="s">
        <v>938</v>
      </c>
      <c r="V66" s="146"/>
      <c r="W66" s="146" t="s">
        <v>938</v>
      </c>
      <c r="X66" s="146"/>
      <c r="Y66" s="146"/>
      <c r="Z66" s="146" t="s">
        <v>938</v>
      </c>
      <c r="AA66" s="147"/>
      <c r="AB66" s="145" t="s">
        <v>938</v>
      </c>
      <c r="AC66" s="146"/>
      <c r="AD66" s="146" t="s">
        <v>866</v>
      </c>
      <c r="AE66" s="146"/>
      <c r="AF66" s="146"/>
      <c r="AG66" s="146" t="s">
        <v>938</v>
      </c>
      <c r="AH66" s="147"/>
      <c r="AI66" s="145" t="s">
        <v>938</v>
      </c>
      <c r="AJ66" s="146"/>
      <c r="AK66" s="146" t="s">
        <v>866</v>
      </c>
      <c r="AL66" s="146"/>
      <c r="AM66" s="146"/>
      <c r="AN66" s="146" t="s">
        <v>938</v>
      </c>
      <c r="AO66" s="147"/>
      <c r="AP66" s="145" t="s">
        <v>938</v>
      </c>
      <c r="AQ66" s="146"/>
      <c r="AR66" s="146" t="s">
        <v>938</v>
      </c>
      <c r="AS66" s="146"/>
      <c r="AT66" s="146"/>
      <c r="AU66" s="146" t="s">
        <v>938</v>
      </c>
      <c r="AV66" s="147"/>
      <c r="AW66" s="145"/>
      <c r="AX66" s="146"/>
      <c r="AY66" s="146"/>
      <c r="AZ66" s="940"/>
      <c r="BA66" s="909"/>
      <c r="BB66" s="908"/>
      <c r="BC66" s="909"/>
      <c r="BD66" s="893"/>
      <c r="BE66" s="894"/>
      <c r="BF66" s="894"/>
      <c r="BG66" s="894"/>
      <c r="BH66" s="895"/>
    </row>
    <row r="67" spans="2:60" ht="20.25" customHeight="1">
      <c r="B67" s="118">
        <f>B64+1</f>
        <v>16</v>
      </c>
      <c r="C67" s="913"/>
      <c r="D67" s="914"/>
      <c r="E67" s="915"/>
      <c r="F67" s="361" t="str">
        <f>C66</f>
        <v>介護従業者</v>
      </c>
      <c r="G67" s="361"/>
      <c r="H67" s="920"/>
      <c r="I67" s="925"/>
      <c r="J67" s="926"/>
      <c r="K67" s="926"/>
      <c r="L67" s="927"/>
      <c r="M67" s="934"/>
      <c r="N67" s="935"/>
      <c r="O67" s="936"/>
      <c r="P67" s="436" t="s">
        <v>911</v>
      </c>
      <c r="Q67" s="437"/>
      <c r="R67" s="437"/>
      <c r="S67" s="438"/>
      <c r="T67" s="439"/>
      <c r="U67" s="125">
        <f>IF(U66="","",VLOOKUP(U66,'[4]【記載例】シフト記号表（勤務時間帯）'!$D$6:$X$47,21,FALSE))</f>
        <v>6</v>
      </c>
      <c r="V67" s="126" t="str">
        <f>IF(V66="","",VLOOKUP(V66,'[4]【記載例】シフト記号表（勤務時間帯）'!$D$6:$X$47,21,FALSE))</f>
        <v/>
      </c>
      <c r="W67" s="126">
        <f>IF(W66="","",VLOOKUP(W66,'[4]【記載例】シフト記号表（勤務時間帯）'!$D$6:$X$47,21,FALSE))</f>
        <v>6</v>
      </c>
      <c r="X67" s="126" t="str">
        <f>IF(X66="","",VLOOKUP(X66,'[4]【記載例】シフト記号表（勤務時間帯）'!$D$6:$X$47,21,FALSE))</f>
        <v/>
      </c>
      <c r="Y67" s="126" t="str">
        <f>IF(Y66="","",VLOOKUP(Y66,'[4]【記載例】シフト記号表（勤務時間帯）'!$D$6:$X$47,21,FALSE))</f>
        <v/>
      </c>
      <c r="Z67" s="126">
        <f>IF(Z66="","",VLOOKUP(Z66,'[4]【記載例】シフト記号表（勤務時間帯）'!$D$6:$X$47,21,FALSE))</f>
        <v>6</v>
      </c>
      <c r="AA67" s="127" t="str">
        <f>IF(AA66="","",VLOOKUP(AA66,'[4]【記載例】シフト記号表（勤務時間帯）'!$D$6:$X$47,21,FALSE))</f>
        <v/>
      </c>
      <c r="AB67" s="125">
        <f>IF(AB66="","",VLOOKUP(AB66,'[4]【記載例】シフト記号表（勤務時間帯）'!$D$6:$X$47,21,FALSE))</f>
        <v>6</v>
      </c>
      <c r="AC67" s="126" t="str">
        <f>IF(AC66="","",VLOOKUP(AC66,'[4]【記載例】シフト記号表（勤務時間帯）'!$D$6:$X$47,21,FALSE))</f>
        <v/>
      </c>
      <c r="AD67" s="126">
        <f>IF(AD66="","",VLOOKUP(AD66,'[4]【記載例】シフト記号表（勤務時間帯）'!$D$6:$X$47,21,FALSE))</f>
        <v>6</v>
      </c>
      <c r="AE67" s="126" t="str">
        <f>IF(AE66="","",VLOOKUP(AE66,'[4]【記載例】シフト記号表（勤務時間帯）'!$D$6:$X$47,21,FALSE))</f>
        <v/>
      </c>
      <c r="AF67" s="126" t="str">
        <f>IF(AF66="","",VLOOKUP(AF66,'[4]【記載例】シフト記号表（勤務時間帯）'!$D$6:$X$47,21,FALSE))</f>
        <v/>
      </c>
      <c r="AG67" s="126">
        <f>IF(AG66="","",VLOOKUP(AG66,'[4]【記載例】シフト記号表（勤務時間帯）'!$D$6:$X$47,21,FALSE))</f>
        <v>6</v>
      </c>
      <c r="AH67" s="127" t="str">
        <f>IF(AH66="","",VLOOKUP(AH66,'[4]【記載例】シフト記号表（勤務時間帯）'!$D$6:$X$47,21,FALSE))</f>
        <v/>
      </c>
      <c r="AI67" s="125">
        <f>IF(AI66="","",VLOOKUP(AI66,'[4]【記載例】シフト記号表（勤務時間帯）'!$D$6:$X$47,21,FALSE))</f>
        <v>6</v>
      </c>
      <c r="AJ67" s="126" t="str">
        <f>IF(AJ66="","",VLOOKUP(AJ66,'[4]【記載例】シフト記号表（勤務時間帯）'!$D$6:$X$47,21,FALSE))</f>
        <v/>
      </c>
      <c r="AK67" s="126">
        <f>IF(AK66="","",VLOOKUP(AK66,'[4]【記載例】シフト記号表（勤務時間帯）'!$D$6:$X$47,21,FALSE))</f>
        <v>6</v>
      </c>
      <c r="AL67" s="126" t="str">
        <f>IF(AL66="","",VLOOKUP(AL66,'[4]【記載例】シフト記号表（勤務時間帯）'!$D$6:$X$47,21,FALSE))</f>
        <v/>
      </c>
      <c r="AM67" s="126" t="str">
        <f>IF(AM66="","",VLOOKUP(AM66,'[4]【記載例】シフト記号表（勤務時間帯）'!$D$6:$X$47,21,FALSE))</f>
        <v/>
      </c>
      <c r="AN67" s="126">
        <f>IF(AN66="","",VLOOKUP(AN66,'[4]【記載例】シフト記号表（勤務時間帯）'!$D$6:$X$47,21,FALSE))</f>
        <v>6</v>
      </c>
      <c r="AO67" s="127" t="str">
        <f>IF(AO66="","",VLOOKUP(AO66,'[4]【記載例】シフト記号表（勤務時間帯）'!$D$6:$X$47,21,FALSE))</f>
        <v/>
      </c>
      <c r="AP67" s="125">
        <f>IF(AP66="","",VLOOKUP(AP66,'[4]【記載例】シフト記号表（勤務時間帯）'!$D$6:$X$47,21,FALSE))</f>
        <v>6</v>
      </c>
      <c r="AQ67" s="126" t="str">
        <f>IF(AQ66="","",VLOOKUP(AQ66,'[4]【記載例】シフト記号表（勤務時間帯）'!$D$6:$X$47,21,FALSE))</f>
        <v/>
      </c>
      <c r="AR67" s="126">
        <f>IF(AR66="","",VLOOKUP(AR66,'[4]【記載例】シフト記号表（勤務時間帯）'!$D$6:$X$47,21,FALSE))</f>
        <v>6</v>
      </c>
      <c r="AS67" s="126" t="str">
        <f>IF(AS66="","",VLOOKUP(AS66,'[4]【記載例】シフト記号表（勤務時間帯）'!$D$6:$X$47,21,FALSE))</f>
        <v/>
      </c>
      <c r="AT67" s="126" t="str">
        <f>IF(AT66="","",VLOOKUP(AT66,'[4]【記載例】シフト記号表（勤務時間帯）'!$D$6:$X$47,21,FALSE))</f>
        <v/>
      </c>
      <c r="AU67" s="126">
        <f>IF(AU66="","",VLOOKUP(AU66,'[4]【記載例】シフト記号表（勤務時間帯）'!$D$6:$X$47,21,FALSE))</f>
        <v>6</v>
      </c>
      <c r="AV67" s="127" t="str">
        <f>IF(AV66="","",VLOOKUP(AV66,'[4]【記載例】シフト記号表（勤務時間帯）'!$D$6:$X$47,21,FALSE))</f>
        <v/>
      </c>
      <c r="AW67" s="125" t="str">
        <f>IF(AW66="","",VLOOKUP(AW66,'[4]【記載例】シフト記号表（勤務時間帯）'!$D$6:$X$47,21,FALSE))</f>
        <v/>
      </c>
      <c r="AX67" s="126" t="str">
        <f>IF(AX66="","",VLOOKUP(AX66,'[4]【記載例】シフト記号表（勤務時間帯）'!$D$6:$X$47,21,FALSE))</f>
        <v/>
      </c>
      <c r="AY67" s="126" t="str">
        <f>IF(AY66="","",VLOOKUP(AY66,'[4]【記載例】シフト記号表（勤務時間帯）'!$D$6:$X$47,21,FALSE))</f>
        <v/>
      </c>
      <c r="AZ67" s="902">
        <f>IF($BC$3="４週",SUM(U67:AV67),IF($BC$3="暦月",SUM(U67:AY67),""))</f>
        <v>72</v>
      </c>
      <c r="BA67" s="903"/>
      <c r="BB67" s="904">
        <f>IF($BC$3="４週",AZ67/4,IF($BC$3="暦月",(AZ67/($BC$8/7)),""))</f>
        <v>18</v>
      </c>
      <c r="BC67" s="903"/>
      <c r="BD67" s="896"/>
      <c r="BE67" s="897"/>
      <c r="BF67" s="897"/>
      <c r="BG67" s="897"/>
      <c r="BH67" s="898"/>
    </row>
    <row r="68" spans="2:60" ht="20.25" customHeight="1" thickBot="1">
      <c r="B68" s="118"/>
      <c r="C68" s="916"/>
      <c r="D68" s="917"/>
      <c r="E68" s="918"/>
      <c r="F68" s="458"/>
      <c r="G68" s="458" t="str">
        <f>C66</f>
        <v>介護従業者</v>
      </c>
      <c r="H68" s="921"/>
      <c r="I68" s="928"/>
      <c r="J68" s="929"/>
      <c r="K68" s="929"/>
      <c r="L68" s="930"/>
      <c r="M68" s="937"/>
      <c r="N68" s="938"/>
      <c r="O68" s="939"/>
      <c r="P68" s="459" t="s">
        <v>618</v>
      </c>
      <c r="Q68" s="460"/>
      <c r="R68" s="460"/>
      <c r="S68" s="461"/>
      <c r="T68" s="462"/>
      <c r="U68" s="135" t="str">
        <f>IF(U66="","",VLOOKUP(U66,'[4]【記載例】シフト記号表（勤務時間帯）'!$D$6:$Z$47,23,FALSE))</f>
        <v>-</v>
      </c>
      <c r="V68" s="136" t="str">
        <f>IF(V66="","",VLOOKUP(V66,'[4]【記載例】シフト記号表（勤務時間帯）'!$D$6:$Z$47,23,FALSE))</f>
        <v/>
      </c>
      <c r="W68" s="136" t="str">
        <f>IF(W66="","",VLOOKUP(W66,'[4]【記載例】シフト記号表（勤務時間帯）'!$D$6:$Z$47,23,FALSE))</f>
        <v>-</v>
      </c>
      <c r="X68" s="136" t="str">
        <f>IF(X66="","",VLOOKUP(X66,'[4]【記載例】シフト記号表（勤務時間帯）'!$D$6:$Z$47,23,FALSE))</f>
        <v/>
      </c>
      <c r="Y68" s="136" t="str">
        <f>IF(Y66="","",VLOOKUP(Y66,'[4]【記載例】シフト記号表（勤務時間帯）'!$D$6:$Z$47,23,FALSE))</f>
        <v/>
      </c>
      <c r="Z68" s="136" t="str">
        <f>IF(Z66="","",VLOOKUP(Z66,'[4]【記載例】シフト記号表（勤務時間帯）'!$D$6:$Z$47,23,FALSE))</f>
        <v>-</v>
      </c>
      <c r="AA68" s="137" t="str">
        <f>IF(AA66="","",VLOOKUP(AA66,'[4]【記載例】シフト記号表（勤務時間帯）'!$D$6:$Z$47,23,FALSE))</f>
        <v/>
      </c>
      <c r="AB68" s="135" t="str">
        <f>IF(AB66="","",VLOOKUP(AB66,'[4]【記載例】シフト記号表（勤務時間帯）'!$D$6:$Z$47,23,FALSE))</f>
        <v>-</v>
      </c>
      <c r="AC68" s="136" t="str">
        <f>IF(AC66="","",VLOOKUP(AC66,'[4]【記載例】シフト記号表（勤務時間帯）'!$D$6:$Z$47,23,FALSE))</f>
        <v/>
      </c>
      <c r="AD68" s="136" t="str">
        <f>IF(AD66="","",VLOOKUP(AD66,'[4]【記載例】シフト記号表（勤務時間帯）'!$D$6:$Z$47,23,FALSE))</f>
        <v>-</v>
      </c>
      <c r="AE68" s="136" t="str">
        <f>IF(AE66="","",VLOOKUP(AE66,'[4]【記載例】シフト記号表（勤務時間帯）'!$D$6:$Z$47,23,FALSE))</f>
        <v/>
      </c>
      <c r="AF68" s="136" t="str">
        <f>IF(AF66="","",VLOOKUP(AF66,'[4]【記載例】シフト記号表（勤務時間帯）'!$D$6:$Z$47,23,FALSE))</f>
        <v/>
      </c>
      <c r="AG68" s="136" t="str">
        <f>IF(AG66="","",VLOOKUP(AG66,'[4]【記載例】シフト記号表（勤務時間帯）'!$D$6:$Z$47,23,FALSE))</f>
        <v>-</v>
      </c>
      <c r="AH68" s="137" t="str">
        <f>IF(AH66="","",VLOOKUP(AH66,'[4]【記載例】シフト記号表（勤務時間帯）'!$D$6:$Z$47,23,FALSE))</f>
        <v/>
      </c>
      <c r="AI68" s="135" t="str">
        <f>IF(AI66="","",VLOOKUP(AI66,'[4]【記載例】シフト記号表（勤務時間帯）'!$D$6:$Z$47,23,FALSE))</f>
        <v>-</v>
      </c>
      <c r="AJ68" s="136" t="str">
        <f>IF(AJ66="","",VLOOKUP(AJ66,'[4]【記載例】シフト記号表（勤務時間帯）'!$D$6:$Z$47,23,FALSE))</f>
        <v/>
      </c>
      <c r="AK68" s="136" t="str">
        <f>IF(AK66="","",VLOOKUP(AK66,'[4]【記載例】シフト記号表（勤務時間帯）'!$D$6:$Z$47,23,FALSE))</f>
        <v>-</v>
      </c>
      <c r="AL68" s="136" t="str">
        <f>IF(AL66="","",VLOOKUP(AL66,'[4]【記載例】シフト記号表（勤務時間帯）'!$D$6:$Z$47,23,FALSE))</f>
        <v/>
      </c>
      <c r="AM68" s="136" t="str">
        <f>IF(AM66="","",VLOOKUP(AM66,'[4]【記載例】シフト記号表（勤務時間帯）'!$D$6:$Z$47,23,FALSE))</f>
        <v/>
      </c>
      <c r="AN68" s="136" t="str">
        <f>IF(AN66="","",VLOOKUP(AN66,'[4]【記載例】シフト記号表（勤務時間帯）'!$D$6:$Z$47,23,FALSE))</f>
        <v>-</v>
      </c>
      <c r="AO68" s="137" t="str">
        <f>IF(AO66="","",VLOOKUP(AO66,'[4]【記載例】シフト記号表（勤務時間帯）'!$D$6:$Z$47,23,FALSE))</f>
        <v/>
      </c>
      <c r="AP68" s="135" t="str">
        <f>IF(AP66="","",VLOOKUP(AP66,'[4]【記載例】シフト記号表（勤務時間帯）'!$D$6:$Z$47,23,FALSE))</f>
        <v>-</v>
      </c>
      <c r="AQ68" s="136" t="str">
        <f>IF(AQ66="","",VLOOKUP(AQ66,'[4]【記載例】シフト記号表（勤務時間帯）'!$D$6:$Z$47,23,FALSE))</f>
        <v/>
      </c>
      <c r="AR68" s="136" t="str">
        <f>IF(AR66="","",VLOOKUP(AR66,'[4]【記載例】シフト記号表（勤務時間帯）'!$D$6:$Z$47,23,FALSE))</f>
        <v>-</v>
      </c>
      <c r="AS68" s="136" t="str">
        <f>IF(AS66="","",VLOOKUP(AS66,'[4]【記載例】シフト記号表（勤務時間帯）'!$D$6:$Z$47,23,FALSE))</f>
        <v/>
      </c>
      <c r="AT68" s="136" t="str">
        <f>IF(AT66="","",VLOOKUP(AT66,'[4]【記載例】シフト記号表（勤務時間帯）'!$D$6:$Z$47,23,FALSE))</f>
        <v/>
      </c>
      <c r="AU68" s="136" t="str">
        <f>IF(AU66="","",VLOOKUP(AU66,'[4]【記載例】シフト記号表（勤務時間帯）'!$D$6:$Z$47,23,FALSE))</f>
        <v>-</v>
      </c>
      <c r="AV68" s="137" t="str">
        <f>IF(AV66="","",VLOOKUP(AV66,'[4]【記載例】シフト記号表（勤務時間帯）'!$D$6:$Z$47,23,FALSE))</f>
        <v/>
      </c>
      <c r="AW68" s="135" t="str">
        <f>IF(AW66="","",VLOOKUP(AW66,'[4]【記載例】シフト記号表（勤務時間帯）'!$D$6:$Z$47,23,FALSE))</f>
        <v/>
      </c>
      <c r="AX68" s="136" t="str">
        <f>IF(AX66="","",VLOOKUP(AX66,'[4]【記載例】シフト記号表（勤務時間帯）'!$D$6:$Z$47,23,FALSE))</f>
        <v/>
      </c>
      <c r="AY68" s="136" t="str">
        <f>IF(AY66="","",VLOOKUP(AY66,'[4]【記載例】シフト記号表（勤務時間帯）'!$D$6:$Z$47,23,FALSE))</f>
        <v/>
      </c>
      <c r="AZ68" s="905">
        <f>IF($BC$3="４週",SUM(U68:AV68),IF($BC$3="暦月",SUM(U68:AY68),""))</f>
        <v>0</v>
      </c>
      <c r="BA68" s="906"/>
      <c r="BB68" s="907">
        <f>IF($BC$3="４週",AZ68/4,IF($BC$3="暦月",(AZ68/($BC$8/7)),""))</f>
        <v>0</v>
      </c>
      <c r="BC68" s="906"/>
      <c r="BD68" s="896"/>
      <c r="BE68" s="897"/>
      <c r="BF68" s="897"/>
      <c r="BG68" s="897"/>
      <c r="BH68" s="898"/>
    </row>
    <row r="69" spans="2:60" ht="20.25" customHeight="1">
      <c r="B69" s="880" t="s">
        <v>939</v>
      </c>
      <c r="C69" s="881"/>
      <c r="D69" s="881"/>
      <c r="E69" s="881"/>
      <c r="F69" s="881"/>
      <c r="G69" s="881"/>
      <c r="H69" s="881"/>
      <c r="I69" s="881"/>
      <c r="J69" s="881"/>
      <c r="K69" s="881"/>
      <c r="L69" s="881"/>
      <c r="M69" s="881"/>
      <c r="N69" s="881"/>
      <c r="O69" s="881"/>
      <c r="P69" s="881"/>
      <c r="Q69" s="881"/>
      <c r="R69" s="881"/>
      <c r="S69" s="881"/>
      <c r="T69" s="882"/>
      <c r="U69" s="163">
        <v>10</v>
      </c>
      <c r="V69" s="164">
        <v>11</v>
      </c>
      <c r="W69" s="164">
        <v>12</v>
      </c>
      <c r="X69" s="164">
        <v>13</v>
      </c>
      <c r="Y69" s="164">
        <v>14</v>
      </c>
      <c r="Z69" s="164">
        <v>15</v>
      </c>
      <c r="AA69" s="165">
        <v>16</v>
      </c>
      <c r="AB69" s="166">
        <v>10</v>
      </c>
      <c r="AC69" s="164">
        <v>11</v>
      </c>
      <c r="AD69" s="164">
        <v>12</v>
      </c>
      <c r="AE69" s="164">
        <v>13</v>
      </c>
      <c r="AF69" s="164">
        <v>14</v>
      </c>
      <c r="AG69" s="164">
        <v>15</v>
      </c>
      <c r="AH69" s="165">
        <v>16</v>
      </c>
      <c r="AI69" s="166">
        <v>10</v>
      </c>
      <c r="AJ69" s="164">
        <v>11</v>
      </c>
      <c r="AK69" s="164">
        <v>12</v>
      </c>
      <c r="AL69" s="164">
        <v>13</v>
      </c>
      <c r="AM69" s="164">
        <v>14</v>
      </c>
      <c r="AN69" s="164">
        <v>15</v>
      </c>
      <c r="AO69" s="165">
        <v>16</v>
      </c>
      <c r="AP69" s="166">
        <v>10</v>
      </c>
      <c r="AQ69" s="164">
        <v>11</v>
      </c>
      <c r="AR69" s="164">
        <v>12</v>
      </c>
      <c r="AS69" s="164">
        <v>13</v>
      </c>
      <c r="AT69" s="164">
        <v>14</v>
      </c>
      <c r="AU69" s="164">
        <v>15</v>
      </c>
      <c r="AV69" s="165">
        <v>16</v>
      </c>
      <c r="AW69" s="166"/>
      <c r="AX69" s="164"/>
      <c r="AY69" s="167"/>
      <c r="AZ69" s="865"/>
      <c r="BA69" s="866"/>
      <c r="BB69" s="871"/>
      <c r="BC69" s="872"/>
      <c r="BD69" s="872"/>
      <c r="BE69" s="872"/>
      <c r="BF69" s="872"/>
      <c r="BG69" s="872"/>
      <c r="BH69" s="873"/>
    </row>
    <row r="70" spans="2:60" ht="20.25" customHeight="1">
      <c r="B70" s="883" t="s">
        <v>940</v>
      </c>
      <c r="C70" s="884"/>
      <c r="D70" s="884"/>
      <c r="E70" s="884"/>
      <c r="F70" s="884"/>
      <c r="G70" s="884"/>
      <c r="H70" s="884"/>
      <c r="I70" s="884"/>
      <c r="J70" s="884"/>
      <c r="K70" s="884"/>
      <c r="L70" s="884"/>
      <c r="M70" s="884"/>
      <c r="N70" s="884"/>
      <c r="O70" s="884"/>
      <c r="P70" s="884"/>
      <c r="Q70" s="884"/>
      <c r="R70" s="884"/>
      <c r="S70" s="884"/>
      <c r="T70" s="885"/>
      <c r="U70" s="168"/>
      <c r="V70" s="169"/>
      <c r="W70" s="169"/>
      <c r="X70" s="169"/>
      <c r="Y70" s="169"/>
      <c r="Z70" s="169"/>
      <c r="AA70" s="170"/>
      <c r="AB70" s="171"/>
      <c r="AC70" s="169"/>
      <c r="AD70" s="169"/>
      <c r="AE70" s="169"/>
      <c r="AF70" s="169"/>
      <c r="AG70" s="169"/>
      <c r="AH70" s="170"/>
      <c r="AI70" s="171"/>
      <c r="AJ70" s="169"/>
      <c r="AK70" s="169"/>
      <c r="AL70" s="169"/>
      <c r="AM70" s="169"/>
      <c r="AN70" s="169"/>
      <c r="AO70" s="170"/>
      <c r="AP70" s="171"/>
      <c r="AQ70" s="169"/>
      <c r="AR70" s="169"/>
      <c r="AS70" s="169"/>
      <c r="AT70" s="169"/>
      <c r="AU70" s="169"/>
      <c r="AV70" s="170"/>
      <c r="AW70" s="171"/>
      <c r="AX70" s="169"/>
      <c r="AY70" s="172"/>
      <c r="AZ70" s="867"/>
      <c r="BA70" s="868"/>
      <c r="BB70" s="874"/>
      <c r="BC70" s="875"/>
      <c r="BD70" s="875"/>
      <c r="BE70" s="875"/>
      <c r="BF70" s="875"/>
      <c r="BG70" s="875"/>
      <c r="BH70" s="876"/>
    </row>
    <row r="71" spans="2:60" ht="20.25" customHeight="1">
      <c r="B71" s="883" t="s">
        <v>941</v>
      </c>
      <c r="C71" s="884"/>
      <c r="D71" s="884"/>
      <c r="E71" s="884"/>
      <c r="F71" s="884"/>
      <c r="G71" s="884"/>
      <c r="H71" s="884"/>
      <c r="I71" s="884"/>
      <c r="J71" s="884"/>
      <c r="K71" s="884"/>
      <c r="L71" s="884"/>
      <c r="M71" s="884"/>
      <c r="N71" s="884"/>
      <c r="O71" s="884"/>
      <c r="P71" s="884"/>
      <c r="Q71" s="884"/>
      <c r="R71" s="884"/>
      <c r="S71" s="884"/>
      <c r="T71" s="885"/>
      <c r="U71" s="168">
        <v>9</v>
      </c>
      <c r="V71" s="169">
        <v>9</v>
      </c>
      <c r="W71" s="169">
        <v>9</v>
      </c>
      <c r="X71" s="169">
        <v>9</v>
      </c>
      <c r="Y71" s="169">
        <v>9</v>
      </c>
      <c r="Z71" s="169">
        <v>9</v>
      </c>
      <c r="AA71" s="173">
        <v>9</v>
      </c>
      <c r="AB71" s="174">
        <v>9</v>
      </c>
      <c r="AC71" s="169">
        <v>9</v>
      </c>
      <c r="AD71" s="169">
        <v>9</v>
      </c>
      <c r="AE71" s="169">
        <v>9</v>
      </c>
      <c r="AF71" s="169">
        <v>9</v>
      </c>
      <c r="AG71" s="169">
        <v>9</v>
      </c>
      <c r="AH71" s="173">
        <v>9</v>
      </c>
      <c r="AI71" s="174">
        <v>9</v>
      </c>
      <c r="AJ71" s="169">
        <v>9</v>
      </c>
      <c r="AK71" s="169">
        <v>9</v>
      </c>
      <c r="AL71" s="169">
        <v>9</v>
      </c>
      <c r="AM71" s="169">
        <v>9</v>
      </c>
      <c r="AN71" s="169">
        <v>9</v>
      </c>
      <c r="AO71" s="173">
        <v>9</v>
      </c>
      <c r="AP71" s="174">
        <v>9</v>
      </c>
      <c r="AQ71" s="169">
        <v>9</v>
      </c>
      <c r="AR71" s="169">
        <v>9</v>
      </c>
      <c r="AS71" s="169">
        <v>9</v>
      </c>
      <c r="AT71" s="169">
        <v>9</v>
      </c>
      <c r="AU71" s="169">
        <v>9</v>
      </c>
      <c r="AV71" s="173">
        <v>9</v>
      </c>
      <c r="AW71" s="174"/>
      <c r="AX71" s="169"/>
      <c r="AY71" s="172"/>
      <c r="AZ71" s="867"/>
      <c r="BA71" s="868"/>
      <c r="BB71" s="874"/>
      <c r="BC71" s="875"/>
      <c r="BD71" s="875"/>
      <c r="BE71" s="875"/>
      <c r="BF71" s="875"/>
      <c r="BG71" s="875"/>
      <c r="BH71" s="876"/>
    </row>
    <row r="72" spans="2:60" ht="20.25" customHeight="1">
      <c r="B72" s="883" t="s">
        <v>942</v>
      </c>
      <c r="C72" s="884"/>
      <c r="D72" s="884"/>
      <c r="E72" s="884"/>
      <c r="F72" s="884"/>
      <c r="G72" s="884"/>
      <c r="H72" s="884"/>
      <c r="I72" s="884"/>
      <c r="J72" s="884"/>
      <c r="K72" s="884"/>
      <c r="L72" s="884"/>
      <c r="M72" s="884"/>
      <c r="N72" s="884"/>
      <c r="O72" s="884"/>
      <c r="P72" s="884"/>
      <c r="Q72" s="884"/>
      <c r="R72" s="884"/>
      <c r="S72" s="884"/>
      <c r="T72" s="885"/>
      <c r="U72" s="168">
        <v>3</v>
      </c>
      <c r="V72" s="169">
        <v>3</v>
      </c>
      <c r="W72" s="169">
        <v>3</v>
      </c>
      <c r="X72" s="169">
        <v>3</v>
      </c>
      <c r="Y72" s="169">
        <v>3</v>
      </c>
      <c r="Z72" s="169">
        <v>3</v>
      </c>
      <c r="AA72" s="173">
        <v>3</v>
      </c>
      <c r="AB72" s="174">
        <v>3</v>
      </c>
      <c r="AC72" s="169">
        <v>3</v>
      </c>
      <c r="AD72" s="169">
        <v>3</v>
      </c>
      <c r="AE72" s="169">
        <v>3</v>
      </c>
      <c r="AF72" s="169">
        <v>3</v>
      </c>
      <c r="AG72" s="169">
        <v>3</v>
      </c>
      <c r="AH72" s="173">
        <v>3</v>
      </c>
      <c r="AI72" s="174">
        <v>3</v>
      </c>
      <c r="AJ72" s="169">
        <v>3</v>
      </c>
      <c r="AK72" s="169">
        <v>3</v>
      </c>
      <c r="AL72" s="169">
        <v>3</v>
      </c>
      <c r="AM72" s="169">
        <v>3</v>
      </c>
      <c r="AN72" s="169">
        <v>3</v>
      </c>
      <c r="AO72" s="173">
        <v>3</v>
      </c>
      <c r="AP72" s="174">
        <v>3</v>
      </c>
      <c r="AQ72" s="169">
        <v>3</v>
      </c>
      <c r="AR72" s="169">
        <v>3</v>
      </c>
      <c r="AS72" s="169">
        <v>3</v>
      </c>
      <c r="AT72" s="169">
        <v>3</v>
      </c>
      <c r="AU72" s="169">
        <v>3</v>
      </c>
      <c r="AV72" s="173">
        <v>3</v>
      </c>
      <c r="AW72" s="174"/>
      <c r="AX72" s="169"/>
      <c r="AY72" s="172"/>
      <c r="AZ72" s="869"/>
      <c r="BA72" s="870"/>
      <c r="BB72" s="874"/>
      <c r="BC72" s="875"/>
      <c r="BD72" s="875"/>
      <c r="BE72" s="875"/>
      <c r="BF72" s="875"/>
      <c r="BG72" s="875"/>
      <c r="BH72" s="876"/>
    </row>
    <row r="73" spans="2:60" ht="20.25" customHeight="1">
      <c r="B73" s="883" t="s">
        <v>943</v>
      </c>
      <c r="C73" s="884"/>
      <c r="D73" s="884"/>
      <c r="E73" s="884"/>
      <c r="F73" s="884"/>
      <c r="G73" s="884"/>
      <c r="H73" s="884"/>
      <c r="I73" s="884"/>
      <c r="J73" s="884"/>
      <c r="K73" s="884"/>
      <c r="L73" s="884"/>
      <c r="M73" s="884"/>
      <c r="N73" s="884"/>
      <c r="O73" s="884"/>
      <c r="P73" s="884"/>
      <c r="Q73" s="884"/>
      <c r="R73" s="884"/>
      <c r="S73" s="884"/>
      <c r="T73" s="885"/>
      <c r="U73" s="463">
        <f>IF(SUMIF($F$21:$F$68,"介護従業者",U21:U68)+SUMIF($F$21:$F$68,"看護職員",U21:U68)=0,"",(SUMIF($F$21:$F$68,"介護従業者",U21:U68)+SUMIF($F$21:$F$68,"看護職員",U21:U68)))</f>
        <v>48.5</v>
      </c>
      <c r="V73" s="463">
        <f t="shared" ref="V73:AY73" si="1">IF(SUMIF($F$21:$F$68,"介護従業者",V21:V68)+SUMIF($F$21:$F$68,"看護職員",V21:V68)=0,"",(SUMIF($F$21:$F$68,"介護従業者",V21:V68)+SUMIF($F$21:$F$68,"看護職員",V21:V68)))</f>
        <v>44.5</v>
      </c>
      <c r="W73" s="463">
        <f t="shared" si="1"/>
        <v>48.5</v>
      </c>
      <c r="X73" s="463">
        <f t="shared" si="1"/>
        <v>46.499999999999986</v>
      </c>
      <c r="Y73" s="463">
        <f t="shared" si="1"/>
        <v>46</v>
      </c>
      <c r="Z73" s="463">
        <f t="shared" si="1"/>
        <v>48</v>
      </c>
      <c r="AA73" s="175">
        <f t="shared" si="1"/>
        <v>46</v>
      </c>
      <c r="AB73" s="186">
        <f t="shared" si="1"/>
        <v>48.5</v>
      </c>
      <c r="AC73" s="463">
        <f t="shared" si="1"/>
        <v>44.5</v>
      </c>
      <c r="AD73" s="463">
        <f t="shared" si="1"/>
        <v>48.5</v>
      </c>
      <c r="AE73" s="463">
        <f t="shared" si="1"/>
        <v>46.5</v>
      </c>
      <c r="AF73" s="463">
        <f t="shared" si="1"/>
        <v>46</v>
      </c>
      <c r="AG73" s="463">
        <f t="shared" si="1"/>
        <v>48</v>
      </c>
      <c r="AH73" s="175">
        <f t="shared" si="1"/>
        <v>46</v>
      </c>
      <c r="AI73" s="186">
        <f t="shared" si="1"/>
        <v>48.5</v>
      </c>
      <c r="AJ73" s="463">
        <f t="shared" si="1"/>
        <v>44.5</v>
      </c>
      <c r="AK73" s="463">
        <f t="shared" si="1"/>
        <v>48.5</v>
      </c>
      <c r="AL73" s="463">
        <f t="shared" si="1"/>
        <v>46.5</v>
      </c>
      <c r="AM73" s="463">
        <f t="shared" si="1"/>
        <v>46</v>
      </c>
      <c r="AN73" s="463">
        <f t="shared" si="1"/>
        <v>48</v>
      </c>
      <c r="AO73" s="175">
        <f t="shared" si="1"/>
        <v>46</v>
      </c>
      <c r="AP73" s="186">
        <f t="shared" si="1"/>
        <v>48.5</v>
      </c>
      <c r="AQ73" s="463">
        <f t="shared" si="1"/>
        <v>44.5</v>
      </c>
      <c r="AR73" s="463">
        <f t="shared" si="1"/>
        <v>48.5</v>
      </c>
      <c r="AS73" s="463">
        <f t="shared" si="1"/>
        <v>46.5</v>
      </c>
      <c r="AT73" s="463">
        <f t="shared" si="1"/>
        <v>46</v>
      </c>
      <c r="AU73" s="463">
        <f t="shared" si="1"/>
        <v>48</v>
      </c>
      <c r="AV73" s="175">
        <f>IF(SUMIF($F$21:$F$68,"介護従業者",AV21:AV68)+SUMIF($F$21:$F$68,"看護職員",AV21:AV68)=0,"",(SUMIF($F$21:$F$68,"介護従業者",AV21:AV68)+SUMIF($F$21:$F$68,"看護職員",AV21:AV68)))</f>
        <v>46</v>
      </c>
      <c r="AW73" s="186" t="str">
        <f t="shared" si="1"/>
        <v/>
      </c>
      <c r="AX73" s="463" t="str">
        <f t="shared" si="1"/>
        <v/>
      </c>
      <c r="AY73" s="463" t="str">
        <f t="shared" si="1"/>
        <v/>
      </c>
      <c r="AZ73" s="886">
        <f>IF($BC$3="４週",SUM(U73:AV73),IF($BC$3="暦月",SUM(U73:AY73),""))</f>
        <v>1312</v>
      </c>
      <c r="BA73" s="887"/>
      <c r="BB73" s="874"/>
      <c r="BC73" s="875"/>
      <c r="BD73" s="875"/>
      <c r="BE73" s="875"/>
      <c r="BF73" s="875"/>
      <c r="BG73" s="875"/>
      <c r="BH73" s="876"/>
    </row>
    <row r="74" spans="2:60" ht="20.25" customHeight="1">
      <c r="B74" s="883" t="s">
        <v>944</v>
      </c>
      <c r="C74" s="884"/>
      <c r="D74" s="884"/>
      <c r="E74" s="884"/>
      <c r="F74" s="884"/>
      <c r="G74" s="884"/>
      <c r="H74" s="884"/>
      <c r="I74" s="884"/>
      <c r="J74" s="884"/>
      <c r="K74" s="884"/>
      <c r="L74" s="884"/>
      <c r="M74" s="884"/>
      <c r="N74" s="884"/>
      <c r="O74" s="884"/>
      <c r="P74" s="884"/>
      <c r="Q74" s="884"/>
      <c r="R74" s="884"/>
      <c r="S74" s="884"/>
      <c r="T74" s="885"/>
      <c r="U74" s="186">
        <f>IF(SUMIF($F$21:$F$68,"看護職員",U21:U68)=0,"",SUMIF($F$21:$F$68,"看護職員",U21:U68))</f>
        <v>30</v>
      </c>
      <c r="V74" s="187">
        <f t="shared" ref="V74:AY74" si="2">IF(SUMIF($F$21:$F$68,"看護職員",V21:V68)=0,"",SUMIF($F$21:$F$68,"看護職員",V21:V68))</f>
        <v>29.999999999999996</v>
      </c>
      <c r="W74" s="187">
        <f t="shared" si="2"/>
        <v>30</v>
      </c>
      <c r="X74" s="187">
        <f t="shared" si="2"/>
        <v>29.999999999999993</v>
      </c>
      <c r="Y74" s="187">
        <f t="shared" si="2"/>
        <v>30</v>
      </c>
      <c r="Z74" s="187">
        <f t="shared" si="2"/>
        <v>30</v>
      </c>
      <c r="AA74" s="175">
        <f t="shared" si="2"/>
        <v>30</v>
      </c>
      <c r="AB74" s="186">
        <f>IF(SUMIF($F$21:$F$68,"看護職員",AB21:AB68)=0,"",SUMIF($F$21:$F$68,"看護職員",AB21:AB68))</f>
        <v>30</v>
      </c>
      <c r="AC74" s="187">
        <f t="shared" si="2"/>
        <v>30</v>
      </c>
      <c r="AD74" s="187">
        <f t="shared" si="2"/>
        <v>30</v>
      </c>
      <c r="AE74" s="187">
        <f t="shared" si="2"/>
        <v>30</v>
      </c>
      <c r="AF74" s="187">
        <f t="shared" si="2"/>
        <v>30</v>
      </c>
      <c r="AG74" s="187">
        <f t="shared" si="2"/>
        <v>30</v>
      </c>
      <c r="AH74" s="175">
        <f t="shared" si="2"/>
        <v>30</v>
      </c>
      <c r="AI74" s="186">
        <f>IF(SUMIF($F$21:$F$68,"看護職員",AI21:AI68)=0,"",SUMIF($F$21:$F$68,"看護職員",AI21:AI68))</f>
        <v>30</v>
      </c>
      <c r="AJ74" s="187">
        <f t="shared" si="2"/>
        <v>30</v>
      </c>
      <c r="AK74" s="187">
        <f t="shared" si="2"/>
        <v>30</v>
      </c>
      <c r="AL74" s="187">
        <f t="shared" si="2"/>
        <v>30</v>
      </c>
      <c r="AM74" s="187">
        <f t="shared" si="2"/>
        <v>30</v>
      </c>
      <c r="AN74" s="187">
        <f t="shared" si="2"/>
        <v>30</v>
      </c>
      <c r="AO74" s="175">
        <f t="shared" si="2"/>
        <v>30</v>
      </c>
      <c r="AP74" s="186">
        <f>IF(SUMIF($F$21:$F$68,"看護職員",AP21:AP68)=0,"",SUMIF($F$21:$F$68,"看護職員",AP21:AP68))</f>
        <v>30</v>
      </c>
      <c r="AQ74" s="187">
        <f t="shared" si="2"/>
        <v>30</v>
      </c>
      <c r="AR74" s="187">
        <f t="shared" si="2"/>
        <v>30</v>
      </c>
      <c r="AS74" s="187">
        <f t="shared" si="2"/>
        <v>30</v>
      </c>
      <c r="AT74" s="187">
        <f t="shared" si="2"/>
        <v>30</v>
      </c>
      <c r="AU74" s="187">
        <f t="shared" si="2"/>
        <v>30</v>
      </c>
      <c r="AV74" s="175">
        <f t="shared" si="2"/>
        <v>29.999999999999996</v>
      </c>
      <c r="AW74" s="186" t="str">
        <f>IF(SUMIF($F$21:$F$68,"看護職員",AW21:AW68)=0,"",SUMIF($F$21:$F$68,"看護職員",AW21:AW68))</f>
        <v/>
      </c>
      <c r="AX74" s="187" t="str">
        <f t="shared" si="2"/>
        <v/>
      </c>
      <c r="AY74" s="187" t="str">
        <f t="shared" si="2"/>
        <v/>
      </c>
      <c r="AZ74" s="886">
        <f>IF($BC$3="４週",SUM(U74:AV74),IF($BC$3="暦月",SUM(U74:AY74),""))</f>
        <v>840</v>
      </c>
      <c r="BA74" s="887"/>
      <c r="BB74" s="874"/>
      <c r="BC74" s="875"/>
      <c r="BD74" s="875"/>
      <c r="BE74" s="875"/>
      <c r="BF74" s="875"/>
      <c r="BG74" s="875"/>
      <c r="BH74" s="876"/>
    </row>
    <row r="75" spans="2:60" ht="20.25" customHeight="1" thickBot="1">
      <c r="B75" s="890" t="s">
        <v>945</v>
      </c>
      <c r="C75" s="891"/>
      <c r="D75" s="891"/>
      <c r="E75" s="891"/>
      <c r="F75" s="891"/>
      <c r="G75" s="891"/>
      <c r="H75" s="891"/>
      <c r="I75" s="891"/>
      <c r="J75" s="891"/>
      <c r="K75" s="891"/>
      <c r="L75" s="891"/>
      <c r="M75" s="891"/>
      <c r="N75" s="891"/>
      <c r="O75" s="891"/>
      <c r="P75" s="891"/>
      <c r="Q75" s="891"/>
      <c r="R75" s="891"/>
      <c r="S75" s="891"/>
      <c r="T75" s="892"/>
      <c r="U75" s="188">
        <f>IF((SUMIF($G$21:$G$68,"介護従業者",U21:U68)+SUMIF($G$21:$G$68,"看護職員",U21:U68))=0,"",(SUMIF($G$21:$G$68,"介護従業者",U21:U68)+SUMIF($G$21:$G$68,"看護職員",U21:U68)))</f>
        <v>10</v>
      </c>
      <c r="V75" s="189">
        <f t="shared" ref="V75:AV75" si="3">IF((SUMIF($G$21:$G$68,"介護従業者",V21:V68)+SUMIF($G$21:$G$68,"看護職員",V21:V68))=0,"",(SUMIF($G$21:$G$68,"介護従業者",V21:V68)+SUMIF($G$21:$G$68,"看護職員",V21:V68)))</f>
        <v>10</v>
      </c>
      <c r="W75" s="189">
        <f t="shared" si="3"/>
        <v>10</v>
      </c>
      <c r="X75" s="189">
        <f t="shared" si="3"/>
        <v>10</v>
      </c>
      <c r="Y75" s="189">
        <f t="shared" si="3"/>
        <v>10</v>
      </c>
      <c r="Z75" s="189">
        <f t="shared" si="3"/>
        <v>10</v>
      </c>
      <c r="AA75" s="190">
        <f t="shared" si="3"/>
        <v>10</v>
      </c>
      <c r="AB75" s="188">
        <f>IF((SUMIF($G$21:$G$68,"介護従業者",AB21:AB68)+SUMIF($G$21:$G$68,"看護職員",AB21:AB68))=0,"",(SUMIF($G$21:$G$68,"介護従業者",AB21:AB68)+SUMIF($G$21:$G$68,"看護職員",AB21:AB68)))</f>
        <v>10</v>
      </c>
      <c r="AC75" s="189">
        <f t="shared" si="3"/>
        <v>10</v>
      </c>
      <c r="AD75" s="189">
        <f t="shared" si="3"/>
        <v>10</v>
      </c>
      <c r="AE75" s="189">
        <f t="shared" si="3"/>
        <v>10</v>
      </c>
      <c r="AF75" s="189">
        <f t="shared" si="3"/>
        <v>10</v>
      </c>
      <c r="AG75" s="189">
        <f t="shared" si="3"/>
        <v>10</v>
      </c>
      <c r="AH75" s="190">
        <f t="shared" si="3"/>
        <v>10</v>
      </c>
      <c r="AI75" s="188">
        <f>IF((SUMIF($G$21:$G$68,"介護従業者",AI21:AI68)+SUMIF($G$21:$G$68,"看護職員",AI21:AI68))=0,"",(SUMIF($G$21:$G$68,"介護従業者",AI21:AI68)+SUMIF($G$21:$G$68,"看護職員",AI21:AI68)))</f>
        <v>10</v>
      </c>
      <c r="AJ75" s="189">
        <f t="shared" si="3"/>
        <v>10</v>
      </c>
      <c r="AK75" s="189">
        <f t="shared" si="3"/>
        <v>10</v>
      </c>
      <c r="AL75" s="189">
        <f t="shared" si="3"/>
        <v>10</v>
      </c>
      <c r="AM75" s="189">
        <f t="shared" si="3"/>
        <v>10</v>
      </c>
      <c r="AN75" s="189">
        <f t="shared" si="3"/>
        <v>10</v>
      </c>
      <c r="AO75" s="190">
        <f t="shared" si="3"/>
        <v>10</v>
      </c>
      <c r="AP75" s="188">
        <f>IF((SUMIF($G$21:$G$68,"介護従業者",AP21:AP68)+SUMIF($G$21:$G$68,"看護職員",AP21:AP68))=0,"",(SUMIF($G$21:$G$68,"介護従業者",AP21:AP68)+SUMIF($G$21:$G$68,"看護職員",AP21:AP68)))</f>
        <v>10</v>
      </c>
      <c r="AQ75" s="189">
        <f t="shared" si="3"/>
        <v>10</v>
      </c>
      <c r="AR75" s="189">
        <f t="shared" si="3"/>
        <v>10</v>
      </c>
      <c r="AS75" s="189">
        <f t="shared" si="3"/>
        <v>10</v>
      </c>
      <c r="AT75" s="189">
        <f t="shared" si="3"/>
        <v>10</v>
      </c>
      <c r="AU75" s="189">
        <f t="shared" si="3"/>
        <v>10</v>
      </c>
      <c r="AV75" s="190">
        <f t="shared" si="3"/>
        <v>10</v>
      </c>
      <c r="AW75" s="188" t="str">
        <f t="shared" ref="AW75:AY75" si="4">IF(SUMIF($G$21:$G$68,"介護従業者",AW21:AW68)=0,"",SUMIF($G$21:$G$68,"介護従業者",AW21:AW68))</f>
        <v/>
      </c>
      <c r="AX75" s="189" t="str">
        <f t="shared" si="4"/>
        <v/>
      </c>
      <c r="AY75" s="464" t="str">
        <f t="shared" si="4"/>
        <v/>
      </c>
      <c r="AZ75" s="888">
        <f>IF($BC$3="４週",SUM(U75:AV75),IF($BC$3="暦月",SUM(U75:AY75),""))</f>
        <v>280</v>
      </c>
      <c r="BA75" s="889"/>
      <c r="BB75" s="877"/>
      <c r="BC75" s="878"/>
      <c r="BD75" s="878"/>
      <c r="BE75" s="878"/>
      <c r="BF75" s="878"/>
      <c r="BG75" s="878"/>
      <c r="BH75" s="879"/>
    </row>
    <row r="76" spans="2:60" s="176" customFormat="1" ht="20.25" customHeight="1">
      <c r="C76" s="177"/>
      <c r="D76" s="177"/>
      <c r="E76" s="177"/>
      <c r="F76" s="177"/>
      <c r="G76" s="177"/>
      <c r="BH76" s="179"/>
    </row>
    <row r="77" spans="2:60" ht="20.25" customHeight="1"/>
    <row r="78" spans="2:60" ht="20.25" customHeight="1"/>
    <row r="79" spans="2:60" ht="20.25" customHeight="1"/>
    <row r="80" spans="2:6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03" ht="20.25" customHeight="1"/>
    <row r="130" spans="3:57">
      <c r="C130" s="83"/>
      <c r="D130" s="83"/>
      <c r="E130" s="83"/>
      <c r="F130" s="83"/>
      <c r="G130" s="83"/>
      <c r="H130" s="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3"/>
      <c r="AY130" s="183"/>
      <c r="AZ130" s="183"/>
      <c r="BA130" s="183"/>
      <c r="BB130" s="183"/>
      <c r="BC130" s="183"/>
      <c r="BD130" s="183"/>
      <c r="BE130" s="183"/>
    </row>
    <row r="131" spans="3:57">
      <c r="C131" s="83"/>
      <c r="D131" s="83"/>
      <c r="E131" s="83"/>
      <c r="F131" s="83"/>
      <c r="G131" s="83"/>
      <c r="H131" s="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3"/>
      <c r="AY131" s="183"/>
      <c r="AZ131" s="183"/>
      <c r="BA131" s="183"/>
      <c r="BB131" s="183"/>
      <c r="BC131" s="183"/>
      <c r="BD131" s="183"/>
      <c r="BE131" s="183"/>
    </row>
    <row r="132" spans="3:57">
      <c r="C132" s="465"/>
      <c r="D132" s="465"/>
      <c r="E132" s="465"/>
      <c r="F132" s="465"/>
      <c r="G132" s="465"/>
      <c r="H132" s="465"/>
      <c r="I132" s="83"/>
      <c r="J132" s="83"/>
    </row>
    <row r="133" spans="3:57">
      <c r="C133" s="465"/>
      <c r="D133" s="465"/>
      <c r="E133" s="465"/>
      <c r="F133" s="465"/>
      <c r="G133" s="465"/>
      <c r="H133" s="465"/>
      <c r="I133" s="83"/>
      <c r="J133" s="83"/>
    </row>
    <row r="134" spans="3:57">
      <c r="C134" s="83"/>
      <c r="D134" s="83"/>
      <c r="E134" s="83"/>
      <c r="F134" s="83"/>
      <c r="G134" s="83"/>
      <c r="H134" s="83"/>
    </row>
    <row r="135" spans="3:57">
      <c r="C135" s="83"/>
      <c r="D135" s="83"/>
      <c r="E135" s="83"/>
      <c r="F135" s="83"/>
      <c r="G135" s="83"/>
      <c r="H135" s="83"/>
    </row>
    <row r="136" spans="3:57">
      <c r="C136" s="83"/>
      <c r="D136" s="83"/>
      <c r="E136" s="83"/>
      <c r="F136" s="83"/>
      <c r="G136" s="83"/>
      <c r="H136" s="83"/>
    </row>
    <row r="137" spans="3:57">
      <c r="C137" s="83"/>
      <c r="D137" s="83"/>
      <c r="E137" s="83"/>
      <c r="F137" s="83"/>
      <c r="G137" s="83"/>
      <c r="H137" s="83"/>
    </row>
  </sheetData>
  <mergeCells count="218">
    <mergeCell ref="B75:T75"/>
    <mergeCell ref="AZ75:BA75"/>
    <mergeCell ref="B69:T69"/>
    <mergeCell ref="AZ69:BA72"/>
    <mergeCell ref="BB69:BH75"/>
    <mergeCell ref="B70:T70"/>
    <mergeCell ref="B71:T71"/>
    <mergeCell ref="B72:T72"/>
    <mergeCell ref="B73:T73"/>
    <mergeCell ref="AZ73:BA73"/>
    <mergeCell ref="B74:T74"/>
    <mergeCell ref="AZ74:BA74"/>
    <mergeCell ref="BB66:BC66"/>
    <mergeCell ref="BD66:BH68"/>
    <mergeCell ref="AZ67:BA67"/>
    <mergeCell ref="BB67:BC67"/>
    <mergeCell ref="AZ68:BA68"/>
    <mergeCell ref="BB68:BC68"/>
    <mergeCell ref="BD63:BH65"/>
    <mergeCell ref="AZ64:BA64"/>
    <mergeCell ref="BB64:BC64"/>
    <mergeCell ref="AZ65:BA65"/>
    <mergeCell ref="BB65:BC65"/>
    <mergeCell ref="BB63:BC63"/>
    <mergeCell ref="C66:E68"/>
    <mergeCell ref="H66:H68"/>
    <mergeCell ref="I66:L68"/>
    <mergeCell ref="M66:O68"/>
    <mergeCell ref="AZ66:BA66"/>
    <mergeCell ref="C63:E65"/>
    <mergeCell ref="H63:H65"/>
    <mergeCell ref="I63:L65"/>
    <mergeCell ref="M63:O65"/>
    <mergeCell ref="AZ63:BA63"/>
    <mergeCell ref="BB60:BC60"/>
    <mergeCell ref="BD60:BH62"/>
    <mergeCell ref="AZ61:BA61"/>
    <mergeCell ref="BB61:BC61"/>
    <mergeCell ref="AZ62:BA62"/>
    <mergeCell ref="BB62:BC62"/>
    <mergeCell ref="BD57:BH59"/>
    <mergeCell ref="AZ58:BA58"/>
    <mergeCell ref="BB58:BC58"/>
    <mergeCell ref="AZ59:BA59"/>
    <mergeCell ref="BB59:BC59"/>
    <mergeCell ref="BB57:BC57"/>
    <mergeCell ref="C60:E62"/>
    <mergeCell ref="H60:H62"/>
    <mergeCell ref="I60:L62"/>
    <mergeCell ref="M60:O62"/>
    <mergeCell ref="AZ60:BA60"/>
    <mergeCell ref="C57:E59"/>
    <mergeCell ref="H57:H59"/>
    <mergeCell ref="I57:L59"/>
    <mergeCell ref="M57:O59"/>
    <mergeCell ref="AZ57:BA57"/>
    <mergeCell ref="BB54:BC54"/>
    <mergeCell ref="BD54:BH56"/>
    <mergeCell ref="AZ55:BA55"/>
    <mergeCell ref="BB55:BC55"/>
    <mergeCell ref="AZ56:BA56"/>
    <mergeCell ref="BB56:BC56"/>
    <mergeCell ref="BD51:BH53"/>
    <mergeCell ref="AZ52:BA52"/>
    <mergeCell ref="BB52:BC52"/>
    <mergeCell ref="AZ53:BA53"/>
    <mergeCell ref="BB53:BC53"/>
    <mergeCell ref="BB51:BC51"/>
    <mergeCell ref="C54:E56"/>
    <mergeCell ref="H54:H56"/>
    <mergeCell ref="I54:L56"/>
    <mergeCell ref="M54:O56"/>
    <mergeCell ref="AZ54:BA54"/>
    <mergeCell ref="C51:E53"/>
    <mergeCell ref="H51:H53"/>
    <mergeCell ref="I51:L53"/>
    <mergeCell ref="M51:O53"/>
    <mergeCell ref="AZ51:BA51"/>
    <mergeCell ref="BB48:BC48"/>
    <mergeCell ref="BD48:BH50"/>
    <mergeCell ref="AZ49:BA49"/>
    <mergeCell ref="BB49:BC49"/>
    <mergeCell ref="AZ50:BA50"/>
    <mergeCell ref="BB50:BC50"/>
    <mergeCell ref="BD45:BH47"/>
    <mergeCell ref="AZ46:BA46"/>
    <mergeCell ref="BB46:BC46"/>
    <mergeCell ref="AZ47:BA47"/>
    <mergeCell ref="BB47:BC47"/>
    <mergeCell ref="BB45:BC45"/>
    <mergeCell ref="C48:E50"/>
    <mergeCell ref="H48:H50"/>
    <mergeCell ref="I48:L50"/>
    <mergeCell ref="M48:O50"/>
    <mergeCell ref="AZ48:BA48"/>
    <mergeCell ref="C45:E47"/>
    <mergeCell ref="H45:H47"/>
    <mergeCell ref="I45:L47"/>
    <mergeCell ref="M45:O47"/>
    <mergeCell ref="AZ45:BA45"/>
    <mergeCell ref="BB42:BC42"/>
    <mergeCell ref="BD42:BH44"/>
    <mergeCell ref="AZ43:BA43"/>
    <mergeCell ref="BB43:BC43"/>
    <mergeCell ref="AZ44:BA44"/>
    <mergeCell ref="BB44:BC44"/>
    <mergeCell ref="BD39:BH41"/>
    <mergeCell ref="AZ40:BA40"/>
    <mergeCell ref="BB40:BC40"/>
    <mergeCell ref="AZ41:BA41"/>
    <mergeCell ref="BB41:BC41"/>
    <mergeCell ref="BB39:BC39"/>
    <mergeCell ref="C42:E44"/>
    <mergeCell ref="H42:H44"/>
    <mergeCell ref="I42:L44"/>
    <mergeCell ref="M42:O44"/>
    <mergeCell ref="AZ42:BA42"/>
    <mergeCell ref="C39:E41"/>
    <mergeCell ref="H39:H41"/>
    <mergeCell ref="I39:L41"/>
    <mergeCell ref="M39:O41"/>
    <mergeCell ref="AZ39:BA39"/>
    <mergeCell ref="BB36:BC36"/>
    <mergeCell ref="BD36:BH38"/>
    <mergeCell ref="AZ37:BA37"/>
    <mergeCell ref="BB37:BC37"/>
    <mergeCell ref="AZ38:BA38"/>
    <mergeCell ref="BB38:BC38"/>
    <mergeCell ref="BD33:BH35"/>
    <mergeCell ref="AZ34:BA34"/>
    <mergeCell ref="BB34:BC34"/>
    <mergeCell ref="AZ35:BA35"/>
    <mergeCell ref="BB35:BC35"/>
    <mergeCell ref="BB33:BC33"/>
    <mergeCell ref="C36:E38"/>
    <mergeCell ref="H36:H38"/>
    <mergeCell ref="I36:L38"/>
    <mergeCell ref="M36:O38"/>
    <mergeCell ref="AZ36:BA36"/>
    <mergeCell ref="C33:E35"/>
    <mergeCell ref="H33:H35"/>
    <mergeCell ref="I33:L35"/>
    <mergeCell ref="M33:O35"/>
    <mergeCell ref="AZ33:BA33"/>
    <mergeCell ref="BD30:BH32"/>
    <mergeCell ref="AZ31:BA31"/>
    <mergeCell ref="BB31:BC31"/>
    <mergeCell ref="AZ32:BA32"/>
    <mergeCell ref="BB32:BC32"/>
    <mergeCell ref="BD27:BH29"/>
    <mergeCell ref="AZ28:BA28"/>
    <mergeCell ref="BB28:BC28"/>
    <mergeCell ref="AZ29:BA29"/>
    <mergeCell ref="BB29:BC29"/>
    <mergeCell ref="BB27:BC27"/>
    <mergeCell ref="BB22:BC22"/>
    <mergeCell ref="AZ23:BA23"/>
    <mergeCell ref="BB23:BC23"/>
    <mergeCell ref="BB21:BC21"/>
    <mergeCell ref="C30:E32"/>
    <mergeCell ref="H30:H32"/>
    <mergeCell ref="I30:L32"/>
    <mergeCell ref="M30:O32"/>
    <mergeCell ref="AZ30:BA30"/>
    <mergeCell ref="C27:E29"/>
    <mergeCell ref="H27:H29"/>
    <mergeCell ref="I27:L29"/>
    <mergeCell ref="M27:O29"/>
    <mergeCell ref="AZ27:BA27"/>
    <mergeCell ref="BB30:BC30"/>
    <mergeCell ref="AP17:AV17"/>
    <mergeCell ref="AW17:AY17"/>
    <mergeCell ref="BB13:BD13"/>
    <mergeCell ref="BF13:BH13"/>
    <mergeCell ref="BB14:BD14"/>
    <mergeCell ref="BF14:BH14"/>
    <mergeCell ref="C24:E26"/>
    <mergeCell ref="H24:H26"/>
    <mergeCell ref="I24:L26"/>
    <mergeCell ref="M24:O26"/>
    <mergeCell ref="AZ24:BA24"/>
    <mergeCell ref="C21:E23"/>
    <mergeCell ref="H21:H23"/>
    <mergeCell ref="I21:L23"/>
    <mergeCell ref="M21:O23"/>
    <mergeCell ref="AZ21:BA21"/>
    <mergeCell ref="BB24:BC24"/>
    <mergeCell ref="BD24:BH26"/>
    <mergeCell ref="AZ25:BA25"/>
    <mergeCell ref="BB25:BC25"/>
    <mergeCell ref="AZ26:BA26"/>
    <mergeCell ref="BB26:BC26"/>
    <mergeCell ref="BD21:BH23"/>
    <mergeCell ref="AZ22:BA22"/>
    <mergeCell ref="AR1:BG1"/>
    <mergeCell ref="AA2:AB2"/>
    <mergeCell ref="AD2:AE2"/>
    <mergeCell ref="AH2:AI2"/>
    <mergeCell ref="AR2:BG2"/>
    <mergeCell ref="BC3:BF3"/>
    <mergeCell ref="B16:B20"/>
    <mergeCell ref="C16:E20"/>
    <mergeCell ref="H16:H20"/>
    <mergeCell ref="I16:L20"/>
    <mergeCell ref="M16:O20"/>
    <mergeCell ref="P16:T20"/>
    <mergeCell ref="BC4:BF4"/>
    <mergeCell ref="AY6:AZ6"/>
    <mergeCell ref="BC6:BD6"/>
    <mergeCell ref="BC8:BD8"/>
    <mergeCell ref="BC10:BD10"/>
    <mergeCell ref="U12:V12"/>
    <mergeCell ref="AZ16:BA20"/>
    <mergeCell ref="BB16:BC20"/>
    <mergeCell ref="BD16:BH20"/>
    <mergeCell ref="U17:AA17"/>
    <mergeCell ref="AB17:AH17"/>
    <mergeCell ref="AI17:AO17"/>
  </mergeCells>
  <phoneticPr fontId="12"/>
  <conditionalFormatting sqref="U68:AY68 U65:AY65 U62:AY62 U59:AY59 U56:AY56 U53:AY53 U50:AY50 U47:AY47 U44:AY44 U41:AY41 U38:AY38 U35:AY35 U32:AY32 U29:AY29 U26:AY26 U23:AY23">
    <cfRule type="expression" dxfId="97" priority="98">
      <formula>OR(U$69=$B22,U$70=$B22)</formula>
    </cfRule>
  </conditionalFormatting>
  <conditionalFormatting sqref="U22:AA23">
    <cfRule type="expression" dxfId="96" priority="97">
      <formula>INDIRECT(ADDRESS(ROW(),COLUMN()))=TRUNC(INDIRECT(ADDRESS(ROW(),COLUMN())))</formula>
    </cfRule>
  </conditionalFormatting>
  <conditionalFormatting sqref="AB22:AH23">
    <cfRule type="expression" dxfId="95" priority="96">
      <formula>INDIRECT(ADDRESS(ROW(),COLUMN()))=TRUNC(INDIRECT(ADDRESS(ROW(),COLUMN())))</formula>
    </cfRule>
  </conditionalFormatting>
  <conditionalFormatting sqref="AI22:AO23">
    <cfRule type="expression" dxfId="94" priority="95">
      <formula>INDIRECT(ADDRESS(ROW(),COLUMN()))=TRUNC(INDIRECT(ADDRESS(ROW(),COLUMN())))</formula>
    </cfRule>
  </conditionalFormatting>
  <conditionalFormatting sqref="AP22:AV23">
    <cfRule type="expression" dxfId="93" priority="94">
      <formula>INDIRECT(ADDRESS(ROW(),COLUMN()))=TRUNC(INDIRECT(ADDRESS(ROW(),COLUMN())))</formula>
    </cfRule>
  </conditionalFormatting>
  <conditionalFormatting sqref="AW22:AY23">
    <cfRule type="expression" dxfId="92" priority="93">
      <formula>INDIRECT(ADDRESS(ROW(),COLUMN()))=TRUNC(INDIRECT(ADDRESS(ROW(),COLUMN())))</formula>
    </cfRule>
  </conditionalFormatting>
  <conditionalFormatting sqref="AZ22:BC23">
    <cfRule type="expression" dxfId="91" priority="92">
      <formula>INDIRECT(ADDRESS(ROW(),COLUMN()))=TRUNC(INDIRECT(ADDRESS(ROW(),COLUMN())))</formula>
    </cfRule>
  </conditionalFormatting>
  <conditionalFormatting sqref="U25:AA26">
    <cfRule type="expression" dxfId="90" priority="91">
      <formula>INDIRECT(ADDRESS(ROW(),COLUMN()))=TRUNC(INDIRECT(ADDRESS(ROW(),COLUMN())))</formula>
    </cfRule>
  </conditionalFormatting>
  <conditionalFormatting sqref="AB25:AH26">
    <cfRule type="expression" dxfId="89" priority="90">
      <formula>INDIRECT(ADDRESS(ROW(),COLUMN()))=TRUNC(INDIRECT(ADDRESS(ROW(),COLUMN())))</formula>
    </cfRule>
  </conditionalFormatting>
  <conditionalFormatting sqref="AI25:AO26">
    <cfRule type="expression" dxfId="88" priority="89">
      <formula>INDIRECT(ADDRESS(ROW(),COLUMN()))=TRUNC(INDIRECT(ADDRESS(ROW(),COLUMN())))</formula>
    </cfRule>
  </conditionalFormatting>
  <conditionalFormatting sqref="AP25:AV26">
    <cfRule type="expression" dxfId="87" priority="88">
      <formula>INDIRECT(ADDRESS(ROW(),COLUMN()))=TRUNC(INDIRECT(ADDRESS(ROW(),COLUMN())))</formula>
    </cfRule>
  </conditionalFormatting>
  <conditionalFormatting sqref="AW25:AY26">
    <cfRule type="expression" dxfId="86" priority="87">
      <formula>INDIRECT(ADDRESS(ROW(),COLUMN()))=TRUNC(INDIRECT(ADDRESS(ROW(),COLUMN())))</formula>
    </cfRule>
  </conditionalFormatting>
  <conditionalFormatting sqref="AZ25:BC26">
    <cfRule type="expression" dxfId="85" priority="86">
      <formula>INDIRECT(ADDRESS(ROW(),COLUMN()))=TRUNC(INDIRECT(ADDRESS(ROW(),COLUMN())))</formula>
    </cfRule>
  </conditionalFormatting>
  <conditionalFormatting sqref="U28:AA29">
    <cfRule type="expression" dxfId="84" priority="85">
      <formula>INDIRECT(ADDRESS(ROW(),COLUMN()))=TRUNC(INDIRECT(ADDRESS(ROW(),COLUMN())))</formula>
    </cfRule>
  </conditionalFormatting>
  <conditionalFormatting sqref="AB28:AH29">
    <cfRule type="expression" dxfId="83" priority="84">
      <formula>INDIRECT(ADDRESS(ROW(),COLUMN()))=TRUNC(INDIRECT(ADDRESS(ROW(),COLUMN())))</formula>
    </cfRule>
  </conditionalFormatting>
  <conditionalFormatting sqref="AI28:AO29">
    <cfRule type="expression" dxfId="82" priority="83">
      <formula>INDIRECT(ADDRESS(ROW(),COLUMN()))=TRUNC(INDIRECT(ADDRESS(ROW(),COLUMN())))</formula>
    </cfRule>
  </conditionalFormatting>
  <conditionalFormatting sqref="AP28:AV29">
    <cfRule type="expression" dxfId="81" priority="82">
      <formula>INDIRECT(ADDRESS(ROW(),COLUMN()))=TRUNC(INDIRECT(ADDRESS(ROW(),COLUMN())))</formula>
    </cfRule>
  </conditionalFormatting>
  <conditionalFormatting sqref="AW28:AY29">
    <cfRule type="expression" dxfId="80" priority="81">
      <formula>INDIRECT(ADDRESS(ROW(),COLUMN()))=TRUNC(INDIRECT(ADDRESS(ROW(),COLUMN())))</formula>
    </cfRule>
  </conditionalFormatting>
  <conditionalFormatting sqref="AZ28:BC29">
    <cfRule type="expression" dxfId="79" priority="80">
      <formula>INDIRECT(ADDRESS(ROW(),COLUMN()))=TRUNC(INDIRECT(ADDRESS(ROW(),COLUMN())))</formula>
    </cfRule>
  </conditionalFormatting>
  <conditionalFormatting sqref="U31:AA32">
    <cfRule type="expression" dxfId="78" priority="79">
      <formula>INDIRECT(ADDRESS(ROW(),COLUMN()))=TRUNC(INDIRECT(ADDRESS(ROW(),COLUMN())))</formula>
    </cfRule>
  </conditionalFormatting>
  <conditionalFormatting sqref="AB31:AH32">
    <cfRule type="expression" dxfId="77" priority="78">
      <formula>INDIRECT(ADDRESS(ROW(),COLUMN()))=TRUNC(INDIRECT(ADDRESS(ROW(),COLUMN())))</formula>
    </cfRule>
  </conditionalFormatting>
  <conditionalFormatting sqref="AI31:AO32">
    <cfRule type="expression" dxfId="76" priority="77">
      <formula>INDIRECT(ADDRESS(ROW(),COLUMN()))=TRUNC(INDIRECT(ADDRESS(ROW(),COLUMN())))</formula>
    </cfRule>
  </conditionalFormatting>
  <conditionalFormatting sqref="AP31:AV32">
    <cfRule type="expression" dxfId="75" priority="76">
      <formula>INDIRECT(ADDRESS(ROW(),COLUMN()))=TRUNC(INDIRECT(ADDRESS(ROW(),COLUMN())))</formula>
    </cfRule>
  </conditionalFormatting>
  <conditionalFormatting sqref="AW31:AY32">
    <cfRule type="expression" dxfId="74" priority="75">
      <formula>INDIRECT(ADDRESS(ROW(),COLUMN()))=TRUNC(INDIRECT(ADDRESS(ROW(),COLUMN())))</formula>
    </cfRule>
  </conditionalFormatting>
  <conditionalFormatting sqref="AZ31:BC32">
    <cfRule type="expression" dxfId="73" priority="74">
      <formula>INDIRECT(ADDRESS(ROW(),COLUMN()))=TRUNC(INDIRECT(ADDRESS(ROW(),COLUMN())))</formula>
    </cfRule>
  </conditionalFormatting>
  <conditionalFormatting sqref="U34:AA35">
    <cfRule type="expression" dxfId="72" priority="73">
      <formula>INDIRECT(ADDRESS(ROW(),COLUMN()))=TRUNC(INDIRECT(ADDRESS(ROW(),COLUMN())))</formula>
    </cfRule>
  </conditionalFormatting>
  <conditionalFormatting sqref="AB34:AH35">
    <cfRule type="expression" dxfId="71" priority="72">
      <formula>INDIRECT(ADDRESS(ROW(),COLUMN()))=TRUNC(INDIRECT(ADDRESS(ROW(),COLUMN())))</formula>
    </cfRule>
  </conditionalFormatting>
  <conditionalFormatting sqref="AI34:AO35">
    <cfRule type="expression" dxfId="70" priority="71">
      <formula>INDIRECT(ADDRESS(ROW(),COLUMN()))=TRUNC(INDIRECT(ADDRESS(ROW(),COLUMN())))</formula>
    </cfRule>
  </conditionalFormatting>
  <conditionalFormatting sqref="AP34:AV35">
    <cfRule type="expression" dxfId="69" priority="70">
      <formula>INDIRECT(ADDRESS(ROW(),COLUMN()))=TRUNC(INDIRECT(ADDRESS(ROW(),COLUMN())))</formula>
    </cfRule>
  </conditionalFormatting>
  <conditionalFormatting sqref="AW34:AY35">
    <cfRule type="expression" dxfId="68" priority="69">
      <formula>INDIRECT(ADDRESS(ROW(),COLUMN()))=TRUNC(INDIRECT(ADDRESS(ROW(),COLUMN())))</formula>
    </cfRule>
  </conditionalFormatting>
  <conditionalFormatting sqref="AZ34:BC35">
    <cfRule type="expression" dxfId="67" priority="68">
      <formula>INDIRECT(ADDRESS(ROW(),COLUMN()))=TRUNC(INDIRECT(ADDRESS(ROW(),COLUMN())))</formula>
    </cfRule>
  </conditionalFormatting>
  <conditionalFormatting sqref="U37:AA38">
    <cfRule type="expression" dxfId="66" priority="67">
      <formula>INDIRECT(ADDRESS(ROW(),COLUMN()))=TRUNC(INDIRECT(ADDRESS(ROW(),COLUMN())))</formula>
    </cfRule>
  </conditionalFormatting>
  <conditionalFormatting sqref="AB37:AH38">
    <cfRule type="expression" dxfId="65" priority="66">
      <formula>INDIRECT(ADDRESS(ROW(),COLUMN()))=TRUNC(INDIRECT(ADDRESS(ROW(),COLUMN())))</formula>
    </cfRule>
  </conditionalFormatting>
  <conditionalFormatting sqref="AI37:AO38">
    <cfRule type="expression" dxfId="64" priority="65">
      <formula>INDIRECT(ADDRESS(ROW(),COLUMN()))=TRUNC(INDIRECT(ADDRESS(ROW(),COLUMN())))</formula>
    </cfRule>
  </conditionalFormatting>
  <conditionalFormatting sqref="AP37:AV38">
    <cfRule type="expression" dxfId="63" priority="64">
      <formula>INDIRECT(ADDRESS(ROW(),COLUMN()))=TRUNC(INDIRECT(ADDRESS(ROW(),COLUMN())))</formula>
    </cfRule>
  </conditionalFormatting>
  <conditionalFormatting sqref="AW37:AY38">
    <cfRule type="expression" dxfId="62" priority="63">
      <formula>INDIRECT(ADDRESS(ROW(),COLUMN()))=TRUNC(INDIRECT(ADDRESS(ROW(),COLUMN())))</formula>
    </cfRule>
  </conditionalFormatting>
  <conditionalFormatting sqref="AZ37:BC38">
    <cfRule type="expression" dxfId="61" priority="62">
      <formula>INDIRECT(ADDRESS(ROW(),COLUMN()))=TRUNC(INDIRECT(ADDRESS(ROW(),COLUMN())))</formula>
    </cfRule>
  </conditionalFormatting>
  <conditionalFormatting sqref="U40:AA41">
    <cfRule type="expression" dxfId="60" priority="61">
      <formula>INDIRECT(ADDRESS(ROW(),COLUMN()))=TRUNC(INDIRECT(ADDRESS(ROW(),COLUMN())))</formula>
    </cfRule>
  </conditionalFormatting>
  <conditionalFormatting sqref="AB40:AH41">
    <cfRule type="expression" dxfId="59" priority="60">
      <formula>INDIRECT(ADDRESS(ROW(),COLUMN()))=TRUNC(INDIRECT(ADDRESS(ROW(),COLUMN())))</formula>
    </cfRule>
  </conditionalFormatting>
  <conditionalFormatting sqref="AI40:AO41">
    <cfRule type="expression" dxfId="58" priority="59">
      <formula>INDIRECT(ADDRESS(ROW(),COLUMN()))=TRUNC(INDIRECT(ADDRESS(ROW(),COLUMN())))</formula>
    </cfRule>
  </conditionalFormatting>
  <conditionalFormatting sqref="AP40:AV41">
    <cfRule type="expression" dxfId="57" priority="58">
      <formula>INDIRECT(ADDRESS(ROW(),COLUMN()))=TRUNC(INDIRECT(ADDRESS(ROW(),COLUMN())))</formula>
    </cfRule>
  </conditionalFormatting>
  <conditionalFormatting sqref="AW40:AY41">
    <cfRule type="expression" dxfId="56" priority="57">
      <formula>INDIRECT(ADDRESS(ROW(),COLUMN()))=TRUNC(INDIRECT(ADDRESS(ROW(),COLUMN())))</formula>
    </cfRule>
  </conditionalFormatting>
  <conditionalFormatting sqref="AZ40:BC41">
    <cfRule type="expression" dxfId="55" priority="56">
      <formula>INDIRECT(ADDRESS(ROW(),COLUMN()))=TRUNC(INDIRECT(ADDRESS(ROW(),COLUMN())))</formula>
    </cfRule>
  </conditionalFormatting>
  <conditionalFormatting sqref="U43:AA44">
    <cfRule type="expression" dxfId="54" priority="55">
      <formula>INDIRECT(ADDRESS(ROW(),COLUMN()))=TRUNC(INDIRECT(ADDRESS(ROW(),COLUMN())))</formula>
    </cfRule>
  </conditionalFormatting>
  <conditionalFormatting sqref="AB43:AH44">
    <cfRule type="expression" dxfId="53" priority="54">
      <formula>INDIRECT(ADDRESS(ROW(),COLUMN()))=TRUNC(INDIRECT(ADDRESS(ROW(),COLUMN())))</formula>
    </cfRule>
  </conditionalFormatting>
  <conditionalFormatting sqref="AI43:AO44">
    <cfRule type="expression" dxfId="52" priority="53">
      <formula>INDIRECT(ADDRESS(ROW(),COLUMN()))=TRUNC(INDIRECT(ADDRESS(ROW(),COLUMN())))</formula>
    </cfRule>
  </conditionalFormatting>
  <conditionalFormatting sqref="AP43:AV44">
    <cfRule type="expression" dxfId="51" priority="52">
      <formula>INDIRECT(ADDRESS(ROW(),COLUMN()))=TRUNC(INDIRECT(ADDRESS(ROW(),COLUMN())))</formula>
    </cfRule>
  </conditionalFormatting>
  <conditionalFormatting sqref="AW43:AY44">
    <cfRule type="expression" dxfId="50" priority="51">
      <formula>INDIRECT(ADDRESS(ROW(),COLUMN()))=TRUNC(INDIRECT(ADDRESS(ROW(),COLUMN())))</formula>
    </cfRule>
  </conditionalFormatting>
  <conditionalFormatting sqref="AZ43:BC44">
    <cfRule type="expression" dxfId="49" priority="50">
      <formula>INDIRECT(ADDRESS(ROW(),COLUMN()))=TRUNC(INDIRECT(ADDRESS(ROW(),COLUMN())))</formula>
    </cfRule>
  </conditionalFormatting>
  <conditionalFormatting sqref="U46:AA47">
    <cfRule type="expression" dxfId="48" priority="49">
      <formula>INDIRECT(ADDRESS(ROW(),COLUMN()))=TRUNC(INDIRECT(ADDRESS(ROW(),COLUMN())))</formula>
    </cfRule>
  </conditionalFormatting>
  <conditionalFormatting sqref="AB46:AH47">
    <cfRule type="expression" dxfId="47" priority="48">
      <formula>INDIRECT(ADDRESS(ROW(),COLUMN()))=TRUNC(INDIRECT(ADDRESS(ROW(),COLUMN())))</formula>
    </cfRule>
  </conditionalFormatting>
  <conditionalFormatting sqref="AI46:AO47">
    <cfRule type="expression" dxfId="46" priority="47">
      <formula>INDIRECT(ADDRESS(ROW(),COLUMN()))=TRUNC(INDIRECT(ADDRESS(ROW(),COLUMN())))</formula>
    </cfRule>
  </conditionalFormatting>
  <conditionalFormatting sqref="AP46:AV47">
    <cfRule type="expression" dxfId="45" priority="46">
      <formula>INDIRECT(ADDRESS(ROW(),COLUMN()))=TRUNC(INDIRECT(ADDRESS(ROW(),COLUMN())))</formula>
    </cfRule>
  </conditionalFormatting>
  <conditionalFormatting sqref="AW46:AY47">
    <cfRule type="expression" dxfId="44" priority="45">
      <formula>INDIRECT(ADDRESS(ROW(),COLUMN()))=TRUNC(INDIRECT(ADDRESS(ROW(),COLUMN())))</formula>
    </cfRule>
  </conditionalFormatting>
  <conditionalFormatting sqref="AZ46:BC47">
    <cfRule type="expression" dxfId="43" priority="44">
      <formula>INDIRECT(ADDRESS(ROW(),COLUMN()))=TRUNC(INDIRECT(ADDRESS(ROW(),COLUMN())))</formula>
    </cfRule>
  </conditionalFormatting>
  <conditionalFormatting sqref="U49:AA50">
    <cfRule type="expression" dxfId="42" priority="43">
      <formula>INDIRECT(ADDRESS(ROW(),COLUMN()))=TRUNC(INDIRECT(ADDRESS(ROW(),COLUMN())))</formula>
    </cfRule>
  </conditionalFormatting>
  <conditionalFormatting sqref="AB49:AH50">
    <cfRule type="expression" dxfId="41" priority="42">
      <formula>INDIRECT(ADDRESS(ROW(),COLUMN()))=TRUNC(INDIRECT(ADDRESS(ROW(),COLUMN())))</formula>
    </cfRule>
  </conditionalFormatting>
  <conditionalFormatting sqref="AI49:AO50">
    <cfRule type="expression" dxfId="40" priority="41">
      <formula>INDIRECT(ADDRESS(ROW(),COLUMN()))=TRUNC(INDIRECT(ADDRESS(ROW(),COLUMN())))</formula>
    </cfRule>
  </conditionalFormatting>
  <conditionalFormatting sqref="AP49:AV50">
    <cfRule type="expression" dxfId="39" priority="40">
      <formula>INDIRECT(ADDRESS(ROW(),COLUMN()))=TRUNC(INDIRECT(ADDRESS(ROW(),COLUMN())))</formula>
    </cfRule>
  </conditionalFormatting>
  <conditionalFormatting sqref="AW49:AY50">
    <cfRule type="expression" dxfId="38" priority="39">
      <formula>INDIRECT(ADDRESS(ROW(),COLUMN()))=TRUNC(INDIRECT(ADDRESS(ROW(),COLUMN())))</formula>
    </cfRule>
  </conditionalFormatting>
  <conditionalFormatting sqref="AZ49:BC50">
    <cfRule type="expression" dxfId="37" priority="38">
      <formula>INDIRECT(ADDRESS(ROW(),COLUMN()))=TRUNC(INDIRECT(ADDRESS(ROW(),COLUMN())))</formula>
    </cfRule>
  </conditionalFormatting>
  <conditionalFormatting sqref="U52:AA53">
    <cfRule type="expression" dxfId="36" priority="37">
      <formula>INDIRECT(ADDRESS(ROW(),COLUMN()))=TRUNC(INDIRECT(ADDRESS(ROW(),COLUMN())))</formula>
    </cfRule>
  </conditionalFormatting>
  <conditionalFormatting sqref="AB52:AH53">
    <cfRule type="expression" dxfId="35" priority="36">
      <formula>INDIRECT(ADDRESS(ROW(),COLUMN()))=TRUNC(INDIRECT(ADDRESS(ROW(),COLUMN())))</formula>
    </cfRule>
  </conditionalFormatting>
  <conditionalFormatting sqref="AI52:AO53">
    <cfRule type="expression" dxfId="34" priority="35">
      <formula>INDIRECT(ADDRESS(ROW(),COLUMN()))=TRUNC(INDIRECT(ADDRESS(ROW(),COLUMN())))</formula>
    </cfRule>
  </conditionalFormatting>
  <conditionalFormatting sqref="AP52:AV53">
    <cfRule type="expression" dxfId="33" priority="34">
      <formula>INDIRECT(ADDRESS(ROW(),COLUMN()))=TRUNC(INDIRECT(ADDRESS(ROW(),COLUMN())))</formula>
    </cfRule>
  </conditionalFormatting>
  <conditionalFormatting sqref="AW52:AY53">
    <cfRule type="expression" dxfId="32" priority="33">
      <formula>INDIRECT(ADDRESS(ROW(),COLUMN()))=TRUNC(INDIRECT(ADDRESS(ROW(),COLUMN())))</formula>
    </cfRule>
  </conditionalFormatting>
  <conditionalFormatting sqref="AZ52:BC53">
    <cfRule type="expression" dxfId="31" priority="32">
      <formula>INDIRECT(ADDRESS(ROW(),COLUMN()))=TRUNC(INDIRECT(ADDRESS(ROW(),COLUMN())))</formula>
    </cfRule>
  </conditionalFormatting>
  <conditionalFormatting sqref="U55:AA56">
    <cfRule type="expression" dxfId="30" priority="31">
      <formula>INDIRECT(ADDRESS(ROW(),COLUMN()))=TRUNC(INDIRECT(ADDRESS(ROW(),COLUMN())))</formula>
    </cfRule>
  </conditionalFormatting>
  <conditionalFormatting sqref="AB55:AH56">
    <cfRule type="expression" dxfId="29" priority="30">
      <formula>INDIRECT(ADDRESS(ROW(),COLUMN()))=TRUNC(INDIRECT(ADDRESS(ROW(),COLUMN())))</formula>
    </cfRule>
  </conditionalFormatting>
  <conditionalFormatting sqref="AI55:AO56">
    <cfRule type="expression" dxfId="28" priority="29">
      <formula>INDIRECT(ADDRESS(ROW(),COLUMN()))=TRUNC(INDIRECT(ADDRESS(ROW(),COLUMN())))</formula>
    </cfRule>
  </conditionalFormatting>
  <conditionalFormatting sqref="AP55:AV56">
    <cfRule type="expression" dxfId="27" priority="28">
      <formula>INDIRECT(ADDRESS(ROW(),COLUMN()))=TRUNC(INDIRECT(ADDRESS(ROW(),COLUMN())))</formula>
    </cfRule>
  </conditionalFormatting>
  <conditionalFormatting sqref="AW55:AY56">
    <cfRule type="expression" dxfId="26" priority="27">
      <formula>INDIRECT(ADDRESS(ROW(),COLUMN()))=TRUNC(INDIRECT(ADDRESS(ROW(),COLUMN())))</formula>
    </cfRule>
  </conditionalFormatting>
  <conditionalFormatting sqref="AZ55:BC56">
    <cfRule type="expression" dxfId="25" priority="26">
      <formula>INDIRECT(ADDRESS(ROW(),COLUMN()))=TRUNC(INDIRECT(ADDRESS(ROW(),COLUMN())))</formula>
    </cfRule>
  </conditionalFormatting>
  <conditionalFormatting sqref="U58:AA59">
    <cfRule type="expression" dxfId="24" priority="25">
      <formula>INDIRECT(ADDRESS(ROW(),COLUMN()))=TRUNC(INDIRECT(ADDRESS(ROW(),COLUMN())))</formula>
    </cfRule>
  </conditionalFormatting>
  <conditionalFormatting sqref="AB58:AH59">
    <cfRule type="expression" dxfId="23" priority="24">
      <formula>INDIRECT(ADDRESS(ROW(),COLUMN()))=TRUNC(INDIRECT(ADDRESS(ROW(),COLUMN())))</formula>
    </cfRule>
  </conditionalFormatting>
  <conditionalFormatting sqref="AI58:AO59">
    <cfRule type="expression" dxfId="22" priority="23">
      <formula>INDIRECT(ADDRESS(ROW(),COLUMN()))=TRUNC(INDIRECT(ADDRESS(ROW(),COLUMN())))</formula>
    </cfRule>
  </conditionalFormatting>
  <conditionalFormatting sqref="AP58:AV59">
    <cfRule type="expression" dxfId="21" priority="22">
      <formula>INDIRECT(ADDRESS(ROW(),COLUMN()))=TRUNC(INDIRECT(ADDRESS(ROW(),COLUMN())))</formula>
    </cfRule>
  </conditionalFormatting>
  <conditionalFormatting sqref="AW58:AY59">
    <cfRule type="expression" dxfId="20" priority="21">
      <formula>INDIRECT(ADDRESS(ROW(),COLUMN()))=TRUNC(INDIRECT(ADDRESS(ROW(),COLUMN())))</formula>
    </cfRule>
  </conditionalFormatting>
  <conditionalFormatting sqref="AZ58:BC59">
    <cfRule type="expression" dxfId="19" priority="20">
      <formula>INDIRECT(ADDRESS(ROW(),COLUMN()))=TRUNC(INDIRECT(ADDRESS(ROW(),COLUMN())))</formula>
    </cfRule>
  </conditionalFormatting>
  <conditionalFormatting sqref="U61:AA62">
    <cfRule type="expression" dxfId="18" priority="19">
      <formula>INDIRECT(ADDRESS(ROW(),COLUMN()))=TRUNC(INDIRECT(ADDRESS(ROW(),COLUMN())))</formula>
    </cfRule>
  </conditionalFormatting>
  <conditionalFormatting sqref="AB61:AH62">
    <cfRule type="expression" dxfId="17" priority="18">
      <formula>INDIRECT(ADDRESS(ROW(),COLUMN()))=TRUNC(INDIRECT(ADDRESS(ROW(),COLUMN())))</formula>
    </cfRule>
  </conditionalFormatting>
  <conditionalFormatting sqref="AI61:AO62">
    <cfRule type="expression" dxfId="16" priority="17">
      <formula>INDIRECT(ADDRESS(ROW(),COLUMN()))=TRUNC(INDIRECT(ADDRESS(ROW(),COLUMN())))</formula>
    </cfRule>
  </conditionalFormatting>
  <conditionalFormatting sqref="AP61:AV62">
    <cfRule type="expression" dxfId="15" priority="16">
      <formula>INDIRECT(ADDRESS(ROW(),COLUMN()))=TRUNC(INDIRECT(ADDRESS(ROW(),COLUMN())))</formula>
    </cfRule>
  </conditionalFormatting>
  <conditionalFormatting sqref="AW61:AY62">
    <cfRule type="expression" dxfId="14" priority="15">
      <formula>INDIRECT(ADDRESS(ROW(),COLUMN()))=TRUNC(INDIRECT(ADDRESS(ROW(),COLUMN())))</formula>
    </cfRule>
  </conditionalFormatting>
  <conditionalFormatting sqref="AZ61:BC62">
    <cfRule type="expression" dxfId="13" priority="14">
      <formula>INDIRECT(ADDRESS(ROW(),COLUMN()))=TRUNC(INDIRECT(ADDRESS(ROW(),COLUMN())))</formula>
    </cfRule>
  </conditionalFormatting>
  <conditionalFormatting sqref="U64:AA65">
    <cfRule type="expression" dxfId="12" priority="13">
      <formula>INDIRECT(ADDRESS(ROW(),COLUMN()))=TRUNC(INDIRECT(ADDRESS(ROW(),COLUMN())))</formula>
    </cfRule>
  </conditionalFormatting>
  <conditionalFormatting sqref="AB64:AH65">
    <cfRule type="expression" dxfId="11" priority="12">
      <formula>INDIRECT(ADDRESS(ROW(),COLUMN()))=TRUNC(INDIRECT(ADDRESS(ROW(),COLUMN())))</formula>
    </cfRule>
  </conditionalFormatting>
  <conditionalFormatting sqref="AI64:AO65">
    <cfRule type="expression" dxfId="10" priority="11">
      <formula>INDIRECT(ADDRESS(ROW(),COLUMN()))=TRUNC(INDIRECT(ADDRESS(ROW(),COLUMN())))</formula>
    </cfRule>
  </conditionalFormatting>
  <conditionalFormatting sqref="AP64:AV65">
    <cfRule type="expression" dxfId="9" priority="10">
      <formula>INDIRECT(ADDRESS(ROW(),COLUMN()))=TRUNC(INDIRECT(ADDRESS(ROW(),COLUMN())))</formula>
    </cfRule>
  </conditionalFormatting>
  <conditionalFormatting sqref="AW64:AY65">
    <cfRule type="expression" dxfId="8" priority="9">
      <formula>INDIRECT(ADDRESS(ROW(),COLUMN()))=TRUNC(INDIRECT(ADDRESS(ROW(),COLUMN())))</formula>
    </cfRule>
  </conditionalFormatting>
  <conditionalFormatting sqref="AZ64:BC65">
    <cfRule type="expression" dxfId="7" priority="8">
      <formula>INDIRECT(ADDRESS(ROW(),COLUMN()))=TRUNC(INDIRECT(ADDRESS(ROW(),COLUMN())))</formula>
    </cfRule>
  </conditionalFormatting>
  <conditionalFormatting sqref="U67:AA68">
    <cfRule type="expression" dxfId="6" priority="7">
      <formula>INDIRECT(ADDRESS(ROW(),COLUMN()))=TRUNC(INDIRECT(ADDRESS(ROW(),COLUMN())))</formula>
    </cfRule>
  </conditionalFormatting>
  <conditionalFormatting sqref="AB67:AH68">
    <cfRule type="expression" dxfId="5" priority="6">
      <formula>INDIRECT(ADDRESS(ROW(),COLUMN()))=TRUNC(INDIRECT(ADDRESS(ROW(),COLUMN())))</formula>
    </cfRule>
  </conditionalFormatting>
  <conditionalFormatting sqref="AI67:AO68">
    <cfRule type="expression" dxfId="4" priority="5">
      <formula>INDIRECT(ADDRESS(ROW(),COLUMN()))=TRUNC(INDIRECT(ADDRESS(ROW(),COLUMN())))</formula>
    </cfRule>
  </conditionalFormatting>
  <conditionalFormatting sqref="AP67:AV68">
    <cfRule type="expression" dxfId="3" priority="4">
      <formula>INDIRECT(ADDRESS(ROW(),COLUMN()))=TRUNC(INDIRECT(ADDRESS(ROW(),COLUMN())))</formula>
    </cfRule>
  </conditionalFormatting>
  <conditionalFormatting sqref="AW67:AY68">
    <cfRule type="expression" dxfId="2" priority="3">
      <formula>INDIRECT(ADDRESS(ROW(),COLUMN()))=TRUNC(INDIRECT(ADDRESS(ROW(),COLUMN())))</formula>
    </cfRule>
  </conditionalFormatting>
  <conditionalFormatting sqref="AZ67:BC68">
    <cfRule type="expression" dxfId="1" priority="2">
      <formula>INDIRECT(ADDRESS(ROW(),COLUMN()))=TRUNC(INDIRECT(ADDRESS(ROW(),COLUMN())))</formula>
    </cfRule>
  </conditionalFormatting>
  <conditionalFormatting sqref="U69:BA75">
    <cfRule type="expression" dxfId="0" priority="1">
      <formula>INDIRECT(ADDRESS(ROW(),COLUMN()))=TRUNC(INDIRECT(ADDRESS(ROW(),COLUMN())))</formula>
    </cfRule>
  </conditionalFormatting>
  <dataValidations count="9">
    <dataValidation allowBlank="1" showInputMessage="1" showErrorMessage="1" error="入力可能範囲　32～40" sqref="BC10" xr:uid="{00000000-0002-0000-0800-000000000000}"/>
    <dataValidation type="list" errorStyle="warning" allowBlank="1" showInputMessage="1" error="リストにない場合のみ、入力してください。" sqref="I21:L68" xr:uid="{00000000-0002-0000-0800-000001000000}">
      <formula1>INDIRECT(C21)</formula1>
    </dataValidation>
    <dataValidation type="list" allowBlank="1" showInputMessage="1" sqref="H21:H68" xr:uid="{00000000-0002-0000-0800-000002000000}">
      <formula1>"A, B, C, D"</formula1>
    </dataValidation>
    <dataValidation type="list" allowBlank="1" showInputMessage="1" sqref="C21:E68" xr:uid="{00000000-0002-0000-0800-000003000000}">
      <formula1>職種</formula1>
    </dataValidation>
    <dataValidation type="list" allowBlank="1" showInputMessage="1" showErrorMessage="1" sqref="U24:AY24 U27:AY27 U30:AY30 U33:AY33 U36:AY36 U39:AY39 U42:AY42 U45:AY45 U48:AY48 U51:AY51 U54:AY54 U57:AY57 U60:AY60 U63:AY63 U66:AY66 U21:AY21" xr:uid="{00000000-0002-0000-0800-000004000000}">
      <formula1>【記載例】シフト記号</formula1>
    </dataValidation>
    <dataValidation type="list" allowBlank="1" showInputMessage="1" showErrorMessage="1" sqref="BC4:BF4" xr:uid="{00000000-0002-0000-0800-000005000000}">
      <formula1>"予定,実績,予定・実績"</formula1>
    </dataValidation>
    <dataValidation type="list" allowBlank="1" showInputMessage="1" showErrorMessage="1" sqref="AD3:AD4" xr:uid="{00000000-0002-0000-0800-000006000000}">
      <formula1>#REF!</formula1>
    </dataValidation>
    <dataValidation type="decimal" allowBlank="1" showInputMessage="1" showErrorMessage="1" error="入力可能範囲　32～40" sqref="AY6:AZ6" xr:uid="{00000000-0002-0000-0800-000007000000}">
      <formula1>32</formula1>
      <formula2>40</formula2>
    </dataValidation>
    <dataValidation type="list" allowBlank="1" showInputMessage="1" showErrorMessage="1" sqref="BC3:BF3" xr:uid="{00000000-0002-0000-0800-000008000000}">
      <formula1>"４週,暦月"</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4</vt:i4>
      </vt:variant>
    </vt:vector>
  </HeadingPairs>
  <TitlesOfParts>
    <vt:vector size="15" baseType="lpstr">
      <vt:lpstr>看護小規模多機能型居宅介護</vt:lpstr>
      <vt:lpstr>設備</vt:lpstr>
      <vt:lpstr>運営</vt:lpstr>
      <vt:lpstr>報酬</vt:lpstr>
      <vt:lpstr>勤務表（１枚）</vt:lpstr>
      <vt:lpstr>勤務表（50枚）</vt:lpstr>
      <vt:lpstr>シフト記号表（勤務時間帯）</vt:lpstr>
      <vt:lpstr>記入方法</vt:lpstr>
      <vt:lpstr>【記載例】看多機</vt:lpstr>
      <vt:lpstr>【記載例】シフト記号表（勤務時間帯）</vt:lpstr>
      <vt:lpstr>プルダウン・リスト</vt:lpstr>
      <vt:lpstr>看護小規模多機能型居宅介護!Print_Area</vt:lpstr>
      <vt:lpstr>'勤務表（50枚）'!Print_Area</vt:lpstr>
      <vt:lpstr>設備!Print_Area</vt:lpstr>
      <vt:lpstr>報酬!Print_Area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06071</dc:creator>
  <cp:lastModifiedBy>MSPC577</cp:lastModifiedBy>
  <cp:lastPrinted>2025-06-03T05:38:10Z</cp:lastPrinted>
  <dcterms:created xsi:type="dcterms:W3CDTF">2006-09-25T07:19:22Z</dcterms:created>
  <dcterms:modified xsi:type="dcterms:W3CDTF">2026-05-07T04:31:05Z</dcterms:modified>
</cp:coreProperties>
</file>