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codeName="ThisWorkbook" defaultThemeVersion="124226"/>
  <mc:AlternateContent xmlns:mc="http://schemas.openxmlformats.org/markup-compatibility/2006">
    <mc:Choice Requires="x15">
      <x15ac:absPath xmlns:x15ac="http://schemas.microsoft.com/office/spreadsheetml/2010/11/ac" url="Y:\145　指定班所管事業\040　指導\005　運営状況点検書\R８運営状況点検書\"/>
    </mc:Choice>
  </mc:AlternateContent>
  <xr:revisionPtr revIDLastSave="0" documentId="8_{72D95C6D-ECBD-4B2D-8EE6-E97801B32242}" xr6:coauthVersionLast="47" xr6:coauthVersionMax="47" xr10:uidLastSave="{00000000-0000-0000-0000-000000000000}"/>
  <bookViews>
    <workbookView xWindow="-108" yWindow="-108" windowWidth="23256" windowHeight="13896" tabRatio="838" activeTab="4" xr2:uid="{00000000-000D-0000-FFFF-FFFF00000000}"/>
  </bookViews>
  <sheets>
    <sheet name="地域密着型特定施設入居者生活介護" sheetId="1" r:id="rId1"/>
    <sheet name="人員・設備" sheetId="2" r:id="rId2"/>
    <sheet name="運営" sheetId="3" r:id="rId3"/>
    <sheet name="報酬" sheetId="4" r:id="rId4"/>
    <sheet name="勤務形態一覧" sheetId="6" r:id="rId5"/>
    <sheet name="シフト記号表" sheetId="9" r:id="rId6"/>
    <sheet name="記入方法" sheetId="10" r:id="rId7"/>
    <sheet name="勤務形態一覧（記入例）" sheetId="7" r:id="rId8"/>
    <sheet name="シフト記号表（記入例）" sheetId="8" r:id="rId9"/>
  </sheets>
  <externalReferences>
    <externalReference r:id="rId10"/>
    <externalReference r:id="rId11"/>
  </externalReferences>
  <definedNames>
    <definedName name="【記載例】シフト記号表">'[1]【記載例】シフト記号表（勤務時間帯）'!$C$6:$C$47</definedName>
    <definedName name="_xlnm.Print_Area" localSheetId="2">運営!$A$1:$AN$341</definedName>
    <definedName name="_xlnm.Print_Area" localSheetId="1">人員・設備!$A$1:$AN$60</definedName>
    <definedName name="_xlnm.Print_Area" localSheetId="0">地域密着型特定施設入居者生活介護!$A$1:$AN$31</definedName>
    <definedName name="_xlnm.Print_Area" localSheetId="3">報酬!$A$1:$AN$251</definedName>
    <definedName name="シフト記号表">[2]シフト記号表!$C$6:$C$47</definedName>
    <definedName name="職種">[2]プルダウン・リスト!$C$21:$L$21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9" l="1"/>
  <c r="L46" i="9"/>
  <c r="L45" i="9"/>
  <c r="L47" i="9" s="1"/>
  <c r="D44" i="9"/>
  <c r="L43" i="9"/>
  <c r="L42" i="9"/>
  <c r="D41" i="9"/>
  <c r="L40" i="9"/>
  <c r="L39" i="9"/>
  <c r="L41" i="9" s="1"/>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D47" i="8"/>
  <c r="L46" i="8"/>
  <c r="L45" i="8"/>
  <c r="L47" i="8" s="1"/>
  <c r="D44" i="8"/>
  <c r="L43" i="8"/>
  <c r="L42" i="8"/>
  <c r="L44" i="8" s="1"/>
  <c r="D41" i="8"/>
  <c r="L40" i="8"/>
  <c r="L39" i="8"/>
  <c r="D38" i="8"/>
  <c r="D37" i="8"/>
  <c r="D36" i="8"/>
  <c r="D35" i="8"/>
  <c r="D34" i="8"/>
  <c r="D33" i="8"/>
  <c r="D32" i="8"/>
  <c r="D31" i="8"/>
  <c r="D30" i="8"/>
  <c r="D29" i="8"/>
  <c r="D28" i="8"/>
  <c r="D27" i="8"/>
  <c r="D26" i="8"/>
  <c r="D25" i="8"/>
  <c r="D24" i="8"/>
  <c r="D23" i="8"/>
  <c r="L22" i="8"/>
  <c r="D22" i="8"/>
  <c r="L21" i="8"/>
  <c r="D21" i="8"/>
  <c r="L20" i="8"/>
  <c r="D20" i="8"/>
  <c r="L19" i="8"/>
  <c r="D19" i="8"/>
  <c r="L18" i="8"/>
  <c r="D18" i="8"/>
  <c r="L17" i="8"/>
  <c r="D17" i="8"/>
  <c r="L16" i="8"/>
  <c r="D16" i="8"/>
  <c r="L15" i="8"/>
  <c r="D15" i="8"/>
  <c r="L14" i="8"/>
  <c r="D14" i="8"/>
  <c r="L13" i="8"/>
  <c r="D13" i="8"/>
  <c r="L12" i="8"/>
  <c r="D12" i="8"/>
  <c r="L11" i="8"/>
  <c r="D11" i="8"/>
  <c r="L10" i="8"/>
  <c r="D10" i="8"/>
  <c r="L9" i="8"/>
  <c r="D9" i="8"/>
  <c r="L8" i="8"/>
  <c r="D8" i="8"/>
  <c r="L7" i="8"/>
  <c r="D7" i="8"/>
  <c r="L6" i="8"/>
  <c r="D6" i="8"/>
  <c r="P91" i="7"/>
  <c r="P90" i="7"/>
  <c r="K90" i="7"/>
  <c r="AH88" i="7"/>
  <c r="AF91" i="7" s="1"/>
  <c r="AM86" i="7"/>
  <c r="AA96" i="7" s="1"/>
  <c r="AJ86" i="7"/>
  <c r="AH86" i="7"/>
  <c r="W86" i="7"/>
  <c r="K96" i="7" s="1"/>
  <c r="T86" i="7"/>
  <c r="K91" i="7" s="1"/>
  <c r="U91" i="7" s="1"/>
  <c r="P96" i="7" s="1"/>
  <c r="R86" i="7"/>
  <c r="BA76" i="7"/>
  <c r="AZ76" i="7"/>
  <c r="AY76" i="7"/>
  <c r="AX76" i="7"/>
  <c r="AW76" i="7"/>
  <c r="AV76" i="7"/>
  <c r="AU76" i="7"/>
  <c r="AT76" i="7"/>
  <c r="AS76" i="7"/>
  <c r="AR76" i="7"/>
  <c r="AQ76" i="7"/>
  <c r="AP76" i="7"/>
  <c r="AO76" i="7"/>
  <c r="AN76" i="7"/>
  <c r="AM76" i="7"/>
  <c r="AL76" i="7"/>
  <c r="AK76" i="7"/>
  <c r="AJ76" i="7"/>
  <c r="AI76" i="7"/>
  <c r="AH76" i="7"/>
  <c r="AG76" i="7"/>
  <c r="AF76" i="7"/>
  <c r="AE76" i="7"/>
  <c r="AD76" i="7"/>
  <c r="AC76" i="7"/>
  <c r="AB76" i="7"/>
  <c r="AA76" i="7"/>
  <c r="Z76" i="7"/>
  <c r="Y76" i="7"/>
  <c r="X76" i="7"/>
  <c r="W76" i="7"/>
  <c r="H76" i="7"/>
  <c r="F76" i="7"/>
  <c r="BA74" i="7"/>
  <c r="AZ74" i="7"/>
  <c r="AY74" i="7"/>
  <c r="AX74" i="7"/>
  <c r="AW74" i="7"/>
  <c r="AV74" i="7"/>
  <c r="AU74" i="7"/>
  <c r="AT74" i="7"/>
  <c r="AS74" i="7"/>
  <c r="AR74" i="7"/>
  <c r="AQ74" i="7"/>
  <c r="AP74" i="7"/>
  <c r="AO74" i="7"/>
  <c r="AN74" i="7"/>
  <c r="AM74" i="7"/>
  <c r="AL74" i="7"/>
  <c r="AK74" i="7"/>
  <c r="AJ74" i="7"/>
  <c r="AI74" i="7"/>
  <c r="AH74" i="7"/>
  <c r="AG74" i="7"/>
  <c r="AF74" i="7"/>
  <c r="AE74" i="7"/>
  <c r="AD74" i="7"/>
  <c r="AC74" i="7"/>
  <c r="AB74" i="7"/>
  <c r="AA74" i="7"/>
  <c r="Z74" i="7"/>
  <c r="Y74" i="7"/>
  <c r="X74" i="7"/>
  <c r="W74" i="7"/>
  <c r="H74" i="7"/>
  <c r="F74"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X72" i="7"/>
  <c r="W72" i="7"/>
  <c r="H72" i="7"/>
  <c r="F72" i="7"/>
  <c r="BA70" i="7"/>
  <c r="AZ70" i="7"/>
  <c r="AY70" i="7"/>
  <c r="AX70" i="7"/>
  <c r="AW70" i="7"/>
  <c r="AV70" i="7"/>
  <c r="AU70" i="7"/>
  <c r="AT70" i="7"/>
  <c r="AS70" i="7"/>
  <c r="AR70" i="7"/>
  <c r="AQ70" i="7"/>
  <c r="AP70" i="7"/>
  <c r="AO70" i="7"/>
  <c r="AN70" i="7"/>
  <c r="AM70" i="7"/>
  <c r="AL70" i="7"/>
  <c r="AK70" i="7"/>
  <c r="AJ70" i="7"/>
  <c r="AI70" i="7"/>
  <c r="AH70" i="7"/>
  <c r="AG70" i="7"/>
  <c r="AF70" i="7"/>
  <c r="AE70" i="7"/>
  <c r="AD70" i="7"/>
  <c r="AC70" i="7"/>
  <c r="AB70" i="7"/>
  <c r="AA70" i="7"/>
  <c r="Z70" i="7"/>
  <c r="Y70" i="7"/>
  <c r="X70" i="7"/>
  <c r="W70" i="7"/>
  <c r="H70" i="7"/>
  <c r="F70" i="7"/>
  <c r="BA68" i="7"/>
  <c r="AZ68" i="7"/>
  <c r="AY68" i="7"/>
  <c r="AX68" i="7"/>
  <c r="AW68" i="7"/>
  <c r="AV68" i="7"/>
  <c r="AU68" i="7"/>
  <c r="AT68" i="7"/>
  <c r="AS68" i="7"/>
  <c r="AR68" i="7"/>
  <c r="AQ68" i="7"/>
  <c r="AP68" i="7"/>
  <c r="AO68" i="7"/>
  <c r="AN68" i="7"/>
  <c r="AM68" i="7"/>
  <c r="AL68" i="7"/>
  <c r="AK68" i="7"/>
  <c r="AJ68" i="7"/>
  <c r="AI68" i="7"/>
  <c r="AH68" i="7"/>
  <c r="AG68" i="7"/>
  <c r="AF68" i="7"/>
  <c r="AE68" i="7"/>
  <c r="AD68" i="7"/>
  <c r="AC68" i="7"/>
  <c r="AB68" i="7"/>
  <c r="AA68" i="7"/>
  <c r="Z68" i="7"/>
  <c r="Y68" i="7"/>
  <c r="X68" i="7"/>
  <c r="W68" i="7"/>
  <c r="H68" i="7"/>
  <c r="F68" i="7"/>
  <c r="BA66" i="7"/>
  <c r="AZ66" i="7"/>
  <c r="AY66" i="7"/>
  <c r="AX66" i="7"/>
  <c r="AW66" i="7"/>
  <c r="AV66" i="7"/>
  <c r="AU66" i="7"/>
  <c r="AT66" i="7"/>
  <c r="AS66" i="7"/>
  <c r="AR66" i="7"/>
  <c r="AQ66" i="7"/>
  <c r="AP66" i="7"/>
  <c r="AO66" i="7"/>
  <c r="AN66" i="7"/>
  <c r="AM66" i="7"/>
  <c r="AL66" i="7"/>
  <c r="AK66" i="7"/>
  <c r="AJ66" i="7"/>
  <c r="AI66" i="7"/>
  <c r="AH66" i="7"/>
  <c r="AG66" i="7"/>
  <c r="AF66" i="7"/>
  <c r="AE66" i="7"/>
  <c r="AD66" i="7"/>
  <c r="AC66" i="7"/>
  <c r="AB66" i="7"/>
  <c r="AA66" i="7"/>
  <c r="Z66" i="7"/>
  <c r="Y66" i="7"/>
  <c r="X66" i="7"/>
  <c r="W66" i="7"/>
  <c r="H66" i="7"/>
  <c r="F66" i="7"/>
  <c r="BA64" i="7"/>
  <c r="AZ64" i="7"/>
  <c r="AY64" i="7"/>
  <c r="AX64" i="7"/>
  <c r="AW64" i="7"/>
  <c r="AV64" i="7"/>
  <c r="AU64" i="7"/>
  <c r="AT64" i="7"/>
  <c r="AS64" i="7"/>
  <c r="AR64" i="7"/>
  <c r="AQ64" i="7"/>
  <c r="AP64" i="7"/>
  <c r="AO64" i="7"/>
  <c r="AN64" i="7"/>
  <c r="AM64" i="7"/>
  <c r="AL64" i="7"/>
  <c r="AK64" i="7"/>
  <c r="AJ64" i="7"/>
  <c r="AI64" i="7"/>
  <c r="AH64" i="7"/>
  <c r="AG64" i="7"/>
  <c r="AF64" i="7"/>
  <c r="AE64" i="7"/>
  <c r="AD64" i="7"/>
  <c r="AC64" i="7"/>
  <c r="AB64" i="7"/>
  <c r="AA64" i="7"/>
  <c r="Z64" i="7"/>
  <c r="Y64" i="7"/>
  <c r="X64" i="7"/>
  <c r="W64" i="7"/>
  <c r="H64" i="7"/>
  <c r="F64" i="7"/>
  <c r="BA62" i="7"/>
  <c r="AZ62" i="7"/>
  <c r="AY62" i="7"/>
  <c r="AX62" i="7"/>
  <c r="AW62" i="7"/>
  <c r="AV62" i="7"/>
  <c r="AU62" i="7"/>
  <c r="AT62" i="7"/>
  <c r="AS62" i="7"/>
  <c r="AR62" i="7"/>
  <c r="AQ62" i="7"/>
  <c r="AP62" i="7"/>
  <c r="AO62" i="7"/>
  <c r="AN62" i="7"/>
  <c r="AM62" i="7"/>
  <c r="AL62" i="7"/>
  <c r="AK62" i="7"/>
  <c r="AJ62" i="7"/>
  <c r="AI62" i="7"/>
  <c r="AH62" i="7"/>
  <c r="AG62" i="7"/>
  <c r="AF62" i="7"/>
  <c r="AE62" i="7"/>
  <c r="AD62" i="7"/>
  <c r="AC62" i="7"/>
  <c r="AB62" i="7"/>
  <c r="AA62" i="7"/>
  <c r="Z62" i="7"/>
  <c r="Y62" i="7"/>
  <c r="X62" i="7"/>
  <c r="W62" i="7"/>
  <c r="H62" i="7"/>
  <c r="F62" i="7"/>
  <c r="BA60" i="7"/>
  <c r="AZ60" i="7"/>
  <c r="AY60" i="7"/>
  <c r="AX60" i="7"/>
  <c r="AW60" i="7"/>
  <c r="AV60" i="7"/>
  <c r="AU60" i="7"/>
  <c r="AT60" i="7"/>
  <c r="AS60" i="7"/>
  <c r="AR60" i="7"/>
  <c r="AQ60" i="7"/>
  <c r="AP60" i="7"/>
  <c r="AO60" i="7"/>
  <c r="AN60" i="7"/>
  <c r="AM60" i="7"/>
  <c r="AL60" i="7"/>
  <c r="AK60" i="7"/>
  <c r="AJ60" i="7"/>
  <c r="AI60" i="7"/>
  <c r="AH60" i="7"/>
  <c r="AG60" i="7"/>
  <c r="AF60" i="7"/>
  <c r="AE60" i="7"/>
  <c r="AD60" i="7"/>
  <c r="AC60" i="7"/>
  <c r="AB60" i="7"/>
  <c r="AA60" i="7"/>
  <c r="Z60" i="7"/>
  <c r="Y60" i="7"/>
  <c r="X60" i="7"/>
  <c r="W60" i="7"/>
  <c r="H60" i="7"/>
  <c r="F60" i="7"/>
  <c r="BA58" i="7"/>
  <c r="AZ58" i="7"/>
  <c r="AY58" i="7"/>
  <c r="AX58" i="7"/>
  <c r="AW58" i="7"/>
  <c r="AV58" i="7"/>
  <c r="AU58" i="7"/>
  <c r="AT58" i="7"/>
  <c r="AS58" i="7"/>
  <c r="AR58" i="7"/>
  <c r="AQ58" i="7"/>
  <c r="AP58" i="7"/>
  <c r="AO58" i="7"/>
  <c r="AN58" i="7"/>
  <c r="AM58" i="7"/>
  <c r="AL58" i="7"/>
  <c r="AK58" i="7"/>
  <c r="AJ58" i="7"/>
  <c r="AI58" i="7"/>
  <c r="AH58" i="7"/>
  <c r="AG58" i="7"/>
  <c r="AF58" i="7"/>
  <c r="AE58" i="7"/>
  <c r="AD58" i="7"/>
  <c r="AC58" i="7"/>
  <c r="AB58" i="7"/>
  <c r="AA58" i="7"/>
  <c r="Z58" i="7"/>
  <c r="Y58" i="7"/>
  <c r="X58" i="7"/>
  <c r="W58" i="7"/>
  <c r="H58" i="7"/>
  <c r="F58" i="7"/>
  <c r="BA56" i="7"/>
  <c r="AZ56" i="7"/>
  <c r="AY56" i="7"/>
  <c r="AX56" i="7"/>
  <c r="AW56" i="7"/>
  <c r="AV56" i="7"/>
  <c r="AU56" i="7"/>
  <c r="AT56" i="7"/>
  <c r="AS56" i="7"/>
  <c r="AR56" i="7"/>
  <c r="AQ56" i="7"/>
  <c r="AP56" i="7"/>
  <c r="AO56" i="7"/>
  <c r="AN56" i="7"/>
  <c r="AM56" i="7"/>
  <c r="AL56" i="7"/>
  <c r="AK56" i="7"/>
  <c r="AJ56" i="7"/>
  <c r="AI56" i="7"/>
  <c r="AH56" i="7"/>
  <c r="AG56" i="7"/>
  <c r="AF56" i="7"/>
  <c r="AE56" i="7"/>
  <c r="AD56" i="7"/>
  <c r="AC56" i="7"/>
  <c r="AB56" i="7"/>
  <c r="AA56" i="7"/>
  <c r="Z56" i="7"/>
  <c r="Y56" i="7"/>
  <c r="X56" i="7"/>
  <c r="W56" i="7"/>
  <c r="H56" i="7"/>
  <c r="F56" i="7"/>
  <c r="BA54" i="7"/>
  <c r="AZ54" i="7"/>
  <c r="AY54" i="7"/>
  <c r="AX54" i="7"/>
  <c r="AW54" i="7"/>
  <c r="AV54" i="7"/>
  <c r="AU54" i="7"/>
  <c r="AT54" i="7"/>
  <c r="AS54" i="7"/>
  <c r="AR54" i="7"/>
  <c r="AQ54" i="7"/>
  <c r="AP54" i="7"/>
  <c r="AO54" i="7"/>
  <c r="AN54" i="7"/>
  <c r="AM54" i="7"/>
  <c r="AL54" i="7"/>
  <c r="AK54" i="7"/>
  <c r="AJ54" i="7"/>
  <c r="AI54" i="7"/>
  <c r="AH54" i="7"/>
  <c r="AG54" i="7"/>
  <c r="AF54" i="7"/>
  <c r="AE54" i="7"/>
  <c r="AD54" i="7"/>
  <c r="AC54" i="7"/>
  <c r="AB54" i="7"/>
  <c r="AA54" i="7"/>
  <c r="Z54" i="7"/>
  <c r="Y54" i="7"/>
  <c r="X54" i="7"/>
  <c r="W54" i="7"/>
  <c r="H54" i="7"/>
  <c r="F54" i="7"/>
  <c r="BA52" i="7"/>
  <c r="AZ52" i="7"/>
  <c r="AY52" i="7"/>
  <c r="AX52" i="7"/>
  <c r="AW52" i="7"/>
  <c r="AV52" i="7"/>
  <c r="AU52" i="7"/>
  <c r="AT52" i="7"/>
  <c r="AS52" i="7"/>
  <c r="AR52" i="7"/>
  <c r="AQ52" i="7"/>
  <c r="AP52" i="7"/>
  <c r="AO52" i="7"/>
  <c r="AN52" i="7"/>
  <c r="AM52" i="7"/>
  <c r="AL52" i="7"/>
  <c r="AK52" i="7"/>
  <c r="AJ52" i="7"/>
  <c r="AI52" i="7"/>
  <c r="AH52" i="7"/>
  <c r="AG52" i="7"/>
  <c r="AF52" i="7"/>
  <c r="AE52" i="7"/>
  <c r="AD52" i="7"/>
  <c r="AC52" i="7"/>
  <c r="AB52" i="7"/>
  <c r="AA52" i="7"/>
  <c r="Z52" i="7"/>
  <c r="Y52" i="7"/>
  <c r="X52" i="7"/>
  <c r="W52" i="7"/>
  <c r="H52" i="7"/>
  <c r="F52" i="7"/>
  <c r="BA50" i="7"/>
  <c r="AZ50" i="7"/>
  <c r="AY50" i="7"/>
  <c r="AX50" i="7"/>
  <c r="AW50" i="7"/>
  <c r="AV50" i="7"/>
  <c r="AU50" i="7"/>
  <c r="AT50" i="7"/>
  <c r="AS50" i="7"/>
  <c r="AR50" i="7"/>
  <c r="AQ50" i="7"/>
  <c r="AP50" i="7"/>
  <c r="AO50" i="7"/>
  <c r="AN50" i="7"/>
  <c r="AM50" i="7"/>
  <c r="AL50" i="7"/>
  <c r="AK50" i="7"/>
  <c r="AJ50" i="7"/>
  <c r="AI50" i="7"/>
  <c r="AH50" i="7"/>
  <c r="AG50" i="7"/>
  <c r="AF50" i="7"/>
  <c r="AE50" i="7"/>
  <c r="AD50" i="7"/>
  <c r="AC50" i="7"/>
  <c r="AB50" i="7"/>
  <c r="AA50" i="7"/>
  <c r="Z50" i="7"/>
  <c r="Y50" i="7"/>
  <c r="X50" i="7"/>
  <c r="W50" i="7"/>
  <c r="H50" i="7"/>
  <c r="F50" i="7"/>
  <c r="BA48" i="7"/>
  <c r="AZ48" i="7"/>
  <c r="AY48" i="7"/>
  <c r="AX48" i="7"/>
  <c r="AW48" i="7"/>
  <c r="AV48" i="7"/>
  <c r="AU48" i="7"/>
  <c r="AT48" i="7"/>
  <c r="AS48" i="7"/>
  <c r="AR48" i="7"/>
  <c r="AQ48" i="7"/>
  <c r="AP48" i="7"/>
  <c r="AO48" i="7"/>
  <c r="AN48" i="7"/>
  <c r="AM48" i="7"/>
  <c r="AL48" i="7"/>
  <c r="AK48" i="7"/>
  <c r="AJ48" i="7"/>
  <c r="AI48" i="7"/>
  <c r="AH48" i="7"/>
  <c r="AG48" i="7"/>
  <c r="AF48" i="7"/>
  <c r="AE48" i="7"/>
  <c r="AD48" i="7"/>
  <c r="AC48" i="7"/>
  <c r="AB48" i="7"/>
  <c r="AA48" i="7"/>
  <c r="Z48" i="7"/>
  <c r="Y48" i="7"/>
  <c r="X48" i="7"/>
  <c r="W48" i="7"/>
  <c r="H48" i="7"/>
  <c r="F48" i="7"/>
  <c r="BA46" i="7"/>
  <c r="AZ46" i="7"/>
  <c r="AY46" i="7"/>
  <c r="AX46" i="7"/>
  <c r="AW46" i="7"/>
  <c r="AV46" i="7"/>
  <c r="AU46" i="7"/>
  <c r="AT46" i="7"/>
  <c r="AS46" i="7"/>
  <c r="AR46" i="7"/>
  <c r="AQ46" i="7"/>
  <c r="AP46" i="7"/>
  <c r="AO46" i="7"/>
  <c r="AN46" i="7"/>
  <c r="AM46" i="7"/>
  <c r="AL46" i="7"/>
  <c r="AK46" i="7"/>
  <c r="AJ46" i="7"/>
  <c r="AI46" i="7"/>
  <c r="AH46" i="7"/>
  <c r="AG46" i="7"/>
  <c r="AF46" i="7"/>
  <c r="AE46" i="7"/>
  <c r="AD46" i="7"/>
  <c r="AC46" i="7"/>
  <c r="AB46" i="7"/>
  <c r="AA46" i="7"/>
  <c r="Z46" i="7"/>
  <c r="Y46" i="7"/>
  <c r="X46" i="7"/>
  <c r="W46" i="7"/>
  <c r="H46" i="7"/>
  <c r="F46" i="7"/>
  <c r="BA44" i="7"/>
  <c r="AZ44" i="7"/>
  <c r="AY44" i="7"/>
  <c r="AX44"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W44" i="7"/>
  <c r="H44" i="7"/>
  <c r="F44" i="7"/>
  <c r="BA42" i="7"/>
  <c r="AZ42" i="7"/>
  <c r="AY42" i="7"/>
  <c r="AX42" i="7"/>
  <c r="AW42" i="7"/>
  <c r="AV42" i="7"/>
  <c r="AU42" i="7"/>
  <c r="AT42" i="7"/>
  <c r="AS42" i="7"/>
  <c r="AR42" i="7"/>
  <c r="AQ42" i="7"/>
  <c r="AP42" i="7"/>
  <c r="AO42" i="7"/>
  <c r="AN42" i="7"/>
  <c r="AM42" i="7"/>
  <c r="AL42" i="7"/>
  <c r="AK42" i="7"/>
  <c r="AJ42" i="7"/>
  <c r="AI42" i="7"/>
  <c r="AH42" i="7"/>
  <c r="AG42" i="7"/>
  <c r="AF42" i="7"/>
  <c r="AE42" i="7"/>
  <c r="AD42" i="7"/>
  <c r="AC42" i="7"/>
  <c r="AB42" i="7"/>
  <c r="AA42" i="7"/>
  <c r="Z42" i="7"/>
  <c r="Y42" i="7"/>
  <c r="X42" i="7"/>
  <c r="W42" i="7"/>
  <c r="H42" i="7"/>
  <c r="F42" i="7"/>
  <c r="BA40" i="7"/>
  <c r="AZ40" i="7"/>
  <c r="AY40" i="7"/>
  <c r="AX40" i="7"/>
  <c r="AW40" i="7"/>
  <c r="AV40" i="7"/>
  <c r="AU40" i="7"/>
  <c r="AT40" i="7"/>
  <c r="AS40" i="7"/>
  <c r="AR40" i="7"/>
  <c r="AQ40" i="7"/>
  <c r="AP40" i="7"/>
  <c r="AO40" i="7"/>
  <c r="AN40" i="7"/>
  <c r="AM40" i="7"/>
  <c r="AL40" i="7"/>
  <c r="AK40" i="7"/>
  <c r="AJ40" i="7"/>
  <c r="AI40" i="7"/>
  <c r="AH40" i="7"/>
  <c r="AG40" i="7"/>
  <c r="AF40" i="7"/>
  <c r="AE40" i="7"/>
  <c r="AD40" i="7"/>
  <c r="AC40" i="7"/>
  <c r="AB40" i="7"/>
  <c r="AA40" i="7"/>
  <c r="Z40" i="7"/>
  <c r="Y40" i="7"/>
  <c r="X40" i="7"/>
  <c r="W40" i="7"/>
  <c r="H40" i="7"/>
  <c r="F40" i="7"/>
  <c r="BA38" i="7"/>
  <c r="AZ38" i="7"/>
  <c r="AY38" i="7"/>
  <c r="AX38" i="7"/>
  <c r="AW38" i="7"/>
  <c r="AV38" i="7"/>
  <c r="AU38" i="7"/>
  <c r="AT38" i="7"/>
  <c r="AS38" i="7"/>
  <c r="AR38" i="7"/>
  <c r="AQ38" i="7"/>
  <c r="AP38" i="7"/>
  <c r="AO38" i="7"/>
  <c r="AN38" i="7"/>
  <c r="AM38" i="7"/>
  <c r="AL38" i="7"/>
  <c r="AK38" i="7"/>
  <c r="AJ38" i="7"/>
  <c r="AI38" i="7"/>
  <c r="AH38" i="7"/>
  <c r="AG38" i="7"/>
  <c r="AF38" i="7"/>
  <c r="AE38" i="7"/>
  <c r="AD38" i="7"/>
  <c r="AC38" i="7"/>
  <c r="AB38" i="7"/>
  <c r="AA38" i="7"/>
  <c r="Z38" i="7"/>
  <c r="Y38" i="7"/>
  <c r="X38" i="7"/>
  <c r="W38" i="7"/>
  <c r="H38" i="7"/>
  <c r="F38"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H36" i="7"/>
  <c r="F36" i="7"/>
  <c r="BA34" i="7"/>
  <c r="AZ34" i="7"/>
  <c r="AY34" i="7"/>
  <c r="AX34" i="7"/>
  <c r="AW34" i="7"/>
  <c r="AV34" i="7"/>
  <c r="AU34" i="7"/>
  <c r="AT34" i="7"/>
  <c r="AS34" i="7"/>
  <c r="AR34" i="7"/>
  <c r="AQ34" i="7"/>
  <c r="AP34" i="7"/>
  <c r="AO34" i="7"/>
  <c r="AN34" i="7"/>
  <c r="AM34" i="7"/>
  <c r="AL34" i="7"/>
  <c r="AK34" i="7"/>
  <c r="AJ34" i="7"/>
  <c r="AI34" i="7"/>
  <c r="AH34" i="7"/>
  <c r="AG34" i="7"/>
  <c r="AF34" i="7"/>
  <c r="AE34" i="7"/>
  <c r="AD34" i="7"/>
  <c r="AC34" i="7"/>
  <c r="AB34" i="7"/>
  <c r="AA34" i="7"/>
  <c r="Z34" i="7"/>
  <c r="Y34" i="7"/>
  <c r="X34" i="7"/>
  <c r="W34" i="7"/>
  <c r="H34" i="7"/>
  <c r="F34" i="7"/>
  <c r="BA32" i="7"/>
  <c r="AZ32" i="7"/>
  <c r="AY32" i="7"/>
  <c r="AX32" i="7"/>
  <c r="AW32" i="7"/>
  <c r="AV32" i="7"/>
  <c r="AU32" i="7"/>
  <c r="AT32" i="7"/>
  <c r="AS32" i="7"/>
  <c r="AR32" i="7"/>
  <c r="AQ32" i="7"/>
  <c r="AP32" i="7"/>
  <c r="AO32" i="7"/>
  <c r="AN32" i="7"/>
  <c r="AM32" i="7"/>
  <c r="AL32" i="7"/>
  <c r="AK32" i="7"/>
  <c r="AJ32" i="7"/>
  <c r="AI32" i="7"/>
  <c r="AH32" i="7"/>
  <c r="AG32" i="7"/>
  <c r="AF32" i="7"/>
  <c r="AE32" i="7"/>
  <c r="AD32" i="7"/>
  <c r="AC32" i="7"/>
  <c r="AB32" i="7"/>
  <c r="AA32" i="7"/>
  <c r="Z32" i="7"/>
  <c r="Y32" i="7"/>
  <c r="X32" i="7"/>
  <c r="W32" i="7"/>
  <c r="H32" i="7"/>
  <c r="F32" i="7"/>
  <c r="BA30" i="7"/>
  <c r="AZ30" i="7"/>
  <c r="AY30" i="7"/>
  <c r="AX30" i="7"/>
  <c r="AW30" i="7"/>
  <c r="AV30" i="7"/>
  <c r="AU30" i="7"/>
  <c r="AT30" i="7"/>
  <c r="AS30" i="7"/>
  <c r="AR30" i="7"/>
  <c r="AQ30" i="7"/>
  <c r="AP30" i="7"/>
  <c r="AO30" i="7"/>
  <c r="AN30" i="7"/>
  <c r="AM30" i="7"/>
  <c r="AL30" i="7"/>
  <c r="AK30" i="7"/>
  <c r="AJ30" i="7"/>
  <c r="AI30" i="7"/>
  <c r="AH30" i="7"/>
  <c r="AG30" i="7"/>
  <c r="AF30" i="7"/>
  <c r="AE30" i="7"/>
  <c r="AD30" i="7"/>
  <c r="AC30" i="7"/>
  <c r="AB30" i="7"/>
  <c r="AA30" i="7"/>
  <c r="Z30" i="7"/>
  <c r="Y30" i="7"/>
  <c r="X30" i="7"/>
  <c r="W30" i="7"/>
  <c r="H30" i="7"/>
  <c r="F30" i="7"/>
  <c r="BA28" i="7"/>
  <c r="AZ28" i="7"/>
  <c r="AY28" i="7"/>
  <c r="AX28" i="7"/>
  <c r="AW28" i="7"/>
  <c r="AV28" i="7"/>
  <c r="AU28" i="7"/>
  <c r="AT28" i="7"/>
  <c r="AS28" i="7"/>
  <c r="AR28" i="7"/>
  <c r="AQ28" i="7"/>
  <c r="AP28" i="7"/>
  <c r="AO28" i="7"/>
  <c r="AN28" i="7"/>
  <c r="AM28" i="7"/>
  <c r="AL28" i="7"/>
  <c r="AK28" i="7"/>
  <c r="AJ28" i="7"/>
  <c r="AI28" i="7"/>
  <c r="AH28" i="7"/>
  <c r="AG28" i="7"/>
  <c r="AF28" i="7"/>
  <c r="AE28" i="7"/>
  <c r="AD28" i="7"/>
  <c r="AC28" i="7"/>
  <c r="AB28" i="7"/>
  <c r="AA28" i="7"/>
  <c r="Z28" i="7"/>
  <c r="Y28" i="7"/>
  <c r="X28" i="7"/>
  <c r="W28" i="7"/>
  <c r="H28" i="7"/>
  <c r="F28" i="7"/>
  <c r="BA26" i="7"/>
  <c r="AZ26" i="7"/>
  <c r="AY26" i="7"/>
  <c r="AX26" i="7"/>
  <c r="AW26" i="7"/>
  <c r="AV26" i="7"/>
  <c r="AU26" i="7"/>
  <c r="AT26" i="7"/>
  <c r="AS26" i="7"/>
  <c r="AR26" i="7"/>
  <c r="AQ26" i="7"/>
  <c r="AP26" i="7"/>
  <c r="AO26" i="7"/>
  <c r="AN26" i="7"/>
  <c r="AM26" i="7"/>
  <c r="AL26" i="7"/>
  <c r="AK26" i="7"/>
  <c r="AJ26" i="7"/>
  <c r="AI26" i="7"/>
  <c r="AH26" i="7"/>
  <c r="AG26" i="7"/>
  <c r="AF26" i="7"/>
  <c r="AE26" i="7"/>
  <c r="AD26" i="7"/>
  <c r="AC26" i="7"/>
  <c r="AB26" i="7"/>
  <c r="AA26" i="7"/>
  <c r="Z26" i="7"/>
  <c r="Y26" i="7"/>
  <c r="X26" i="7"/>
  <c r="W26" i="7"/>
  <c r="H26" i="7"/>
  <c r="F26" i="7"/>
  <c r="BA24" i="7"/>
  <c r="AZ24" i="7"/>
  <c r="AY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X24" i="7"/>
  <c r="W24" i="7"/>
  <c r="H24" i="7"/>
  <c r="F24" i="7"/>
  <c r="BA22" i="7"/>
  <c r="AZ22" i="7"/>
  <c r="AY22" i="7"/>
  <c r="AX22" i="7"/>
  <c r="AW22" i="7"/>
  <c r="AV22" i="7"/>
  <c r="AU22" i="7"/>
  <c r="AT22" i="7"/>
  <c r="AS22" i="7"/>
  <c r="AR22" i="7"/>
  <c r="AQ22" i="7"/>
  <c r="AP22" i="7"/>
  <c r="AO22" i="7"/>
  <c r="AN22" i="7"/>
  <c r="AM22" i="7"/>
  <c r="AL22" i="7"/>
  <c r="AK22" i="7"/>
  <c r="AJ22" i="7"/>
  <c r="AI22" i="7"/>
  <c r="AH22" i="7"/>
  <c r="AG22" i="7"/>
  <c r="AF22" i="7"/>
  <c r="AE22" i="7"/>
  <c r="AD22" i="7"/>
  <c r="AC22" i="7"/>
  <c r="AB22" i="7"/>
  <c r="AA22" i="7"/>
  <c r="Z22" i="7"/>
  <c r="Y22" i="7"/>
  <c r="X22" i="7"/>
  <c r="W22" i="7"/>
  <c r="H22" i="7"/>
  <c r="F22" i="7"/>
  <c r="BA20" i="7"/>
  <c r="AZ20" i="7"/>
  <c r="AY20" i="7"/>
  <c r="AX20" i="7"/>
  <c r="AW20" i="7"/>
  <c r="AV20" i="7"/>
  <c r="AU20" i="7"/>
  <c r="AT20" i="7"/>
  <c r="AS20" i="7"/>
  <c r="AR20" i="7"/>
  <c r="AQ20" i="7"/>
  <c r="AP20" i="7"/>
  <c r="AO20" i="7"/>
  <c r="AN20" i="7"/>
  <c r="AM20" i="7"/>
  <c r="AL20" i="7"/>
  <c r="AK20" i="7"/>
  <c r="AJ20" i="7"/>
  <c r="AI20" i="7"/>
  <c r="AH20" i="7"/>
  <c r="AG20" i="7"/>
  <c r="AF20" i="7"/>
  <c r="AE20" i="7"/>
  <c r="AD20" i="7"/>
  <c r="AC20" i="7"/>
  <c r="AB20" i="7"/>
  <c r="AA20" i="7"/>
  <c r="Z20" i="7"/>
  <c r="Y20" i="7"/>
  <c r="X20" i="7"/>
  <c r="W20" i="7"/>
  <c r="H20" i="7"/>
  <c r="F20" i="7"/>
  <c r="B19" i="7"/>
  <c r="B21" i="7" s="1"/>
  <c r="B23" i="7" s="1"/>
  <c r="B25" i="7" s="1"/>
  <c r="B27" i="7" s="1"/>
  <c r="B29" i="7" s="1"/>
  <c r="B31" i="7" s="1"/>
  <c r="B33" i="7" s="1"/>
  <c r="B35" i="7" s="1"/>
  <c r="B37" i="7" s="1"/>
  <c r="B39" i="7" s="1"/>
  <c r="B41" i="7" s="1"/>
  <c r="B43" i="7" s="1"/>
  <c r="B45" i="7" s="1"/>
  <c r="B47" i="7" s="1"/>
  <c r="B49" i="7" s="1"/>
  <c r="B51" i="7" s="1"/>
  <c r="B53" i="7" s="1"/>
  <c r="B55" i="7" s="1"/>
  <c r="B57" i="7" s="1"/>
  <c r="B59" i="7" s="1"/>
  <c r="B61" i="7" s="1"/>
  <c r="B63" i="7" s="1"/>
  <c r="B65" i="7" s="1"/>
  <c r="B67" i="7" s="1"/>
  <c r="B69" i="7" s="1"/>
  <c r="B71" i="7" s="1"/>
  <c r="B73" i="7" s="1"/>
  <c r="B75" i="7" s="1"/>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H18" i="7"/>
  <c r="F18" i="7"/>
  <c r="B17" i="7"/>
  <c r="BA14" i="7"/>
  <c r="BA15" i="7" s="1"/>
  <c r="BA16" i="7" s="1"/>
  <c r="AZ14" i="7"/>
  <c r="AZ15" i="7" s="1"/>
  <c r="AZ16" i="7" s="1"/>
  <c r="AY14" i="7"/>
  <c r="AY15" i="7" s="1"/>
  <c r="AY16" i="7" s="1"/>
  <c r="BB12" i="7"/>
  <c r="AF2" i="7"/>
  <c r="AX15" i="7" s="1"/>
  <c r="AX16" i="7" s="1"/>
  <c r="BB44" i="7" l="1"/>
  <c r="BD44" i="7" s="1"/>
  <c r="BB18" i="7"/>
  <c r="BD18" i="7" s="1"/>
  <c r="BB50" i="7"/>
  <c r="BD50" i="7" s="1"/>
  <c r="BB52" i="7"/>
  <c r="BD52" i="7" s="1"/>
  <c r="BB22" i="7"/>
  <c r="BD22" i="7" s="1"/>
  <c r="BB56" i="7"/>
  <c r="BD56" i="7" s="1"/>
  <c r="BB26" i="7"/>
  <c r="BD26" i="7" s="1"/>
  <c r="O82" i="7" s="1"/>
  <c r="BB28" i="7"/>
  <c r="BD28" i="7" s="1"/>
  <c r="BB60" i="7"/>
  <c r="BD60" i="7" s="1"/>
  <c r="AA90" i="7"/>
  <c r="BB62" i="7"/>
  <c r="BD62" i="7" s="1"/>
  <c r="AF90" i="7"/>
  <c r="BB54" i="7"/>
  <c r="BD54" i="7" s="1"/>
  <c r="AE84" i="7" s="1"/>
  <c r="AA91" i="7"/>
  <c r="AK91" i="7" s="1"/>
  <c r="AF96" i="7" s="1"/>
  <c r="AK96" i="7" s="1"/>
  <c r="AV82" i="7" s="1"/>
  <c r="BB24" i="7"/>
  <c r="BD24" i="7" s="1"/>
  <c r="BB30" i="7"/>
  <c r="BD30" i="7" s="1"/>
  <c r="BB32" i="7"/>
  <c r="BD32" i="7" s="1"/>
  <c r="BB34" i="7"/>
  <c r="BD34" i="7" s="1"/>
  <c r="BB36" i="7"/>
  <c r="BD36" i="7" s="1"/>
  <c r="BB68" i="7"/>
  <c r="BD68" i="7" s="1"/>
  <c r="L44" i="9"/>
  <c r="BB46" i="7"/>
  <c r="BD46" i="7" s="1"/>
  <c r="BB48" i="7"/>
  <c r="BD48" i="7" s="1"/>
  <c r="BB20" i="7"/>
  <c r="BD20" i="7" s="1"/>
  <c r="BB58" i="7"/>
  <c r="BD58" i="7" s="1"/>
  <c r="BB64" i="7"/>
  <c r="BD64" i="7" s="1"/>
  <c r="BB66" i="7"/>
  <c r="BD66" i="7" s="1"/>
  <c r="BB70" i="7"/>
  <c r="BD70" i="7" s="1"/>
  <c r="L41" i="8"/>
  <c r="BB38" i="7"/>
  <c r="BD38" i="7" s="1"/>
  <c r="BB40" i="7"/>
  <c r="BD40" i="7" s="1"/>
  <c r="BB72" i="7"/>
  <c r="BD72" i="7" s="1"/>
  <c r="BB42" i="7"/>
  <c r="BD42" i="7" s="1"/>
  <c r="BB74" i="7"/>
  <c r="BD74" i="7" s="1"/>
  <c r="BB76" i="7"/>
  <c r="BD76" i="7" s="1"/>
  <c r="U96" i="7"/>
  <c r="AQ82" i="7" s="1"/>
  <c r="AA15" i="7"/>
  <c r="AA16" i="7" s="1"/>
  <c r="AI15" i="7"/>
  <c r="AI16" i="7" s="1"/>
  <c r="AQ15" i="7"/>
  <c r="AQ16" i="7" s="1"/>
  <c r="Y15" i="7"/>
  <c r="Y16" i="7" s="1"/>
  <c r="M83" i="7"/>
  <c r="M85" i="7"/>
  <c r="AO15" i="7"/>
  <c r="AO16" i="7" s="1"/>
  <c r="AC15" i="7"/>
  <c r="AC16" i="7" s="1"/>
  <c r="M82" i="7"/>
  <c r="O83" i="7"/>
  <c r="O85" i="7"/>
  <c r="AR15" i="7"/>
  <c r="AR16" i="7" s="1"/>
  <c r="AK15" i="7"/>
  <c r="AK16" i="7" s="1"/>
  <c r="AC83" i="7"/>
  <c r="AC85" i="7"/>
  <c r="AG15" i="7"/>
  <c r="AG16" i="7" s="1"/>
  <c r="AW15" i="7"/>
  <c r="AW16" i="7" s="1"/>
  <c r="AS15" i="7"/>
  <c r="AS16" i="7" s="1"/>
  <c r="AL15" i="7"/>
  <c r="AL16" i="7" s="1"/>
  <c r="W15" i="7"/>
  <c r="W16" i="7" s="1"/>
  <c r="AE15" i="7"/>
  <c r="AE16" i="7" s="1"/>
  <c r="AU15" i="7"/>
  <c r="AU16" i="7" s="1"/>
  <c r="AC82" i="7"/>
  <c r="AE83" i="7"/>
  <c r="AE85" i="7"/>
  <c r="AB15" i="7"/>
  <c r="AB16" i="7" s="1"/>
  <c r="AJ15" i="7"/>
  <c r="AJ16" i="7" s="1"/>
  <c r="AD15" i="7"/>
  <c r="AD16" i="7" s="1"/>
  <c r="AT15" i="7"/>
  <c r="AT16" i="7" s="1"/>
  <c r="AM15" i="7"/>
  <c r="AM16" i="7" s="1"/>
  <c r="X15" i="7"/>
  <c r="X16" i="7" s="1"/>
  <c r="AF15" i="7"/>
  <c r="AF16" i="7" s="1"/>
  <c r="AN15" i="7"/>
  <c r="AN16" i="7" s="1"/>
  <c r="AV15" i="7"/>
  <c r="AV16" i="7" s="1"/>
  <c r="M84" i="7"/>
  <c r="O84" i="7"/>
  <c r="BE8" i="7"/>
  <c r="Z15" i="7"/>
  <c r="Z16" i="7" s="1"/>
  <c r="AH15" i="7"/>
  <c r="AH16" i="7" s="1"/>
  <c r="AP15" i="7"/>
  <c r="AP16" i="7" s="1"/>
  <c r="AE82" i="7" l="1"/>
  <c r="AE86" i="7" s="1"/>
  <c r="AC84" i="7"/>
  <c r="AC86" i="7" s="1"/>
  <c r="BA82" i="7"/>
  <c r="O86" i="7"/>
  <c r="M86" i="7"/>
  <c r="P231" i="6" l="1"/>
  <c r="P230" i="6"/>
  <c r="K230" i="6"/>
  <c r="AH228" i="6"/>
  <c r="AF230" i="6" s="1"/>
  <c r="AM226" i="6"/>
  <c r="AA236" i="6" s="1"/>
  <c r="AJ226" i="6"/>
  <c r="AH226" i="6"/>
  <c r="W226" i="6"/>
  <c r="K236" i="6" s="1"/>
  <c r="T226" i="6"/>
  <c r="K231" i="6" s="1"/>
  <c r="U231" i="6" s="1"/>
  <c r="P236" i="6" s="1"/>
  <c r="U236" i="6" s="1"/>
  <c r="AQ222" i="6" s="1"/>
  <c r="R226" i="6"/>
  <c r="BA216" i="6"/>
  <c r="AZ216" i="6"/>
  <c r="AY216" i="6"/>
  <c r="AX216" i="6"/>
  <c r="AW216" i="6"/>
  <c r="AV216" i="6"/>
  <c r="AU216" i="6"/>
  <c r="AT216" i="6"/>
  <c r="AS216" i="6"/>
  <c r="AR216" i="6"/>
  <c r="AQ216" i="6"/>
  <c r="AP216" i="6"/>
  <c r="AO216" i="6"/>
  <c r="AN216" i="6"/>
  <c r="AM216" i="6"/>
  <c r="AL216" i="6"/>
  <c r="AK216" i="6"/>
  <c r="AJ216" i="6"/>
  <c r="AI216" i="6"/>
  <c r="AH216" i="6"/>
  <c r="AG216" i="6"/>
  <c r="AF216" i="6"/>
  <c r="AE216" i="6"/>
  <c r="AD216" i="6"/>
  <c r="AC216" i="6"/>
  <c r="AB216" i="6"/>
  <c r="AA216" i="6"/>
  <c r="Z216" i="6"/>
  <c r="Y216" i="6"/>
  <c r="X216" i="6"/>
  <c r="W216" i="6"/>
  <c r="H216" i="6"/>
  <c r="F216" i="6"/>
  <c r="BA214" i="6"/>
  <c r="AZ214" i="6"/>
  <c r="AY214" i="6"/>
  <c r="AX214" i="6"/>
  <c r="AW214" i="6"/>
  <c r="AV214" i="6"/>
  <c r="AU214" i="6"/>
  <c r="AT214" i="6"/>
  <c r="AS214" i="6"/>
  <c r="AR214" i="6"/>
  <c r="AQ214" i="6"/>
  <c r="AP214" i="6"/>
  <c r="AO214" i="6"/>
  <c r="AN214" i="6"/>
  <c r="AM214" i="6"/>
  <c r="AL214" i="6"/>
  <c r="AK214" i="6"/>
  <c r="AJ214" i="6"/>
  <c r="AI214" i="6"/>
  <c r="AH214" i="6"/>
  <c r="AG214" i="6"/>
  <c r="AF214" i="6"/>
  <c r="AE214" i="6"/>
  <c r="AD214" i="6"/>
  <c r="AC214" i="6"/>
  <c r="AB214" i="6"/>
  <c r="AA214" i="6"/>
  <c r="Z214" i="6"/>
  <c r="Y214" i="6"/>
  <c r="X214" i="6"/>
  <c r="W214" i="6"/>
  <c r="H214" i="6"/>
  <c r="F214" i="6"/>
  <c r="BA212" i="6"/>
  <c r="AZ212" i="6"/>
  <c r="AY212" i="6"/>
  <c r="AX212" i="6"/>
  <c r="AW212" i="6"/>
  <c r="AV212" i="6"/>
  <c r="AU212" i="6"/>
  <c r="AT212" i="6"/>
  <c r="AS212" i="6"/>
  <c r="AR212" i="6"/>
  <c r="AQ212" i="6"/>
  <c r="AP212" i="6"/>
  <c r="AO212" i="6"/>
  <c r="AN212" i="6"/>
  <c r="AM212" i="6"/>
  <c r="AL212" i="6"/>
  <c r="AK212" i="6"/>
  <c r="AJ212" i="6"/>
  <c r="AI212" i="6"/>
  <c r="AH212" i="6"/>
  <c r="AG212" i="6"/>
  <c r="AF212" i="6"/>
  <c r="AE212" i="6"/>
  <c r="AD212" i="6"/>
  <c r="AC212" i="6"/>
  <c r="AB212" i="6"/>
  <c r="AA212" i="6"/>
  <c r="Z212" i="6"/>
  <c r="Y212" i="6"/>
  <c r="X212" i="6"/>
  <c r="W212" i="6"/>
  <c r="H212" i="6"/>
  <c r="F212" i="6"/>
  <c r="BA210" i="6"/>
  <c r="AZ210" i="6"/>
  <c r="AY210" i="6"/>
  <c r="AX210" i="6"/>
  <c r="AW210" i="6"/>
  <c r="AV210" i="6"/>
  <c r="AU210" i="6"/>
  <c r="AT210" i="6"/>
  <c r="AS210" i="6"/>
  <c r="AR210" i="6"/>
  <c r="AQ210" i="6"/>
  <c r="AP210" i="6"/>
  <c r="AO210" i="6"/>
  <c r="AN210" i="6"/>
  <c r="AM210" i="6"/>
  <c r="AL210" i="6"/>
  <c r="AK210" i="6"/>
  <c r="AJ210" i="6"/>
  <c r="AI210" i="6"/>
  <c r="AH210" i="6"/>
  <c r="AG210" i="6"/>
  <c r="AF210" i="6"/>
  <c r="AE210" i="6"/>
  <c r="AD210" i="6"/>
  <c r="AC210" i="6"/>
  <c r="AB210" i="6"/>
  <c r="AA210" i="6"/>
  <c r="Z210" i="6"/>
  <c r="Y210" i="6"/>
  <c r="X210" i="6"/>
  <c r="W210" i="6"/>
  <c r="H210" i="6"/>
  <c r="F210" i="6"/>
  <c r="BA208" i="6"/>
  <c r="AZ208" i="6"/>
  <c r="AY208" i="6"/>
  <c r="AX208" i="6"/>
  <c r="AW208" i="6"/>
  <c r="AV208" i="6"/>
  <c r="AU208" i="6"/>
  <c r="AT208" i="6"/>
  <c r="AS208" i="6"/>
  <c r="AR208" i="6"/>
  <c r="AQ208" i="6"/>
  <c r="AP208" i="6"/>
  <c r="AO208" i="6"/>
  <c r="AN208" i="6"/>
  <c r="AM208" i="6"/>
  <c r="AL208" i="6"/>
  <c r="AK208" i="6"/>
  <c r="AJ208" i="6"/>
  <c r="AI208" i="6"/>
  <c r="AH208" i="6"/>
  <c r="AG208" i="6"/>
  <c r="AF208" i="6"/>
  <c r="AE208" i="6"/>
  <c r="AD208" i="6"/>
  <c r="AC208" i="6"/>
  <c r="AB208" i="6"/>
  <c r="AA208" i="6"/>
  <c r="Z208" i="6"/>
  <c r="Y208" i="6"/>
  <c r="X208" i="6"/>
  <c r="W208" i="6"/>
  <c r="H208" i="6"/>
  <c r="F208" i="6"/>
  <c r="BA206" i="6"/>
  <c r="AZ206" i="6"/>
  <c r="AY206" i="6"/>
  <c r="AX206" i="6"/>
  <c r="AW206" i="6"/>
  <c r="AV206" i="6"/>
  <c r="AU206" i="6"/>
  <c r="AT206" i="6"/>
  <c r="AS206" i="6"/>
  <c r="AR206" i="6"/>
  <c r="AQ206" i="6"/>
  <c r="AP206" i="6"/>
  <c r="AO206" i="6"/>
  <c r="AN206" i="6"/>
  <c r="AM206" i="6"/>
  <c r="AL206" i="6"/>
  <c r="AK206" i="6"/>
  <c r="AJ206" i="6"/>
  <c r="AI206" i="6"/>
  <c r="AH206" i="6"/>
  <c r="AG206" i="6"/>
  <c r="AF206" i="6"/>
  <c r="AE206" i="6"/>
  <c r="AD206" i="6"/>
  <c r="AC206" i="6"/>
  <c r="AB206" i="6"/>
  <c r="AA206" i="6"/>
  <c r="Z206" i="6"/>
  <c r="Y206" i="6"/>
  <c r="X206" i="6"/>
  <c r="W206" i="6"/>
  <c r="H206" i="6"/>
  <c r="F206" i="6"/>
  <c r="BA204" i="6"/>
  <c r="AZ204" i="6"/>
  <c r="AY204" i="6"/>
  <c r="AX204" i="6"/>
  <c r="AW204" i="6"/>
  <c r="AV204" i="6"/>
  <c r="AU204" i="6"/>
  <c r="AT204" i="6"/>
  <c r="AS204" i="6"/>
  <c r="AR204" i="6"/>
  <c r="AQ204" i="6"/>
  <c r="AP204" i="6"/>
  <c r="AO204" i="6"/>
  <c r="AN204" i="6"/>
  <c r="AM204" i="6"/>
  <c r="AL204" i="6"/>
  <c r="AK204" i="6"/>
  <c r="AJ204" i="6"/>
  <c r="AI204" i="6"/>
  <c r="AH204" i="6"/>
  <c r="AG204" i="6"/>
  <c r="AF204" i="6"/>
  <c r="AE204" i="6"/>
  <c r="AD204" i="6"/>
  <c r="AC204" i="6"/>
  <c r="AB204" i="6"/>
  <c r="AA204" i="6"/>
  <c r="Z204" i="6"/>
  <c r="Y204" i="6"/>
  <c r="X204" i="6"/>
  <c r="W204" i="6"/>
  <c r="H204" i="6"/>
  <c r="F204" i="6"/>
  <c r="BA202" i="6"/>
  <c r="AZ202" i="6"/>
  <c r="AY202" i="6"/>
  <c r="AX202" i="6"/>
  <c r="AW202" i="6"/>
  <c r="AV202" i="6"/>
  <c r="AU202" i="6"/>
  <c r="AT202" i="6"/>
  <c r="AS202" i="6"/>
  <c r="AR202" i="6"/>
  <c r="AQ202" i="6"/>
  <c r="AP202" i="6"/>
  <c r="AO202" i="6"/>
  <c r="AN202" i="6"/>
  <c r="AM202" i="6"/>
  <c r="AL202" i="6"/>
  <c r="AK202" i="6"/>
  <c r="AJ202" i="6"/>
  <c r="AI202" i="6"/>
  <c r="AH202" i="6"/>
  <c r="AG202" i="6"/>
  <c r="AF202" i="6"/>
  <c r="AE202" i="6"/>
  <c r="AD202" i="6"/>
  <c r="AC202" i="6"/>
  <c r="AB202" i="6"/>
  <c r="AA202" i="6"/>
  <c r="Z202" i="6"/>
  <c r="Y202" i="6"/>
  <c r="X202" i="6"/>
  <c r="W202" i="6"/>
  <c r="H202" i="6"/>
  <c r="F202" i="6"/>
  <c r="BA200" i="6"/>
  <c r="AZ200" i="6"/>
  <c r="AY200" i="6"/>
  <c r="AX200" i="6"/>
  <c r="AW200" i="6"/>
  <c r="AV200" i="6"/>
  <c r="AU200" i="6"/>
  <c r="AT200" i="6"/>
  <c r="AS200" i="6"/>
  <c r="AR200" i="6"/>
  <c r="AQ200" i="6"/>
  <c r="AP200" i="6"/>
  <c r="AO200" i="6"/>
  <c r="AN200" i="6"/>
  <c r="AM200" i="6"/>
  <c r="AL200" i="6"/>
  <c r="AK200" i="6"/>
  <c r="AJ200" i="6"/>
  <c r="AI200" i="6"/>
  <c r="AH200" i="6"/>
  <c r="AG200" i="6"/>
  <c r="AF200" i="6"/>
  <c r="AE200" i="6"/>
  <c r="AD200" i="6"/>
  <c r="AC200" i="6"/>
  <c r="AB200" i="6"/>
  <c r="AA200" i="6"/>
  <c r="Z200" i="6"/>
  <c r="Y200" i="6"/>
  <c r="X200" i="6"/>
  <c r="W200" i="6"/>
  <c r="H200" i="6"/>
  <c r="F200" i="6"/>
  <c r="BA198" i="6"/>
  <c r="AZ198" i="6"/>
  <c r="AY198" i="6"/>
  <c r="AX198" i="6"/>
  <c r="AW198" i="6"/>
  <c r="AV198" i="6"/>
  <c r="AU198" i="6"/>
  <c r="AT198" i="6"/>
  <c r="AS198" i="6"/>
  <c r="AR198" i="6"/>
  <c r="AQ198" i="6"/>
  <c r="AP198" i="6"/>
  <c r="AO198" i="6"/>
  <c r="AN198" i="6"/>
  <c r="AM198" i="6"/>
  <c r="AL198" i="6"/>
  <c r="AK198" i="6"/>
  <c r="AJ198" i="6"/>
  <c r="AI198" i="6"/>
  <c r="AH198" i="6"/>
  <c r="AG198" i="6"/>
  <c r="AF198" i="6"/>
  <c r="AE198" i="6"/>
  <c r="AD198" i="6"/>
  <c r="AC198" i="6"/>
  <c r="AB198" i="6"/>
  <c r="AA198" i="6"/>
  <c r="Z198" i="6"/>
  <c r="Y198" i="6"/>
  <c r="X198" i="6"/>
  <c r="W198" i="6"/>
  <c r="H198" i="6"/>
  <c r="F198" i="6"/>
  <c r="BA196" i="6"/>
  <c r="AZ196" i="6"/>
  <c r="AY196" i="6"/>
  <c r="AX196" i="6"/>
  <c r="AW196" i="6"/>
  <c r="AV196" i="6"/>
  <c r="AU196" i="6"/>
  <c r="AT196" i="6"/>
  <c r="AS196" i="6"/>
  <c r="AR196" i="6"/>
  <c r="AQ196" i="6"/>
  <c r="AP196" i="6"/>
  <c r="AO196" i="6"/>
  <c r="AN196" i="6"/>
  <c r="AM196" i="6"/>
  <c r="AL196" i="6"/>
  <c r="AK196" i="6"/>
  <c r="AJ196" i="6"/>
  <c r="AI196" i="6"/>
  <c r="AH196" i="6"/>
  <c r="AG196" i="6"/>
  <c r="AF196" i="6"/>
  <c r="AE196" i="6"/>
  <c r="AD196" i="6"/>
  <c r="AC196" i="6"/>
  <c r="AB196" i="6"/>
  <c r="AA196" i="6"/>
  <c r="Z196" i="6"/>
  <c r="Y196" i="6"/>
  <c r="X196" i="6"/>
  <c r="W196" i="6"/>
  <c r="H196" i="6"/>
  <c r="F196" i="6"/>
  <c r="BA194" i="6"/>
  <c r="AZ194" i="6"/>
  <c r="AY194" i="6"/>
  <c r="AX194" i="6"/>
  <c r="AW194" i="6"/>
  <c r="AV194" i="6"/>
  <c r="AU194" i="6"/>
  <c r="AT194" i="6"/>
  <c r="AS194" i="6"/>
  <c r="AR194" i="6"/>
  <c r="AQ194" i="6"/>
  <c r="AP194" i="6"/>
  <c r="AO194" i="6"/>
  <c r="AN194" i="6"/>
  <c r="AM194" i="6"/>
  <c r="AL194" i="6"/>
  <c r="AK194" i="6"/>
  <c r="AJ194" i="6"/>
  <c r="AI194" i="6"/>
  <c r="AH194" i="6"/>
  <c r="AG194" i="6"/>
  <c r="AF194" i="6"/>
  <c r="AE194" i="6"/>
  <c r="AD194" i="6"/>
  <c r="AC194" i="6"/>
  <c r="AB194" i="6"/>
  <c r="AA194" i="6"/>
  <c r="Z194" i="6"/>
  <c r="Y194" i="6"/>
  <c r="X194" i="6"/>
  <c r="W194" i="6"/>
  <c r="H194" i="6"/>
  <c r="F194" i="6"/>
  <c r="BA192" i="6"/>
  <c r="AZ192" i="6"/>
  <c r="AY192" i="6"/>
  <c r="AX192" i="6"/>
  <c r="AW192" i="6"/>
  <c r="AV192" i="6"/>
  <c r="AU192" i="6"/>
  <c r="AT192" i="6"/>
  <c r="AS192" i="6"/>
  <c r="AR192" i="6"/>
  <c r="AQ192" i="6"/>
  <c r="AP192" i="6"/>
  <c r="AO192" i="6"/>
  <c r="AN192" i="6"/>
  <c r="AM192" i="6"/>
  <c r="AL192" i="6"/>
  <c r="AK192" i="6"/>
  <c r="AJ192" i="6"/>
  <c r="AI192" i="6"/>
  <c r="AH192" i="6"/>
  <c r="AG192" i="6"/>
  <c r="AF192" i="6"/>
  <c r="AE192" i="6"/>
  <c r="AD192" i="6"/>
  <c r="AC192" i="6"/>
  <c r="AB192" i="6"/>
  <c r="AA192" i="6"/>
  <c r="Z192" i="6"/>
  <c r="Y192" i="6"/>
  <c r="X192" i="6"/>
  <c r="W192" i="6"/>
  <c r="H192" i="6"/>
  <c r="F192" i="6"/>
  <c r="BA190" i="6"/>
  <c r="AZ190" i="6"/>
  <c r="AY190" i="6"/>
  <c r="AX190" i="6"/>
  <c r="AW190" i="6"/>
  <c r="AV190" i="6"/>
  <c r="AU190" i="6"/>
  <c r="AT190" i="6"/>
  <c r="AS190" i="6"/>
  <c r="AR190" i="6"/>
  <c r="AQ190" i="6"/>
  <c r="AP190" i="6"/>
  <c r="AO190" i="6"/>
  <c r="AN190" i="6"/>
  <c r="AM190" i="6"/>
  <c r="AL190" i="6"/>
  <c r="AK190" i="6"/>
  <c r="AJ190" i="6"/>
  <c r="AI190" i="6"/>
  <c r="AH190" i="6"/>
  <c r="AG190" i="6"/>
  <c r="AF190" i="6"/>
  <c r="AE190" i="6"/>
  <c r="AD190" i="6"/>
  <c r="AC190" i="6"/>
  <c r="AB190" i="6"/>
  <c r="AA190" i="6"/>
  <c r="Z190" i="6"/>
  <c r="Y190" i="6"/>
  <c r="X190" i="6"/>
  <c r="W190" i="6"/>
  <c r="H190" i="6"/>
  <c r="F190" i="6"/>
  <c r="BA188" i="6"/>
  <c r="AZ188" i="6"/>
  <c r="AY188" i="6"/>
  <c r="AX188" i="6"/>
  <c r="AW188" i="6"/>
  <c r="AV188" i="6"/>
  <c r="AU188" i="6"/>
  <c r="AT188" i="6"/>
  <c r="AS188" i="6"/>
  <c r="AR188" i="6"/>
  <c r="AQ188" i="6"/>
  <c r="AP188" i="6"/>
  <c r="AO188" i="6"/>
  <c r="AN188" i="6"/>
  <c r="AM188" i="6"/>
  <c r="AL188" i="6"/>
  <c r="AK188" i="6"/>
  <c r="AJ188" i="6"/>
  <c r="AI188" i="6"/>
  <c r="AH188" i="6"/>
  <c r="AG188" i="6"/>
  <c r="AF188" i="6"/>
  <c r="AE188" i="6"/>
  <c r="AD188" i="6"/>
  <c r="AC188" i="6"/>
  <c r="AB188" i="6"/>
  <c r="AA188" i="6"/>
  <c r="Z188" i="6"/>
  <c r="Y188" i="6"/>
  <c r="X188" i="6"/>
  <c r="W188" i="6"/>
  <c r="H188" i="6"/>
  <c r="F188" i="6"/>
  <c r="BA186" i="6"/>
  <c r="AZ186" i="6"/>
  <c r="AY186" i="6"/>
  <c r="AX186" i="6"/>
  <c r="AW186" i="6"/>
  <c r="AV186" i="6"/>
  <c r="AU186" i="6"/>
  <c r="AT186" i="6"/>
  <c r="AS186" i="6"/>
  <c r="AR186" i="6"/>
  <c r="AQ186" i="6"/>
  <c r="AP186" i="6"/>
  <c r="AO186" i="6"/>
  <c r="AN186" i="6"/>
  <c r="AM186" i="6"/>
  <c r="AL186" i="6"/>
  <c r="AK186" i="6"/>
  <c r="AJ186" i="6"/>
  <c r="AI186" i="6"/>
  <c r="AH186" i="6"/>
  <c r="AG186" i="6"/>
  <c r="AF186" i="6"/>
  <c r="AE186" i="6"/>
  <c r="AD186" i="6"/>
  <c r="AC186" i="6"/>
  <c r="AB186" i="6"/>
  <c r="AA186" i="6"/>
  <c r="Z186" i="6"/>
  <c r="Y186" i="6"/>
  <c r="X186" i="6"/>
  <c r="W186" i="6"/>
  <c r="H186" i="6"/>
  <c r="F186" i="6"/>
  <c r="BA184" i="6"/>
  <c r="AZ184" i="6"/>
  <c r="AY184" i="6"/>
  <c r="AX184" i="6"/>
  <c r="AW184" i="6"/>
  <c r="AV184" i="6"/>
  <c r="AU184" i="6"/>
  <c r="AT184" i="6"/>
  <c r="AS184" i="6"/>
  <c r="AR184" i="6"/>
  <c r="AQ184" i="6"/>
  <c r="AP184" i="6"/>
  <c r="AO184" i="6"/>
  <c r="AN184" i="6"/>
  <c r="AM184" i="6"/>
  <c r="AL184" i="6"/>
  <c r="AK184" i="6"/>
  <c r="AJ184" i="6"/>
  <c r="AI184" i="6"/>
  <c r="AH184" i="6"/>
  <c r="AG184" i="6"/>
  <c r="AF184" i="6"/>
  <c r="AE184" i="6"/>
  <c r="AD184" i="6"/>
  <c r="AC184" i="6"/>
  <c r="AB184" i="6"/>
  <c r="AA184" i="6"/>
  <c r="Z184" i="6"/>
  <c r="Y184" i="6"/>
  <c r="X184" i="6"/>
  <c r="W184" i="6"/>
  <c r="H184" i="6"/>
  <c r="F184" i="6"/>
  <c r="BA182" i="6"/>
  <c r="AZ182" i="6"/>
  <c r="AY182" i="6"/>
  <c r="AX182" i="6"/>
  <c r="AW182" i="6"/>
  <c r="AV182" i="6"/>
  <c r="AU182" i="6"/>
  <c r="AT182" i="6"/>
  <c r="AS182" i="6"/>
  <c r="AR182" i="6"/>
  <c r="AQ182" i="6"/>
  <c r="AP182" i="6"/>
  <c r="AO182" i="6"/>
  <c r="AN182" i="6"/>
  <c r="AM182" i="6"/>
  <c r="AL182" i="6"/>
  <c r="AK182" i="6"/>
  <c r="AJ182" i="6"/>
  <c r="AI182" i="6"/>
  <c r="AH182" i="6"/>
  <c r="AG182" i="6"/>
  <c r="AF182" i="6"/>
  <c r="AE182" i="6"/>
  <c r="AD182" i="6"/>
  <c r="AC182" i="6"/>
  <c r="AB182" i="6"/>
  <c r="AA182" i="6"/>
  <c r="Z182" i="6"/>
  <c r="Y182" i="6"/>
  <c r="X182" i="6"/>
  <c r="W182" i="6"/>
  <c r="H182" i="6"/>
  <c r="F182" i="6"/>
  <c r="BA180" i="6"/>
  <c r="AZ180" i="6"/>
  <c r="AY180" i="6"/>
  <c r="AX180" i="6"/>
  <c r="AW180" i="6"/>
  <c r="AV180" i="6"/>
  <c r="AU180" i="6"/>
  <c r="AT180" i="6"/>
  <c r="AS180" i="6"/>
  <c r="AR180" i="6"/>
  <c r="AQ180" i="6"/>
  <c r="AP180" i="6"/>
  <c r="AO180" i="6"/>
  <c r="AN180" i="6"/>
  <c r="AM180" i="6"/>
  <c r="AL180" i="6"/>
  <c r="AK180" i="6"/>
  <c r="AJ180" i="6"/>
  <c r="AI180" i="6"/>
  <c r="AH180" i="6"/>
  <c r="AG180" i="6"/>
  <c r="AF180" i="6"/>
  <c r="AE180" i="6"/>
  <c r="AD180" i="6"/>
  <c r="AC180" i="6"/>
  <c r="AB180" i="6"/>
  <c r="AA180" i="6"/>
  <c r="Z180" i="6"/>
  <c r="Y180" i="6"/>
  <c r="X180" i="6"/>
  <c r="W180" i="6"/>
  <c r="H180" i="6"/>
  <c r="F180" i="6"/>
  <c r="BA178" i="6"/>
  <c r="AZ178" i="6"/>
  <c r="AY178" i="6"/>
  <c r="AX178" i="6"/>
  <c r="AW178" i="6"/>
  <c r="AV178" i="6"/>
  <c r="AU178" i="6"/>
  <c r="AT178" i="6"/>
  <c r="AS178" i="6"/>
  <c r="AR178" i="6"/>
  <c r="AQ178" i="6"/>
  <c r="AP178" i="6"/>
  <c r="AO178" i="6"/>
  <c r="AN178" i="6"/>
  <c r="AM178" i="6"/>
  <c r="AL178" i="6"/>
  <c r="AK178" i="6"/>
  <c r="AJ178" i="6"/>
  <c r="AI178" i="6"/>
  <c r="AH178" i="6"/>
  <c r="AG178" i="6"/>
  <c r="AF178" i="6"/>
  <c r="AE178" i="6"/>
  <c r="AD178" i="6"/>
  <c r="AC178" i="6"/>
  <c r="AB178" i="6"/>
  <c r="AA178" i="6"/>
  <c r="Z178" i="6"/>
  <c r="Y178" i="6"/>
  <c r="X178" i="6"/>
  <c r="W178" i="6"/>
  <c r="H178" i="6"/>
  <c r="F178" i="6"/>
  <c r="BA176" i="6"/>
  <c r="AZ176" i="6"/>
  <c r="AY176" i="6"/>
  <c r="AX176" i="6"/>
  <c r="AW176" i="6"/>
  <c r="AV176" i="6"/>
  <c r="AU176" i="6"/>
  <c r="AT176" i="6"/>
  <c r="AS176" i="6"/>
  <c r="AR176" i="6"/>
  <c r="AQ176" i="6"/>
  <c r="AP176" i="6"/>
  <c r="AO176" i="6"/>
  <c r="AN176" i="6"/>
  <c r="AM176" i="6"/>
  <c r="AL176" i="6"/>
  <c r="AK176" i="6"/>
  <c r="AJ176" i="6"/>
  <c r="AI176" i="6"/>
  <c r="AH176" i="6"/>
  <c r="AG176" i="6"/>
  <c r="AF176" i="6"/>
  <c r="AE176" i="6"/>
  <c r="AD176" i="6"/>
  <c r="AC176" i="6"/>
  <c r="AB176" i="6"/>
  <c r="AA176" i="6"/>
  <c r="Z176" i="6"/>
  <c r="Y176" i="6"/>
  <c r="X176" i="6"/>
  <c r="W176" i="6"/>
  <c r="BB176" i="6" s="1"/>
  <c r="BD176" i="6" s="1"/>
  <c r="H176" i="6"/>
  <c r="F176" i="6"/>
  <c r="BA174" i="6"/>
  <c r="AZ174" i="6"/>
  <c r="AY174" i="6"/>
  <c r="AX174" i="6"/>
  <c r="AW174" i="6"/>
  <c r="AV174" i="6"/>
  <c r="AU174" i="6"/>
  <c r="AT174" i="6"/>
  <c r="AS174" i="6"/>
  <c r="AR174" i="6"/>
  <c r="AQ174" i="6"/>
  <c r="AP174" i="6"/>
  <c r="AO174" i="6"/>
  <c r="AN174" i="6"/>
  <c r="AM174" i="6"/>
  <c r="AL174" i="6"/>
  <c r="AK174" i="6"/>
  <c r="AJ174" i="6"/>
  <c r="AI174" i="6"/>
  <c r="AH174" i="6"/>
  <c r="AG174" i="6"/>
  <c r="AF174" i="6"/>
  <c r="AE174" i="6"/>
  <c r="AD174" i="6"/>
  <c r="AC174" i="6"/>
  <c r="AB174" i="6"/>
  <c r="AA174" i="6"/>
  <c r="Z174" i="6"/>
  <c r="Y174" i="6"/>
  <c r="X174" i="6"/>
  <c r="W174" i="6"/>
  <c r="H174" i="6"/>
  <c r="F174" i="6"/>
  <c r="BA172" i="6"/>
  <c r="AZ172" i="6"/>
  <c r="AY172" i="6"/>
  <c r="AX172" i="6"/>
  <c r="AW172" i="6"/>
  <c r="AV172" i="6"/>
  <c r="AU172" i="6"/>
  <c r="AT172" i="6"/>
  <c r="AS172" i="6"/>
  <c r="AR172" i="6"/>
  <c r="AQ172" i="6"/>
  <c r="AP172" i="6"/>
  <c r="AO172" i="6"/>
  <c r="AN172" i="6"/>
  <c r="AM172" i="6"/>
  <c r="AL172" i="6"/>
  <c r="AK172" i="6"/>
  <c r="AJ172" i="6"/>
  <c r="AI172" i="6"/>
  <c r="AH172" i="6"/>
  <c r="AG172" i="6"/>
  <c r="AF172" i="6"/>
  <c r="AE172" i="6"/>
  <c r="AD172" i="6"/>
  <c r="AC172" i="6"/>
  <c r="AB172" i="6"/>
  <c r="AA172" i="6"/>
  <c r="Z172" i="6"/>
  <c r="Y172" i="6"/>
  <c r="X172" i="6"/>
  <c r="W172" i="6"/>
  <c r="H172" i="6"/>
  <c r="F172" i="6"/>
  <c r="BA170" i="6"/>
  <c r="AZ170" i="6"/>
  <c r="AY170" i="6"/>
  <c r="AX170" i="6"/>
  <c r="AW170" i="6"/>
  <c r="AV170" i="6"/>
  <c r="AU170" i="6"/>
  <c r="AT170" i="6"/>
  <c r="AS170" i="6"/>
  <c r="AR170" i="6"/>
  <c r="AQ170" i="6"/>
  <c r="AP170" i="6"/>
  <c r="AO170" i="6"/>
  <c r="AN170" i="6"/>
  <c r="AM170" i="6"/>
  <c r="AL170" i="6"/>
  <c r="AK170" i="6"/>
  <c r="AJ170" i="6"/>
  <c r="AI170" i="6"/>
  <c r="AH170" i="6"/>
  <c r="AG170" i="6"/>
  <c r="AF170" i="6"/>
  <c r="AE170" i="6"/>
  <c r="AD170" i="6"/>
  <c r="AC170" i="6"/>
  <c r="AB170" i="6"/>
  <c r="AA170" i="6"/>
  <c r="Z170" i="6"/>
  <c r="Y170" i="6"/>
  <c r="X170" i="6"/>
  <c r="W170" i="6"/>
  <c r="H170" i="6"/>
  <c r="F170" i="6"/>
  <c r="BA168" i="6"/>
  <c r="AZ168" i="6"/>
  <c r="AY168" i="6"/>
  <c r="AX168" i="6"/>
  <c r="AW168" i="6"/>
  <c r="AV168" i="6"/>
  <c r="AU168" i="6"/>
  <c r="AT168" i="6"/>
  <c r="AS168" i="6"/>
  <c r="AR168" i="6"/>
  <c r="AQ168" i="6"/>
  <c r="AP168" i="6"/>
  <c r="AO168" i="6"/>
  <c r="AN168" i="6"/>
  <c r="AM168" i="6"/>
  <c r="AL168" i="6"/>
  <c r="AK168" i="6"/>
  <c r="AJ168" i="6"/>
  <c r="AI168" i="6"/>
  <c r="AH168" i="6"/>
  <c r="AG168" i="6"/>
  <c r="AF168" i="6"/>
  <c r="AE168" i="6"/>
  <c r="AD168" i="6"/>
  <c r="AC168" i="6"/>
  <c r="AB168" i="6"/>
  <c r="AA168" i="6"/>
  <c r="Z168" i="6"/>
  <c r="Y168" i="6"/>
  <c r="X168" i="6"/>
  <c r="W168" i="6"/>
  <c r="H168" i="6"/>
  <c r="F168" i="6"/>
  <c r="BA166" i="6"/>
  <c r="AZ166" i="6"/>
  <c r="AY166" i="6"/>
  <c r="AX166" i="6"/>
  <c r="AW166" i="6"/>
  <c r="AV166" i="6"/>
  <c r="AU166" i="6"/>
  <c r="AT166" i="6"/>
  <c r="AS166" i="6"/>
  <c r="AR166" i="6"/>
  <c r="AQ166" i="6"/>
  <c r="AP166" i="6"/>
  <c r="AO166" i="6"/>
  <c r="AN166" i="6"/>
  <c r="AM166" i="6"/>
  <c r="AL166" i="6"/>
  <c r="AK166" i="6"/>
  <c r="AJ166" i="6"/>
  <c r="AI166" i="6"/>
  <c r="AH166" i="6"/>
  <c r="AG166" i="6"/>
  <c r="AF166" i="6"/>
  <c r="AE166" i="6"/>
  <c r="AD166" i="6"/>
  <c r="AC166" i="6"/>
  <c r="AB166" i="6"/>
  <c r="AA166" i="6"/>
  <c r="Z166" i="6"/>
  <c r="Y166" i="6"/>
  <c r="X166" i="6"/>
  <c r="W166" i="6"/>
  <c r="H166" i="6"/>
  <c r="F166" i="6"/>
  <c r="BA164" i="6"/>
  <c r="AZ164" i="6"/>
  <c r="AY164" i="6"/>
  <c r="AX164" i="6"/>
  <c r="AW164" i="6"/>
  <c r="AV164" i="6"/>
  <c r="AU164" i="6"/>
  <c r="AT164" i="6"/>
  <c r="AS164" i="6"/>
  <c r="AR164" i="6"/>
  <c r="AQ164" i="6"/>
  <c r="AP164" i="6"/>
  <c r="AO164" i="6"/>
  <c r="AN164" i="6"/>
  <c r="AM164" i="6"/>
  <c r="AL164" i="6"/>
  <c r="AK164" i="6"/>
  <c r="AJ164" i="6"/>
  <c r="AI164" i="6"/>
  <c r="AH164" i="6"/>
  <c r="AG164" i="6"/>
  <c r="AF164" i="6"/>
  <c r="AE164" i="6"/>
  <c r="AD164" i="6"/>
  <c r="AC164" i="6"/>
  <c r="AB164" i="6"/>
  <c r="AA164" i="6"/>
  <c r="Z164" i="6"/>
  <c r="Y164" i="6"/>
  <c r="X164" i="6"/>
  <c r="W164" i="6"/>
  <c r="H164" i="6"/>
  <c r="F164" i="6"/>
  <c r="BA162" i="6"/>
  <c r="AZ162" i="6"/>
  <c r="AY162" i="6"/>
  <c r="AX162" i="6"/>
  <c r="AW162" i="6"/>
  <c r="AV162" i="6"/>
  <c r="AU162" i="6"/>
  <c r="AT162" i="6"/>
  <c r="AS162" i="6"/>
  <c r="AR162" i="6"/>
  <c r="AQ162" i="6"/>
  <c r="AP162" i="6"/>
  <c r="AO162" i="6"/>
  <c r="AN162" i="6"/>
  <c r="AM162" i="6"/>
  <c r="AL162" i="6"/>
  <c r="AK162" i="6"/>
  <c r="AJ162" i="6"/>
  <c r="AI162" i="6"/>
  <c r="AH162" i="6"/>
  <c r="AG162" i="6"/>
  <c r="AF162" i="6"/>
  <c r="AE162" i="6"/>
  <c r="AD162" i="6"/>
  <c r="AC162" i="6"/>
  <c r="AB162" i="6"/>
  <c r="AA162" i="6"/>
  <c r="Z162" i="6"/>
  <c r="Y162" i="6"/>
  <c r="X162" i="6"/>
  <c r="W162" i="6"/>
  <c r="H162" i="6"/>
  <c r="F162" i="6"/>
  <c r="BA160" i="6"/>
  <c r="AZ160" i="6"/>
  <c r="AY160" i="6"/>
  <c r="AX160" i="6"/>
  <c r="AW160" i="6"/>
  <c r="AV160" i="6"/>
  <c r="AU160" i="6"/>
  <c r="AT160" i="6"/>
  <c r="AS160" i="6"/>
  <c r="AR160" i="6"/>
  <c r="AQ160" i="6"/>
  <c r="AP160" i="6"/>
  <c r="AO160" i="6"/>
  <c r="AN160" i="6"/>
  <c r="AM160" i="6"/>
  <c r="AL160" i="6"/>
  <c r="AK160" i="6"/>
  <c r="AJ160" i="6"/>
  <c r="AI160" i="6"/>
  <c r="AH160" i="6"/>
  <c r="AG160" i="6"/>
  <c r="AF160" i="6"/>
  <c r="AE160" i="6"/>
  <c r="AD160" i="6"/>
  <c r="AC160" i="6"/>
  <c r="AB160" i="6"/>
  <c r="AA160" i="6"/>
  <c r="Z160" i="6"/>
  <c r="Y160" i="6"/>
  <c r="X160" i="6"/>
  <c r="W160" i="6"/>
  <c r="H160" i="6"/>
  <c r="F160" i="6"/>
  <c r="BA158" i="6"/>
  <c r="AZ158" i="6"/>
  <c r="AY158" i="6"/>
  <c r="AX158" i="6"/>
  <c r="AW158" i="6"/>
  <c r="AV158" i="6"/>
  <c r="AU158" i="6"/>
  <c r="AT158" i="6"/>
  <c r="AS158" i="6"/>
  <c r="AR158" i="6"/>
  <c r="AQ158" i="6"/>
  <c r="AP158" i="6"/>
  <c r="AO158" i="6"/>
  <c r="AN158" i="6"/>
  <c r="AM158" i="6"/>
  <c r="AL158" i="6"/>
  <c r="AK158" i="6"/>
  <c r="AJ158" i="6"/>
  <c r="AI158" i="6"/>
  <c r="AH158" i="6"/>
  <c r="AG158" i="6"/>
  <c r="AF158" i="6"/>
  <c r="AE158" i="6"/>
  <c r="AD158" i="6"/>
  <c r="AC158" i="6"/>
  <c r="AB158" i="6"/>
  <c r="AA158" i="6"/>
  <c r="Z158" i="6"/>
  <c r="Y158" i="6"/>
  <c r="X158" i="6"/>
  <c r="W158" i="6"/>
  <c r="H158" i="6"/>
  <c r="F158" i="6"/>
  <c r="BA156" i="6"/>
  <c r="AZ156" i="6"/>
  <c r="AY156" i="6"/>
  <c r="AX156" i="6"/>
  <c r="AW156" i="6"/>
  <c r="AV156" i="6"/>
  <c r="AU156" i="6"/>
  <c r="AT156" i="6"/>
  <c r="AS156" i="6"/>
  <c r="AR156" i="6"/>
  <c r="AQ156" i="6"/>
  <c r="AP156" i="6"/>
  <c r="AO156" i="6"/>
  <c r="AN156" i="6"/>
  <c r="AM156" i="6"/>
  <c r="AL156" i="6"/>
  <c r="AK156" i="6"/>
  <c r="AJ156" i="6"/>
  <c r="AI156" i="6"/>
  <c r="AH156" i="6"/>
  <c r="AG156" i="6"/>
  <c r="AF156" i="6"/>
  <c r="AE156" i="6"/>
  <c r="AD156" i="6"/>
  <c r="AC156" i="6"/>
  <c r="AB156" i="6"/>
  <c r="AA156" i="6"/>
  <c r="Z156" i="6"/>
  <c r="Y156" i="6"/>
  <c r="X156" i="6"/>
  <c r="W156" i="6"/>
  <c r="H156" i="6"/>
  <c r="F156" i="6"/>
  <c r="BA154" i="6"/>
  <c r="AZ154" i="6"/>
  <c r="AY154" i="6"/>
  <c r="AX154" i="6"/>
  <c r="AW154" i="6"/>
  <c r="AV154" i="6"/>
  <c r="AU154" i="6"/>
  <c r="AT154" i="6"/>
  <c r="AS154" i="6"/>
  <c r="AR154" i="6"/>
  <c r="AQ154" i="6"/>
  <c r="AP154" i="6"/>
  <c r="AO154" i="6"/>
  <c r="AN154" i="6"/>
  <c r="AM154" i="6"/>
  <c r="AL154" i="6"/>
  <c r="AK154" i="6"/>
  <c r="AJ154" i="6"/>
  <c r="AI154" i="6"/>
  <c r="AH154" i="6"/>
  <c r="AG154" i="6"/>
  <c r="AF154" i="6"/>
  <c r="AE154" i="6"/>
  <c r="AD154" i="6"/>
  <c r="AC154" i="6"/>
  <c r="AB154" i="6"/>
  <c r="AA154" i="6"/>
  <c r="Z154" i="6"/>
  <c r="Y154" i="6"/>
  <c r="X154" i="6"/>
  <c r="W154" i="6"/>
  <c r="H154" i="6"/>
  <c r="F154" i="6"/>
  <c r="BA152" i="6"/>
  <c r="AZ152" i="6"/>
  <c r="AY152" i="6"/>
  <c r="AX152" i="6"/>
  <c r="AW152" i="6"/>
  <c r="AV152" i="6"/>
  <c r="AU152" i="6"/>
  <c r="AT152" i="6"/>
  <c r="AS152" i="6"/>
  <c r="AR152" i="6"/>
  <c r="AQ152" i="6"/>
  <c r="AP152" i="6"/>
  <c r="AO152" i="6"/>
  <c r="AN152" i="6"/>
  <c r="AM152" i="6"/>
  <c r="AL152" i="6"/>
  <c r="AK152" i="6"/>
  <c r="AJ152" i="6"/>
  <c r="AI152" i="6"/>
  <c r="AH152" i="6"/>
  <c r="AG152" i="6"/>
  <c r="AF152" i="6"/>
  <c r="AE152" i="6"/>
  <c r="AD152" i="6"/>
  <c r="AC152" i="6"/>
  <c r="AB152" i="6"/>
  <c r="AA152" i="6"/>
  <c r="Z152" i="6"/>
  <c r="Y152" i="6"/>
  <c r="X152" i="6"/>
  <c r="W152" i="6"/>
  <c r="H152" i="6"/>
  <c r="F152" i="6"/>
  <c r="BA150" i="6"/>
  <c r="AZ150" i="6"/>
  <c r="AY150" i="6"/>
  <c r="AX150" i="6"/>
  <c r="AW150" i="6"/>
  <c r="AV150" i="6"/>
  <c r="AU150" i="6"/>
  <c r="AT150" i="6"/>
  <c r="AS150" i="6"/>
  <c r="AR150" i="6"/>
  <c r="AQ150" i="6"/>
  <c r="AP150" i="6"/>
  <c r="AO150" i="6"/>
  <c r="AN150" i="6"/>
  <c r="AM150" i="6"/>
  <c r="AL150" i="6"/>
  <c r="AK150" i="6"/>
  <c r="AJ150" i="6"/>
  <c r="AI150" i="6"/>
  <c r="AH150" i="6"/>
  <c r="AG150" i="6"/>
  <c r="AF150" i="6"/>
  <c r="AE150" i="6"/>
  <c r="AD150" i="6"/>
  <c r="AC150" i="6"/>
  <c r="AB150" i="6"/>
  <c r="AA150" i="6"/>
  <c r="Z150" i="6"/>
  <c r="Y150" i="6"/>
  <c r="X150" i="6"/>
  <c r="W150" i="6"/>
  <c r="H150" i="6"/>
  <c r="F150" i="6"/>
  <c r="BA148" i="6"/>
  <c r="AZ148" i="6"/>
  <c r="AY148" i="6"/>
  <c r="AX148" i="6"/>
  <c r="AW148" i="6"/>
  <c r="AV148" i="6"/>
  <c r="AU148" i="6"/>
  <c r="AT148" i="6"/>
  <c r="AS148" i="6"/>
  <c r="AR148" i="6"/>
  <c r="AQ148" i="6"/>
  <c r="AP148" i="6"/>
  <c r="AO148" i="6"/>
  <c r="AN148" i="6"/>
  <c r="AM148" i="6"/>
  <c r="AL148" i="6"/>
  <c r="AK148" i="6"/>
  <c r="AJ148" i="6"/>
  <c r="AI148" i="6"/>
  <c r="AH148" i="6"/>
  <c r="AG148" i="6"/>
  <c r="AF148" i="6"/>
  <c r="AE148" i="6"/>
  <c r="AD148" i="6"/>
  <c r="AC148" i="6"/>
  <c r="AB148" i="6"/>
  <c r="AA148" i="6"/>
  <c r="Z148" i="6"/>
  <c r="Y148" i="6"/>
  <c r="X148" i="6"/>
  <c r="W148" i="6"/>
  <c r="H148" i="6"/>
  <c r="F148" i="6"/>
  <c r="BA146" i="6"/>
  <c r="AZ146" i="6"/>
  <c r="AY146" i="6"/>
  <c r="AX146" i="6"/>
  <c r="AW146" i="6"/>
  <c r="AV146" i="6"/>
  <c r="AU146" i="6"/>
  <c r="AT146" i="6"/>
  <c r="AS146" i="6"/>
  <c r="AR146" i="6"/>
  <c r="AQ146" i="6"/>
  <c r="AP146" i="6"/>
  <c r="AO146" i="6"/>
  <c r="AN146" i="6"/>
  <c r="AM146" i="6"/>
  <c r="AL146" i="6"/>
  <c r="AK146" i="6"/>
  <c r="AJ146" i="6"/>
  <c r="AI146" i="6"/>
  <c r="AH146" i="6"/>
  <c r="AG146" i="6"/>
  <c r="AF146" i="6"/>
  <c r="AE146" i="6"/>
  <c r="AD146" i="6"/>
  <c r="AC146" i="6"/>
  <c r="AB146" i="6"/>
  <c r="AA146" i="6"/>
  <c r="Z146" i="6"/>
  <c r="Y146" i="6"/>
  <c r="X146" i="6"/>
  <c r="W146" i="6"/>
  <c r="H146" i="6"/>
  <c r="F146" i="6"/>
  <c r="BA144" i="6"/>
  <c r="AZ144" i="6"/>
  <c r="AY144" i="6"/>
  <c r="AX144" i="6"/>
  <c r="AW144" i="6"/>
  <c r="AV144" i="6"/>
  <c r="AU144" i="6"/>
  <c r="AT144" i="6"/>
  <c r="AS144" i="6"/>
  <c r="AR144" i="6"/>
  <c r="AQ144" i="6"/>
  <c r="AP144" i="6"/>
  <c r="AO144" i="6"/>
  <c r="AN144" i="6"/>
  <c r="AM144" i="6"/>
  <c r="AL144" i="6"/>
  <c r="AK144" i="6"/>
  <c r="AJ144" i="6"/>
  <c r="AI144" i="6"/>
  <c r="AH144" i="6"/>
  <c r="AG144" i="6"/>
  <c r="AF144" i="6"/>
  <c r="AE144" i="6"/>
  <c r="AD144" i="6"/>
  <c r="AC144" i="6"/>
  <c r="AB144" i="6"/>
  <c r="AA144" i="6"/>
  <c r="Z144" i="6"/>
  <c r="Y144" i="6"/>
  <c r="X144" i="6"/>
  <c r="W144" i="6"/>
  <c r="H144" i="6"/>
  <c r="F144" i="6"/>
  <c r="BA142" i="6"/>
  <c r="AZ142" i="6"/>
  <c r="AY142" i="6"/>
  <c r="AX142" i="6"/>
  <c r="AW142" i="6"/>
  <c r="AV142" i="6"/>
  <c r="AU142" i="6"/>
  <c r="AT142" i="6"/>
  <c r="AS142" i="6"/>
  <c r="AR142" i="6"/>
  <c r="AQ142" i="6"/>
  <c r="AP142" i="6"/>
  <c r="AO142" i="6"/>
  <c r="AN142" i="6"/>
  <c r="AM142" i="6"/>
  <c r="AL142" i="6"/>
  <c r="AK142" i="6"/>
  <c r="AJ142" i="6"/>
  <c r="AI142" i="6"/>
  <c r="AH142" i="6"/>
  <c r="AG142" i="6"/>
  <c r="AF142" i="6"/>
  <c r="AE142" i="6"/>
  <c r="AD142" i="6"/>
  <c r="AC142" i="6"/>
  <c r="AB142" i="6"/>
  <c r="AA142" i="6"/>
  <c r="Z142" i="6"/>
  <c r="Y142" i="6"/>
  <c r="X142" i="6"/>
  <c r="W142" i="6"/>
  <c r="H142" i="6"/>
  <c r="F142" i="6"/>
  <c r="BA140" i="6"/>
  <c r="AZ140" i="6"/>
  <c r="AY140" i="6"/>
  <c r="AX140" i="6"/>
  <c r="AW140" i="6"/>
  <c r="AV140" i="6"/>
  <c r="AU140" i="6"/>
  <c r="AT140" i="6"/>
  <c r="AS140" i="6"/>
  <c r="AR140" i="6"/>
  <c r="AQ140" i="6"/>
  <c r="AP140" i="6"/>
  <c r="AO140" i="6"/>
  <c r="AN140" i="6"/>
  <c r="AM140" i="6"/>
  <c r="AL140" i="6"/>
  <c r="AK140" i="6"/>
  <c r="AJ140" i="6"/>
  <c r="AI140" i="6"/>
  <c r="AH140" i="6"/>
  <c r="AG140" i="6"/>
  <c r="AF140" i="6"/>
  <c r="AE140" i="6"/>
  <c r="AD140" i="6"/>
  <c r="AC140" i="6"/>
  <c r="AB140" i="6"/>
  <c r="AA140" i="6"/>
  <c r="Z140" i="6"/>
  <c r="Y140" i="6"/>
  <c r="X140" i="6"/>
  <c r="W140" i="6"/>
  <c r="H140" i="6"/>
  <c r="F140" i="6"/>
  <c r="BA138" i="6"/>
  <c r="AZ138" i="6"/>
  <c r="AY138" i="6"/>
  <c r="AX138" i="6"/>
  <c r="AW138" i="6"/>
  <c r="AV138" i="6"/>
  <c r="AU138" i="6"/>
  <c r="AT138" i="6"/>
  <c r="AS138" i="6"/>
  <c r="AR138" i="6"/>
  <c r="AQ138" i="6"/>
  <c r="AP138" i="6"/>
  <c r="AO138" i="6"/>
  <c r="AN138" i="6"/>
  <c r="AM138" i="6"/>
  <c r="AL138" i="6"/>
  <c r="AK138" i="6"/>
  <c r="AJ138" i="6"/>
  <c r="AI138" i="6"/>
  <c r="AH138" i="6"/>
  <c r="AG138" i="6"/>
  <c r="AF138" i="6"/>
  <c r="AE138" i="6"/>
  <c r="AD138" i="6"/>
  <c r="AC138" i="6"/>
  <c r="AB138" i="6"/>
  <c r="AA138" i="6"/>
  <c r="Z138" i="6"/>
  <c r="Y138" i="6"/>
  <c r="X138" i="6"/>
  <c r="W138" i="6"/>
  <c r="H138" i="6"/>
  <c r="F138" i="6"/>
  <c r="BA136" i="6"/>
  <c r="AZ136" i="6"/>
  <c r="AY136" i="6"/>
  <c r="AX136" i="6"/>
  <c r="AW136" i="6"/>
  <c r="AV136" i="6"/>
  <c r="AU136" i="6"/>
  <c r="AT136" i="6"/>
  <c r="AS136" i="6"/>
  <c r="AR136" i="6"/>
  <c r="AQ136" i="6"/>
  <c r="AP136" i="6"/>
  <c r="AO136" i="6"/>
  <c r="AN136" i="6"/>
  <c r="AM136" i="6"/>
  <c r="AL136" i="6"/>
  <c r="AK136" i="6"/>
  <c r="AJ136" i="6"/>
  <c r="AI136" i="6"/>
  <c r="AH136" i="6"/>
  <c r="AG136" i="6"/>
  <c r="AF136" i="6"/>
  <c r="AE136" i="6"/>
  <c r="AD136" i="6"/>
  <c r="AC136" i="6"/>
  <c r="AB136" i="6"/>
  <c r="AA136" i="6"/>
  <c r="Z136" i="6"/>
  <c r="Y136" i="6"/>
  <c r="X136" i="6"/>
  <c r="W136" i="6"/>
  <c r="H136" i="6"/>
  <c r="F136" i="6"/>
  <c r="BA134" i="6"/>
  <c r="AZ134" i="6"/>
  <c r="AY134" i="6"/>
  <c r="AX134" i="6"/>
  <c r="AW134" i="6"/>
  <c r="AV134" i="6"/>
  <c r="AU134" i="6"/>
  <c r="AT134" i="6"/>
  <c r="AS134" i="6"/>
  <c r="AR134" i="6"/>
  <c r="AQ134" i="6"/>
  <c r="AP134" i="6"/>
  <c r="AO134" i="6"/>
  <c r="AN134" i="6"/>
  <c r="AM134" i="6"/>
  <c r="AL134" i="6"/>
  <c r="AK134" i="6"/>
  <c r="AJ134" i="6"/>
  <c r="AI134" i="6"/>
  <c r="AH134" i="6"/>
  <c r="AG134" i="6"/>
  <c r="AF134" i="6"/>
  <c r="AE134" i="6"/>
  <c r="AD134" i="6"/>
  <c r="AC134" i="6"/>
  <c r="AB134" i="6"/>
  <c r="AA134" i="6"/>
  <c r="Z134" i="6"/>
  <c r="Y134" i="6"/>
  <c r="X134" i="6"/>
  <c r="W134" i="6"/>
  <c r="H134" i="6"/>
  <c r="F134" i="6"/>
  <c r="BA132" i="6"/>
  <c r="AZ132" i="6"/>
  <c r="AY132" i="6"/>
  <c r="AX132" i="6"/>
  <c r="AW132" i="6"/>
  <c r="AV132" i="6"/>
  <c r="AU132" i="6"/>
  <c r="AT132" i="6"/>
  <c r="AS132" i="6"/>
  <c r="AR132" i="6"/>
  <c r="AQ132" i="6"/>
  <c r="AP132" i="6"/>
  <c r="AO132" i="6"/>
  <c r="AN132" i="6"/>
  <c r="AM132" i="6"/>
  <c r="AL132" i="6"/>
  <c r="AK132" i="6"/>
  <c r="AJ132" i="6"/>
  <c r="AI132" i="6"/>
  <c r="AH132" i="6"/>
  <c r="AG132" i="6"/>
  <c r="AF132" i="6"/>
  <c r="AE132" i="6"/>
  <c r="AD132" i="6"/>
  <c r="AC132" i="6"/>
  <c r="AB132" i="6"/>
  <c r="AA132" i="6"/>
  <c r="Z132" i="6"/>
  <c r="Y132" i="6"/>
  <c r="X132" i="6"/>
  <c r="W132" i="6"/>
  <c r="H132" i="6"/>
  <c r="F132" i="6"/>
  <c r="BA130" i="6"/>
  <c r="AZ130" i="6"/>
  <c r="AY130" i="6"/>
  <c r="AX130" i="6"/>
  <c r="AW130" i="6"/>
  <c r="AV130" i="6"/>
  <c r="AU130" i="6"/>
  <c r="AT130" i="6"/>
  <c r="AS130" i="6"/>
  <c r="AR130" i="6"/>
  <c r="AQ130" i="6"/>
  <c r="AP130" i="6"/>
  <c r="AO130" i="6"/>
  <c r="AN130" i="6"/>
  <c r="AM130" i="6"/>
  <c r="AL130" i="6"/>
  <c r="AK130" i="6"/>
  <c r="AJ130" i="6"/>
  <c r="AI130" i="6"/>
  <c r="AH130" i="6"/>
  <c r="AG130" i="6"/>
  <c r="AF130" i="6"/>
  <c r="AE130" i="6"/>
  <c r="AD130" i="6"/>
  <c r="AC130" i="6"/>
  <c r="AB130" i="6"/>
  <c r="AA130" i="6"/>
  <c r="Z130" i="6"/>
  <c r="Y130" i="6"/>
  <c r="X130" i="6"/>
  <c r="W130" i="6"/>
  <c r="H130" i="6"/>
  <c r="F130" i="6"/>
  <c r="BA128" i="6"/>
  <c r="AZ128" i="6"/>
  <c r="AY128" i="6"/>
  <c r="AX128" i="6"/>
  <c r="AW128" i="6"/>
  <c r="AV128" i="6"/>
  <c r="AU128" i="6"/>
  <c r="AT128" i="6"/>
  <c r="AS128" i="6"/>
  <c r="AR128" i="6"/>
  <c r="AQ128" i="6"/>
  <c r="AP128" i="6"/>
  <c r="AO128" i="6"/>
  <c r="AN128" i="6"/>
  <c r="AM128" i="6"/>
  <c r="AL128" i="6"/>
  <c r="AK128" i="6"/>
  <c r="AJ128" i="6"/>
  <c r="AI128" i="6"/>
  <c r="AH128" i="6"/>
  <c r="AG128" i="6"/>
  <c r="AF128" i="6"/>
  <c r="AE128" i="6"/>
  <c r="AD128" i="6"/>
  <c r="AC128" i="6"/>
  <c r="AB128" i="6"/>
  <c r="AA128" i="6"/>
  <c r="Z128" i="6"/>
  <c r="Y128" i="6"/>
  <c r="X128" i="6"/>
  <c r="W128" i="6"/>
  <c r="H128" i="6"/>
  <c r="F128" i="6"/>
  <c r="BA126" i="6"/>
  <c r="AZ126" i="6"/>
  <c r="AY126" i="6"/>
  <c r="AX126" i="6"/>
  <c r="AW126" i="6"/>
  <c r="AV126" i="6"/>
  <c r="AU126" i="6"/>
  <c r="AT126" i="6"/>
  <c r="AS126" i="6"/>
  <c r="AR126" i="6"/>
  <c r="AQ126" i="6"/>
  <c r="AP126" i="6"/>
  <c r="AO126" i="6"/>
  <c r="AN126" i="6"/>
  <c r="AM126" i="6"/>
  <c r="AL126" i="6"/>
  <c r="AK126" i="6"/>
  <c r="AJ126" i="6"/>
  <c r="AI126" i="6"/>
  <c r="AH126" i="6"/>
  <c r="AG126" i="6"/>
  <c r="AF126" i="6"/>
  <c r="AE126" i="6"/>
  <c r="AD126" i="6"/>
  <c r="AC126" i="6"/>
  <c r="AB126" i="6"/>
  <c r="AA126" i="6"/>
  <c r="Z126" i="6"/>
  <c r="Y126" i="6"/>
  <c r="X126" i="6"/>
  <c r="W126" i="6"/>
  <c r="H126" i="6"/>
  <c r="F126" i="6"/>
  <c r="BA124" i="6"/>
  <c r="AZ124" i="6"/>
  <c r="AY124" i="6"/>
  <c r="AX124" i="6"/>
  <c r="AW124" i="6"/>
  <c r="AV124" i="6"/>
  <c r="AU124" i="6"/>
  <c r="AT124" i="6"/>
  <c r="AS124" i="6"/>
  <c r="AR124" i="6"/>
  <c r="AQ124" i="6"/>
  <c r="AP124" i="6"/>
  <c r="AO124" i="6"/>
  <c r="AN124" i="6"/>
  <c r="AM124" i="6"/>
  <c r="AL124" i="6"/>
  <c r="AK124" i="6"/>
  <c r="AJ124" i="6"/>
  <c r="AI124" i="6"/>
  <c r="AH124" i="6"/>
  <c r="AG124" i="6"/>
  <c r="AF124" i="6"/>
  <c r="AE124" i="6"/>
  <c r="AD124" i="6"/>
  <c r="AC124" i="6"/>
  <c r="AB124" i="6"/>
  <c r="AA124" i="6"/>
  <c r="Z124" i="6"/>
  <c r="Y124" i="6"/>
  <c r="X124" i="6"/>
  <c r="W124" i="6"/>
  <c r="H124" i="6"/>
  <c r="F124" i="6"/>
  <c r="BA122" i="6"/>
  <c r="AZ122" i="6"/>
  <c r="AY122" i="6"/>
  <c r="AX122" i="6"/>
  <c r="AW122" i="6"/>
  <c r="AV122" i="6"/>
  <c r="AU122" i="6"/>
  <c r="AT122" i="6"/>
  <c r="AS122" i="6"/>
  <c r="AR122" i="6"/>
  <c r="AQ122" i="6"/>
  <c r="AP122" i="6"/>
  <c r="AO122" i="6"/>
  <c r="AN122" i="6"/>
  <c r="AM122" i="6"/>
  <c r="AL122" i="6"/>
  <c r="AK122" i="6"/>
  <c r="AJ122" i="6"/>
  <c r="AI122" i="6"/>
  <c r="AH122" i="6"/>
  <c r="AG122" i="6"/>
  <c r="AF122" i="6"/>
  <c r="AE122" i="6"/>
  <c r="AD122" i="6"/>
  <c r="AC122" i="6"/>
  <c r="AB122" i="6"/>
  <c r="AA122" i="6"/>
  <c r="Z122" i="6"/>
  <c r="Y122" i="6"/>
  <c r="X122" i="6"/>
  <c r="W122" i="6"/>
  <c r="H122" i="6"/>
  <c r="F122" i="6"/>
  <c r="BA120" i="6"/>
  <c r="AZ120" i="6"/>
  <c r="AY120" i="6"/>
  <c r="AX120" i="6"/>
  <c r="AW120" i="6"/>
  <c r="AV120" i="6"/>
  <c r="AU120" i="6"/>
  <c r="AT120" i="6"/>
  <c r="AS120" i="6"/>
  <c r="AR120" i="6"/>
  <c r="AQ120" i="6"/>
  <c r="AP120" i="6"/>
  <c r="AO120" i="6"/>
  <c r="AN120" i="6"/>
  <c r="AM120" i="6"/>
  <c r="AL120" i="6"/>
  <c r="AK120" i="6"/>
  <c r="AJ120" i="6"/>
  <c r="AI120" i="6"/>
  <c r="AH120" i="6"/>
  <c r="AG120" i="6"/>
  <c r="AF120" i="6"/>
  <c r="AE120" i="6"/>
  <c r="AD120" i="6"/>
  <c r="AC120" i="6"/>
  <c r="AB120" i="6"/>
  <c r="AA120" i="6"/>
  <c r="Z120" i="6"/>
  <c r="Y120" i="6"/>
  <c r="X120" i="6"/>
  <c r="W120" i="6"/>
  <c r="H120" i="6"/>
  <c r="F120" i="6"/>
  <c r="BA118" i="6"/>
  <c r="AZ118" i="6"/>
  <c r="AY118" i="6"/>
  <c r="AX118" i="6"/>
  <c r="AW118" i="6"/>
  <c r="AV118" i="6"/>
  <c r="AU118" i="6"/>
  <c r="AT118" i="6"/>
  <c r="AS118" i="6"/>
  <c r="AR118" i="6"/>
  <c r="AQ118" i="6"/>
  <c r="AP118" i="6"/>
  <c r="AO118" i="6"/>
  <c r="AN118" i="6"/>
  <c r="AM118" i="6"/>
  <c r="AL118" i="6"/>
  <c r="AK118" i="6"/>
  <c r="AJ118" i="6"/>
  <c r="AI118" i="6"/>
  <c r="AH118" i="6"/>
  <c r="AG118" i="6"/>
  <c r="AF118" i="6"/>
  <c r="AE118" i="6"/>
  <c r="AD118" i="6"/>
  <c r="AC118" i="6"/>
  <c r="AB118" i="6"/>
  <c r="AA118" i="6"/>
  <c r="Z118" i="6"/>
  <c r="Y118" i="6"/>
  <c r="X118" i="6"/>
  <c r="W118" i="6"/>
  <c r="H118" i="6"/>
  <c r="F118" i="6"/>
  <c r="BA116" i="6"/>
  <c r="AZ116" i="6"/>
  <c r="AY116" i="6"/>
  <c r="AX116" i="6"/>
  <c r="AW116" i="6"/>
  <c r="AV116" i="6"/>
  <c r="AU116" i="6"/>
  <c r="AT116" i="6"/>
  <c r="AS116" i="6"/>
  <c r="AR116" i="6"/>
  <c r="AQ116" i="6"/>
  <c r="AP116" i="6"/>
  <c r="AO116" i="6"/>
  <c r="AN116" i="6"/>
  <c r="AM116" i="6"/>
  <c r="AL116" i="6"/>
  <c r="AK116" i="6"/>
  <c r="AJ116" i="6"/>
  <c r="AI116" i="6"/>
  <c r="AH116" i="6"/>
  <c r="AG116" i="6"/>
  <c r="AF116" i="6"/>
  <c r="AE116" i="6"/>
  <c r="AD116" i="6"/>
  <c r="AC116" i="6"/>
  <c r="AB116" i="6"/>
  <c r="AA116" i="6"/>
  <c r="Z116" i="6"/>
  <c r="Y116" i="6"/>
  <c r="X116" i="6"/>
  <c r="W116" i="6"/>
  <c r="H116" i="6"/>
  <c r="F116"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X114" i="6"/>
  <c r="W114" i="6"/>
  <c r="H114" i="6"/>
  <c r="F114" i="6"/>
  <c r="BA112" i="6"/>
  <c r="AZ112" i="6"/>
  <c r="AY112" i="6"/>
  <c r="AX112" i="6"/>
  <c r="AW112" i="6"/>
  <c r="AV112" i="6"/>
  <c r="AU112" i="6"/>
  <c r="AT112" i="6"/>
  <c r="AS112" i="6"/>
  <c r="AR112" i="6"/>
  <c r="AQ112" i="6"/>
  <c r="AP112" i="6"/>
  <c r="AO112" i="6"/>
  <c r="AN112" i="6"/>
  <c r="AM112" i="6"/>
  <c r="AL112" i="6"/>
  <c r="AK112" i="6"/>
  <c r="AJ112" i="6"/>
  <c r="AI112" i="6"/>
  <c r="AH112" i="6"/>
  <c r="AG112" i="6"/>
  <c r="AF112" i="6"/>
  <c r="AE112" i="6"/>
  <c r="AD112" i="6"/>
  <c r="AC112" i="6"/>
  <c r="AB112" i="6"/>
  <c r="AA112" i="6"/>
  <c r="Z112" i="6"/>
  <c r="Y112" i="6"/>
  <c r="X112" i="6"/>
  <c r="W112" i="6"/>
  <c r="BB112" i="6" s="1"/>
  <c r="BD112" i="6" s="1"/>
  <c r="H112" i="6"/>
  <c r="F112" i="6"/>
  <c r="BA110" i="6"/>
  <c r="AZ110" i="6"/>
  <c r="AY110" i="6"/>
  <c r="AX110" i="6"/>
  <c r="AW110" i="6"/>
  <c r="AV110" i="6"/>
  <c r="AU110" i="6"/>
  <c r="AT110" i="6"/>
  <c r="AS110" i="6"/>
  <c r="AR110" i="6"/>
  <c r="AQ110" i="6"/>
  <c r="AP110" i="6"/>
  <c r="AO110" i="6"/>
  <c r="AN110" i="6"/>
  <c r="AM110" i="6"/>
  <c r="AL110" i="6"/>
  <c r="AK110" i="6"/>
  <c r="AJ110" i="6"/>
  <c r="AI110" i="6"/>
  <c r="AH110" i="6"/>
  <c r="AG110" i="6"/>
  <c r="AF110" i="6"/>
  <c r="AE110" i="6"/>
  <c r="AD110" i="6"/>
  <c r="AC110" i="6"/>
  <c r="AB110" i="6"/>
  <c r="AA110" i="6"/>
  <c r="Z110" i="6"/>
  <c r="Y110" i="6"/>
  <c r="X110" i="6"/>
  <c r="W110" i="6"/>
  <c r="H110" i="6"/>
  <c r="F110" i="6"/>
  <c r="BA108" i="6"/>
  <c r="AZ108" i="6"/>
  <c r="AY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Z108" i="6"/>
  <c r="Y108" i="6"/>
  <c r="X108" i="6"/>
  <c r="W108" i="6"/>
  <c r="H108" i="6"/>
  <c r="F108" i="6"/>
  <c r="BA106" i="6"/>
  <c r="AZ106" i="6"/>
  <c r="AY106" i="6"/>
  <c r="AX106" i="6"/>
  <c r="AW106" i="6"/>
  <c r="AV106" i="6"/>
  <c r="AU106" i="6"/>
  <c r="AT106" i="6"/>
  <c r="AS106" i="6"/>
  <c r="AR106" i="6"/>
  <c r="AQ106" i="6"/>
  <c r="AP106" i="6"/>
  <c r="AO106" i="6"/>
  <c r="AN106" i="6"/>
  <c r="AM106" i="6"/>
  <c r="AL106" i="6"/>
  <c r="AK106" i="6"/>
  <c r="AJ106" i="6"/>
  <c r="AI106" i="6"/>
  <c r="AH106" i="6"/>
  <c r="AG106" i="6"/>
  <c r="AF106" i="6"/>
  <c r="AE106" i="6"/>
  <c r="AD106" i="6"/>
  <c r="AC106" i="6"/>
  <c r="AB106" i="6"/>
  <c r="AA106" i="6"/>
  <c r="Z106" i="6"/>
  <c r="Y106" i="6"/>
  <c r="X106" i="6"/>
  <c r="W106" i="6"/>
  <c r="H106" i="6"/>
  <c r="F106" i="6"/>
  <c r="BA104" i="6"/>
  <c r="AZ104" i="6"/>
  <c r="AY104" i="6"/>
  <c r="AX104" i="6"/>
  <c r="AW104" i="6"/>
  <c r="AV104" i="6"/>
  <c r="AU104" i="6"/>
  <c r="AT104" i="6"/>
  <c r="AS104" i="6"/>
  <c r="AR104" i="6"/>
  <c r="AQ104" i="6"/>
  <c r="AP104" i="6"/>
  <c r="AO104" i="6"/>
  <c r="AN104" i="6"/>
  <c r="AM104" i="6"/>
  <c r="AL104" i="6"/>
  <c r="AK104" i="6"/>
  <c r="AJ104" i="6"/>
  <c r="AI104" i="6"/>
  <c r="AH104" i="6"/>
  <c r="AG104" i="6"/>
  <c r="AF104" i="6"/>
  <c r="AE104" i="6"/>
  <c r="AD104" i="6"/>
  <c r="AC104" i="6"/>
  <c r="AB104" i="6"/>
  <c r="AA104" i="6"/>
  <c r="Z104" i="6"/>
  <c r="Y104" i="6"/>
  <c r="X104" i="6"/>
  <c r="W104" i="6"/>
  <c r="H104" i="6"/>
  <c r="F104" i="6"/>
  <c r="BA102" i="6"/>
  <c r="AZ102" i="6"/>
  <c r="AY102" i="6"/>
  <c r="AX102" i="6"/>
  <c r="AW102" i="6"/>
  <c r="AV102" i="6"/>
  <c r="AU102" i="6"/>
  <c r="AT102" i="6"/>
  <c r="AS102" i="6"/>
  <c r="AR102" i="6"/>
  <c r="AQ102" i="6"/>
  <c r="AP102" i="6"/>
  <c r="AO102" i="6"/>
  <c r="AN102" i="6"/>
  <c r="AM102" i="6"/>
  <c r="AL102" i="6"/>
  <c r="AK102" i="6"/>
  <c r="AJ102" i="6"/>
  <c r="AI102" i="6"/>
  <c r="AH102" i="6"/>
  <c r="AG102" i="6"/>
  <c r="AF102" i="6"/>
  <c r="AE102" i="6"/>
  <c r="AD102" i="6"/>
  <c r="AC102" i="6"/>
  <c r="AB102" i="6"/>
  <c r="AA102" i="6"/>
  <c r="Z102" i="6"/>
  <c r="Y102" i="6"/>
  <c r="X102" i="6"/>
  <c r="W102" i="6"/>
  <c r="H102" i="6"/>
  <c r="F102" i="6"/>
  <c r="BA100" i="6"/>
  <c r="AZ100" i="6"/>
  <c r="AY100" i="6"/>
  <c r="AX100" i="6"/>
  <c r="AW100" i="6"/>
  <c r="AV100" i="6"/>
  <c r="AU100" i="6"/>
  <c r="AT100" i="6"/>
  <c r="AS100" i="6"/>
  <c r="AR100" i="6"/>
  <c r="AQ100" i="6"/>
  <c r="AP100" i="6"/>
  <c r="AO100" i="6"/>
  <c r="AN100" i="6"/>
  <c r="AM100" i="6"/>
  <c r="AL100" i="6"/>
  <c r="AK100" i="6"/>
  <c r="AJ100" i="6"/>
  <c r="AI100" i="6"/>
  <c r="AH100" i="6"/>
  <c r="AG100" i="6"/>
  <c r="AF100" i="6"/>
  <c r="AE100" i="6"/>
  <c r="AD100" i="6"/>
  <c r="AC100" i="6"/>
  <c r="AB100" i="6"/>
  <c r="AA100" i="6"/>
  <c r="Z100" i="6"/>
  <c r="Y100" i="6"/>
  <c r="X100" i="6"/>
  <c r="W100" i="6"/>
  <c r="H100" i="6"/>
  <c r="F100" i="6"/>
  <c r="BA98" i="6"/>
  <c r="AZ98" i="6"/>
  <c r="AY98" i="6"/>
  <c r="AX98" i="6"/>
  <c r="AW98" i="6"/>
  <c r="AV98" i="6"/>
  <c r="AU98" i="6"/>
  <c r="AT98" i="6"/>
  <c r="AS98" i="6"/>
  <c r="AR98" i="6"/>
  <c r="AQ98" i="6"/>
  <c r="AP98" i="6"/>
  <c r="AO98" i="6"/>
  <c r="AN98" i="6"/>
  <c r="AM98" i="6"/>
  <c r="AL98" i="6"/>
  <c r="AK98" i="6"/>
  <c r="AJ98" i="6"/>
  <c r="AI98" i="6"/>
  <c r="AH98" i="6"/>
  <c r="AG98" i="6"/>
  <c r="AF98" i="6"/>
  <c r="AE98" i="6"/>
  <c r="AD98" i="6"/>
  <c r="AC98" i="6"/>
  <c r="AB98" i="6"/>
  <c r="AA98" i="6"/>
  <c r="Z98" i="6"/>
  <c r="Y98" i="6"/>
  <c r="X98" i="6"/>
  <c r="W98" i="6"/>
  <c r="H98" i="6"/>
  <c r="F98" i="6"/>
  <c r="BA96" i="6"/>
  <c r="AZ96" i="6"/>
  <c r="AY96" i="6"/>
  <c r="AX96" i="6"/>
  <c r="AW96" i="6"/>
  <c r="AV96" i="6"/>
  <c r="AU96" i="6"/>
  <c r="AT96" i="6"/>
  <c r="AS96" i="6"/>
  <c r="AR96" i="6"/>
  <c r="AQ96" i="6"/>
  <c r="AP96" i="6"/>
  <c r="AO96" i="6"/>
  <c r="AN96" i="6"/>
  <c r="AM96" i="6"/>
  <c r="AL96" i="6"/>
  <c r="AK96" i="6"/>
  <c r="AJ96" i="6"/>
  <c r="AI96" i="6"/>
  <c r="AH96" i="6"/>
  <c r="AG96" i="6"/>
  <c r="AF96" i="6"/>
  <c r="AE96" i="6"/>
  <c r="AD96" i="6"/>
  <c r="AC96" i="6"/>
  <c r="AB96" i="6"/>
  <c r="AA96" i="6"/>
  <c r="Z96" i="6"/>
  <c r="Y96" i="6"/>
  <c r="X96" i="6"/>
  <c r="W96" i="6"/>
  <c r="H96" i="6"/>
  <c r="F96" i="6"/>
  <c r="BA94" i="6"/>
  <c r="AZ94" i="6"/>
  <c r="AY94" i="6"/>
  <c r="AX94" i="6"/>
  <c r="AW94" i="6"/>
  <c r="AV94" i="6"/>
  <c r="AU94" i="6"/>
  <c r="AT94" i="6"/>
  <c r="AS94" i="6"/>
  <c r="AR94" i="6"/>
  <c r="AQ94" i="6"/>
  <c r="AP94" i="6"/>
  <c r="AO94" i="6"/>
  <c r="AN94" i="6"/>
  <c r="AM94" i="6"/>
  <c r="AL94" i="6"/>
  <c r="AK94" i="6"/>
  <c r="AJ94" i="6"/>
  <c r="AI94" i="6"/>
  <c r="AH94" i="6"/>
  <c r="AG94" i="6"/>
  <c r="AF94" i="6"/>
  <c r="AE94" i="6"/>
  <c r="AD94" i="6"/>
  <c r="AC94" i="6"/>
  <c r="AB94" i="6"/>
  <c r="AA94" i="6"/>
  <c r="Z94" i="6"/>
  <c r="Y94" i="6"/>
  <c r="X94" i="6"/>
  <c r="W94" i="6"/>
  <c r="H94" i="6"/>
  <c r="F94" i="6"/>
  <c r="BA92" i="6"/>
  <c r="AZ92" i="6"/>
  <c r="AY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H92" i="6"/>
  <c r="F92" i="6"/>
  <c r="BA90" i="6"/>
  <c r="AZ90" i="6"/>
  <c r="AY90" i="6"/>
  <c r="AX90" i="6"/>
  <c r="AW90" i="6"/>
  <c r="AV90" i="6"/>
  <c r="AU90" i="6"/>
  <c r="AT90" i="6"/>
  <c r="AS90" i="6"/>
  <c r="AR90" i="6"/>
  <c r="AQ90" i="6"/>
  <c r="AP90" i="6"/>
  <c r="AO90" i="6"/>
  <c r="AN90" i="6"/>
  <c r="AM90" i="6"/>
  <c r="AL90" i="6"/>
  <c r="AK90" i="6"/>
  <c r="AJ90" i="6"/>
  <c r="AI90" i="6"/>
  <c r="AH90" i="6"/>
  <c r="AG90" i="6"/>
  <c r="AF90" i="6"/>
  <c r="AE90" i="6"/>
  <c r="AD90" i="6"/>
  <c r="AC90" i="6"/>
  <c r="AB90" i="6"/>
  <c r="AA90" i="6"/>
  <c r="Z90" i="6"/>
  <c r="Y90" i="6"/>
  <c r="X90" i="6"/>
  <c r="W90" i="6"/>
  <c r="H90" i="6"/>
  <c r="F90" i="6"/>
  <c r="BA88" i="6"/>
  <c r="AZ88" i="6"/>
  <c r="AY88" i="6"/>
  <c r="AX88" i="6"/>
  <c r="AW88" i="6"/>
  <c r="AV88" i="6"/>
  <c r="AU88" i="6"/>
  <c r="AT88" i="6"/>
  <c r="AS88" i="6"/>
  <c r="AR88" i="6"/>
  <c r="AQ88" i="6"/>
  <c r="AP88" i="6"/>
  <c r="AO88" i="6"/>
  <c r="AN88" i="6"/>
  <c r="AM88" i="6"/>
  <c r="AL88" i="6"/>
  <c r="AK88" i="6"/>
  <c r="AJ88" i="6"/>
  <c r="AI88" i="6"/>
  <c r="AH88" i="6"/>
  <c r="AG88" i="6"/>
  <c r="AF88" i="6"/>
  <c r="AE88" i="6"/>
  <c r="AD88" i="6"/>
  <c r="AC88" i="6"/>
  <c r="AB88" i="6"/>
  <c r="AA88" i="6"/>
  <c r="Z88" i="6"/>
  <c r="Y88" i="6"/>
  <c r="X88" i="6"/>
  <c r="W88" i="6"/>
  <c r="H88" i="6"/>
  <c r="F88" i="6"/>
  <c r="BA86" i="6"/>
  <c r="AZ86" i="6"/>
  <c r="AY86" i="6"/>
  <c r="AX86" i="6"/>
  <c r="AW86" i="6"/>
  <c r="AV86" i="6"/>
  <c r="AU86" i="6"/>
  <c r="AT86" i="6"/>
  <c r="AS86" i="6"/>
  <c r="AR86" i="6"/>
  <c r="AQ86" i="6"/>
  <c r="AP86" i="6"/>
  <c r="AO86" i="6"/>
  <c r="AN86" i="6"/>
  <c r="AM86" i="6"/>
  <c r="AL86" i="6"/>
  <c r="AK86" i="6"/>
  <c r="AJ86" i="6"/>
  <c r="AI86" i="6"/>
  <c r="AH86" i="6"/>
  <c r="AG86" i="6"/>
  <c r="AF86" i="6"/>
  <c r="AE86" i="6"/>
  <c r="AD86" i="6"/>
  <c r="AC86" i="6"/>
  <c r="AB86" i="6"/>
  <c r="AA86" i="6"/>
  <c r="Z86" i="6"/>
  <c r="Y86" i="6"/>
  <c r="X86" i="6"/>
  <c r="W86" i="6"/>
  <c r="H86" i="6"/>
  <c r="F86" i="6"/>
  <c r="BA84" i="6"/>
  <c r="AZ84" i="6"/>
  <c r="AY84" i="6"/>
  <c r="AX84" i="6"/>
  <c r="AW84" i="6"/>
  <c r="AV84" i="6"/>
  <c r="AU84" i="6"/>
  <c r="AT84" i="6"/>
  <c r="AS84" i="6"/>
  <c r="AR84" i="6"/>
  <c r="AQ84" i="6"/>
  <c r="AP84" i="6"/>
  <c r="AO84" i="6"/>
  <c r="AN84" i="6"/>
  <c r="AM84" i="6"/>
  <c r="AL84" i="6"/>
  <c r="AK84" i="6"/>
  <c r="AJ84" i="6"/>
  <c r="AI84" i="6"/>
  <c r="AH84" i="6"/>
  <c r="AG84" i="6"/>
  <c r="AF84" i="6"/>
  <c r="AE84" i="6"/>
  <c r="AD84" i="6"/>
  <c r="AC84" i="6"/>
  <c r="AB84" i="6"/>
  <c r="AA84" i="6"/>
  <c r="Z84" i="6"/>
  <c r="Y84" i="6"/>
  <c r="X84" i="6"/>
  <c r="W84" i="6"/>
  <c r="H84" i="6"/>
  <c r="F84" i="6"/>
  <c r="BA82" i="6"/>
  <c r="AZ82" i="6"/>
  <c r="AY82" i="6"/>
  <c r="AX82" i="6"/>
  <c r="AW82" i="6"/>
  <c r="AV82" i="6"/>
  <c r="AU82" i="6"/>
  <c r="AT82" i="6"/>
  <c r="AS82" i="6"/>
  <c r="AR82" i="6"/>
  <c r="AQ82" i="6"/>
  <c r="AP82" i="6"/>
  <c r="AO82" i="6"/>
  <c r="AN82" i="6"/>
  <c r="AM82" i="6"/>
  <c r="AL82" i="6"/>
  <c r="AK82" i="6"/>
  <c r="AJ82" i="6"/>
  <c r="AI82" i="6"/>
  <c r="AH82" i="6"/>
  <c r="AG82" i="6"/>
  <c r="AF82" i="6"/>
  <c r="AE82" i="6"/>
  <c r="AD82" i="6"/>
  <c r="AC82" i="6"/>
  <c r="AB82" i="6"/>
  <c r="AA82" i="6"/>
  <c r="Z82" i="6"/>
  <c r="Y82" i="6"/>
  <c r="X82" i="6"/>
  <c r="W82" i="6"/>
  <c r="H82" i="6"/>
  <c r="F82" i="6"/>
  <c r="BA80" i="6"/>
  <c r="AZ80" i="6"/>
  <c r="AY80" i="6"/>
  <c r="AX80" i="6"/>
  <c r="AW80" i="6"/>
  <c r="AV80" i="6"/>
  <c r="AU80" i="6"/>
  <c r="AT80" i="6"/>
  <c r="AS80" i="6"/>
  <c r="AR80" i="6"/>
  <c r="AQ80" i="6"/>
  <c r="AP80" i="6"/>
  <c r="AO80" i="6"/>
  <c r="AN80" i="6"/>
  <c r="AM80" i="6"/>
  <c r="AL80" i="6"/>
  <c r="AK80" i="6"/>
  <c r="AJ80" i="6"/>
  <c r="AI80" i="6"/>
  <c r="AH80" i="6"/>
  <c r="AG80" i="6"/>
  <c r="AF80" i="6"/>
  <c r="AE80" i="6"/>
  <c r="AD80" i="6"/>
  <c r="AC80" i="6"/>
  <c r="AB80" i="6"/>
  <c r="AA80" i="6"/>
  <c r="Z80" i="6"/>
  <c r="Y80" i="6"/>
  <c r="X80" i="6"/>
  <c r="W80" i="6"/>
  <c r="H80" i="6"/>
  <c r="F80" i="6"/>
  <c r="BA78" i="6"/>
  <c r="AZ78" i="6"/>
  <c r="AY78" i="6"/>
  <c r="AX78" i="6"/>
  <c r="AW78" i="6"/>
  <c r="AV78" i="6"/>
  <c r="AU78" i="6"/>
  <c r="AT78" i="6"/>
  <c r="AS78" i="6"/>
  <c r="AR78" i="6"/>
  <c r="AQ78" i="6"/>
  <c r="AP78" i="6"/>
  <c r="AO78" i="6"/>
  <c r="AN78" i="6"/>
  <c r="AM78" i="6"/>
  <c r="AL78" i="6"/>
  <c r="AK78" i="6"/>
  <c r="AJ78" i="6"/>
  <c r="AI78" i="6"/>
  <c r="AH78" i="6"/>
  <c r="AG78" i="6"/>
  <c r="AF78" i="6"/>
  <c r="AE78" i="6"/>
  <c r="AD78" i="6"/>
  <c r="AC78" i="6"/>
  <c r="AB78" i="6"/>
  <c r="AA78" i="6"/>
  <c r="Z78" i="6"/>
  <c r="Y78" i="6"/>
  <c r="X78" i="6"/>
  <c r="W78" i="6"/>
  <c r="H78" i="6"/>
  <c r="F78" i="6"/>
  <c r="BA76" i="6"/>
  <c r="AZ76" i="6"/>
  <c r="AY76" i="6"/>
  <c r="AX76" i="6"/>
  <c r="AW76" i="6"/>
  <c r="AV76" i="6"/>
  <c r="AU76" i="6"/>
  <c r="AT76" i="6"/>
  <c r="AS76" i="6"/>
  <c r="AR76" i="6"/>
  <c r="AQ76" i="6"/>
  <c r="AP76" i="6"/>
  <c r="AO76" i="6"/>
  <c r="AN76" i="6"/>
  <c r="AM76" i="6"/>
  <c r="AL76" i="6"/>
  <c r="AK76" i="6"/>
  <c r="AJ76" i="6"/>
  <c r="AI76" i="6"/>
  <c r="AH76" i="6"/>
  <c r="AG76" i="6"/>
  <c r="AF76" i="6"/>
  <c r="AE76" i="6"/>
  <c r="AD76" i="6"/>
  <c r="AC76" i="6"/>
  <c r="AB76" i="6"/>
  <c r="AA76" i="6"/>
  <c r="Z76" i="6"/>
  <c r="Y76" i="6"/>
  <c r="X76" i="6"/>
  <c r="W76" i="6"/>
  <c r="H76" i="6"/>
  <c r="F76" i="6"/>
  <c r="BA74" i="6"/>
  <c r="AZ74" i="6"/>
  <c r="AY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H74" i="6"/>
  <c r="F74" i="6"/>
  <c r="BA72" i="6"/>
  <c r="AZ72" i="6"/>
  <c r="AY72" i="6"/>
  <c r="AX72" i="6"/>
  <c r="AW72" i="6"/>
  <c r="AV72" i="6"/>
  <c r="AU72" i="6"/>
  <c r="AT72" i="6"/>
  <c r="AS72" i="6"/>
  <c r="AR72" i="6"/>
  <c r="AQ72" i="6"/>
  <c r="AP72" i="6"/>
  <c r="AO72" i="6"/>
  <c r="AN72" i="6"/>
  <c r="AM72" i="6"/>
  <c r="AL72" i="6"/>
  <c r="AK72" i="6"/>
  <c r="AJ72" i="6"/>
  <c r="AI72" i="6"/>
  <c r="AH72" i="6"/>
  <c r="AG72" i="6"/>
  <c r="AF72" i="6"/>
  <c r="AE72" i="6"/>
  <c r="AD72" i="6"/>
  <c r="AC72" i="6"/>
  <c r="AB72" i="6"/>
  <c r="AA72" i="6"/>
  <c r="Z72" i="6"/>
  <c r="Y72" i="6"/>
  <c r="X72" i="6"/>
  <c r="W72" i="6"/>
  <c r="H72" i="6"/>
  <c r="F72" i="6"/>
  <c r="BA70" i="6"/>
  <c r="AZ70" i="6"/>
  <c r="AY70" i="6"/>
  <c r="AX70" i="6"/>
  <c r="AW70" i="6"/>
  <c r="AV70" i="6"/>
  <c r="AU70" i="6"/>
  <c r="AT70" i="6"/>
  <c r="AS70" i="6"/>
  <c r="AR70" i="6"/>
  <c r="AQ70" i="6"/>
  <c r="AP70" i="6"/>
  <c r="AO70" i="6"/>
  <c r="AN70" i="6"/>
  <c r="AM70" i="6"/>
  <c r="AL70" i="6"/>
  <c r="AK70" i="6"/>
  <c r="AJ70" i="6"/>
  <c r="AI70" i="6"/>
  <c r="AH70" i="6"/>
  <c r="AG70" i="6"/>
  <c r="AF70" i="6"/>
  <c r="AE70" i="6"/>
  <c r="AD70" i="6"/>
  <c r="AC70" i="6"/>
  <c r="AB70" i="6"/>
  <c r="AA70" i="6"/>
  <c r="Z70" i="6"/>
  <c r="Y70" i="6"/>
  <c r="X70" i="6"/>
  <c r="W70" i="6"/>
  <c r="H70" i="6"/>
  <c r="F70" i="6"/>
  <c r="BA68" i="6"/>
  <c r="AZ68" i="6"/>
  <c r="AY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H68" i="6"/>
  <c r="F68" i="6"/>
  <c r="BA66" i="6"/>
  <c r="AZ66" i="6"/>
  <c r="AY66" i="6"/>
  <c r="AX66" i="6"/>
  <c r="AW66" i="6"/>
  <c r="AV66" i="6"/>
  <c r="AU66" i="6"/>
  <c r="AT66" i="6"/>
  <c r="AS66" i="6"/>
  <c r="AR66" i="6"/>
  <c r="AQ66" i="6"/>
  <c r="AP66" i="6"/>
  <c r="AO66" i="6"/>
  <c r="AN66" i="6"/>
  <c r="AM66" i="6"/>
  <c r="AL66" i="6"/>
  <c r="AK66" i="6"/>
  <c r="AJ66" i="6"/>
  <c r="AI66" i="6"/>
  <c r="AH66" i="6"/>
  <c r="AG66" i="6"/>
  <c r="AF66" i="6"/>
  <c r="AE66" i="6"/>
  <c r="AD66" i="6"/>
  <c r="AC66" i="6"/>
  <c r="AB66" i="6"/>
  <c r="AA66" i="6"/>
  <c r="Z66" i="6"/>
  <c r="Y66" i="6"/>
  <c r="X66" i="6"/>
  <c r="W66" i="6"/>
  <c r="H66" i="6"/>
  <c r="F66" i="6"/>
  <c r="BA64" i="6"/>
  <c r="AZ64" i="6"/>
  <c r="AY64" i="6"/>
  <c r="AX64" i="6"/>
  <c r="AW64" i="6"/>
  <c r="AV64" i="6"/>
  <c r="AU64" i="6"/>
  <c r="AT64" i="6"/>
  <c r="AS64" i="6"/>
  <c r="AR64" i="6"/>
  <c r="AQ64" i="6"/>
  <c r="AP64" i="6"/>
  <c r="AO64" i="6"/>
  <c r="AN64" i="6"/>
  <c r="AM64" i="6"/>
  <c r="AL64" i="6"/>
  <c r="AK64" i="6"/>
  <c r="AJ64" i="6"/>
  <c r="AI64" i="6"/>
  <c r="AH64" i="6"/>
  <c r="AG64" i="6"/>
  <c r="AF64" i="6"/>
  <c r="AE64" i="6"/>
  <c r="AD64" i="6"/>
  <c r="AC64" i="6"/>
  <c r="AB64" i="6"/>
  <c r="AA64" i="6"/>
  <c r="Z64" i="6"/>
  <c r="Y64" i="6"/>
  <c r="X64" i="6"/>
  <c r="W64" i="6"/>
  <c r="H64" i="6"/>
  <c r="F64" i="6"/>
  <c r="BA62" i="6"/>
  <c r="AZ62" i="6"/>
  <c r="AY62" i="6"/>
  <c r="AX62" i="6"/>
  <c r="AW62" i="6"/>
  <c r="AV62" i="6"/>
  <c r="AU62" i="6"/>
  <c r="AT62" i="6"/>
  <c r="AS62" i="6"/>
  <c r="AR62" i="6"/>
  <c r="AQ62" i="6"/>
  <c r="AP62" i="6"/>
  <c r="AO62" i="6"/>
  <c r="AN62" i="6"/>
  <c r="AM62" i="6"/>
  <c r="AL62" i="6"/>
  <c r="AK62" i="6"/>
  <c r="AJ62" i="6"/>
  <c r="AI62" i="6"/>
  <c r="AH62" i="6"/>
  <c r="AG62" i="6"/>
  <c r="AF62" i="6"/>
  <c r="AE62" i="6"/>
  <c r="AD62" i="6"/>
  <c r="AC62" i="6"/>
  <c r="AB62" i="6"/>
  <c r="AA62" i="6"/>
  <c r="Z62" i="6"/>
  <c r="Y62" i="6"/>
  <c r="X62" i="6"/>
  <c r="W62" i="6"/>
  <c r="H62" i="6"/>
  <c r="F62" i="6"/>
  <c r="BA60" i="6"/>
  <c r="AZ60" i="6"/>
  <c r="AY60" i="6"/>
  <c r="AX60" i="6"/>
  <c r="AW60" i="6"/>
  <c r="AV60" i="6"/>
  <c r="AU60" i="6"/>
  <c r="AT60" i="6"/>
  <c r="AS60" i="6"/>
  <c r="AR60" i="6"/>
  <c r="AQ60" i="6"/>
  <c r="AP60" i="6"/>
  <c r="AO60" i="6"/>
  <c r="AN60" i="6"/>
  <c r="AM60" i="6"/>
  <c r="AL60" i="6"/>
  <c r="AK60" i="6"/>
  <c r="AJ60" i="6"/>
  <c r="AI60" i="6"/>
  <c r="AH60" i="6"/>
  <c r="AG60" i="6"/>
  <c r="AF60" i="6"/>
  <c r="AE60" i="6"/>
  <c r="AD60" i="6"/>
  <c r="AC60" i="6"/>
  <c r="AB60" i="6"/>
  <c r="AA60" i="6"/>
  <c r="Z60" i="6"/>
  <c r="Y60" i="6"/>
  <c r="X60" i="6"/>
  <c r="W60" i="6"/>
  <c r="H60" i="6"/>
  <c r="F60"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H58" i="6"/>
  <c r="F58" i="6"/>
  <c r="BA56" i="6"/>
  <c r="AZ56" i="6"/>
  <c r="AY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H56" i="6"/>
  <c r="F56" i="6"/>
  <c r="BA54" i="6"/>
  <c r="AZ54" i="6"/>
  <c r="AY54" i="6"/>
  <c r="AX54" i="6"/>
  <c r="AW54" i="6"/>
  <c r="AV54" i="6"/>
  <c r="AU54" i="6"/>
  <c r="AT54" i="6"/>
  <c r="AS54" i="6"/>
  <c r="AR54" i="6"/>
  <c r="AQ54" i="6"/>
  <c r="AP54" i="6"/>
  <c r="AO54" i="6"/>
  <c r="AN54" i="6"/>
  <c r="AM54" i="6"/>
  <c r="AL54" i="6"/>
  <c r="AK54" i="6"/>
  <c r="AJ54" i="6"/>
  <c r="AI54" i="6"/>
  <c r="AH54" i="6"/>
  <c r="AG54" i="6"/>
  <c r="AF54" i="6"/>
  <c r="AE54" i="6"/>
  <c r="AD54" i="6"/>
  <c r="AC54" i="6"/>
  <c r="AB54" i="6"/>
  <c r="AA54" i="6"/>
  <c r="Z54" i="6"/>
  <c r="Y54" i="6"/>
  <c r="X54" i="6"/>
  <c r="W54" i="6"/>
  <c r="H54" i="6"/>
  <c r="F54" i="6"/>
  <c r="BA52" i="6"/>
  <c r="AZ52" i="6"/>
  <c r="AY52" i="6"/>
  <c r="AX52" i="6"/>
  <c r="AW52" i="6"/>
  <c r="AV52" i="6"/>
  <c r="AU52" i="6"/>
  <c r="AT52" i="6"/>
  <c r="AS52" i="6"/>
  <c r="AR52" i="6"/>
  <c r="AQ52" i="6"/>
  <c r="AP52" i="6"/>
  <c r="AO52" i="6"/>
  <c r="AN52" i="6"/>
  <c r="AM52" i="6"/>
  <c r="AL52" i="6"/>
  <c r="AK52" i="6"/>
  <c r="AJ52" i="6"/>
  <c r="AI52" i="6"/>
  <c r="AH52" i="6"/>
  <c r="AG52" i="6"/>
  <c r="AF52" i="6"/>
  <c r="AE52" i="6"/>
  <c r="AD52" i="6"/>
  <c r="AC52" i="6"/>
  <c r="AB52" i="6"/>
  <c r="AA52" i="6"/>
  <c r="Z52" i="6"/>
  <c r="Y52" i="6"/>
  <c r="X52" i="6"/>
  <c r="W52" i="6"/>
  <c r="H52" i="6"/>
  <c r="F52" i="6"/>
  <c r="BA50" i="6"/>
  <c r="AZ50" i="6"/>
  <c r="AY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H50" i="6"/>
  <c r="F50" i="6"/>
  <c r="BA48" i="6"/>
  <c r="AZ48" i="6"/>
  <c r="AY48" i="6"/>
  <c r="AX48" i="6"/>
  <c r="AW48" i="6"/>
  <c r="AV48" i="6"/>
  <c r="AU48" i="6"/>
  <c r="AT48" i="6"/>
  <c r="AS48" i="6"/>
  <c r="AR48" i="6"/>
  <c r="AQ48" i="6"/>
  <c r="AP48" i="6"/>
  <c r="AO48" i="6"/>
  <c r="AN48" i="6"/>
  <c r="AM48" i="6"/>
  <c r="AL48" i="6"/>
  <c r="AK48" i="6"/>
  <c r="AJ48" i="6"/>
  <c r="AI48" i="6"/>
  <c r="AH48" i="6"/>
  <c r="AG48" i="6"/>
  <c r="AF48" i="6"/>
  <c r="AE48" i="6"/>
  <c r="AD48" i="6"/>
  <c r="AC48" i="6"/>
  <c r="AB48" i="6"/>
  <c r="AA48" i="6"/>
  <c r="Z48" i="6"/>
  <c r="Y48" i="6"/>
  <c r="X48" i="6"/>
  <c r="W48" i="6"/>
  <c r="H48" i="6"/>
  <c r="F48" i="6"/>
  <c r="BA46" i="6"/>
  <c r="AZ46" i="6"/>
  <c r="AY46" i="6"/>
  <c r="AX46" i="6"/>
  <c r="AW46" i="6"/>
  <c r="AV46" i="6"/>
  <c r="AU46" i="6"/>
  <c r="AT46" i="6"/>
  <c r="AS46" i="6"/>
  <c r="AR46" i="6"/>
  <c r="AQ46" i="6"/>
  <c r="AP46" i="6"/>
  <c r="AO46" i="6"/>
  <c r="AN46" i="6"/>
  <c r="AM46" i="6"/>
  <c r="AL46" i="6"/>
  <c r="AK46" i="6"/>
  <c r="AJ46" i="6"/>
  <c r="AI46" i="6"/>
  <c r="AH46" i="6"/>
  <c r="AG46" i="6"/>
  <c r="AF46" i="6"/>
  <c r="AE46" i="6"/>
  <c r="AD46" i="6"/>
  <c r="AC46" i="6"/>
  <c r="AB46" i="6"/>
  <c r="AA46" i="6"/>
  <c r="Z46" i="6"/>
  <c r="Y46" i="6"/>
  <c r="X46" i="6"/>
  <c r="W46" i="6"/>
  <c r="H46" i="6"/>
  <c r="F46" i="6"/>
  <c r="BA44" i="6"/>
  <c r="AZ44" i="6"/>
  <c r="AY44" i="6"/>
  <c r="AX44"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H44" i="6"/>
  <c r="F44" i="6"/>
  <c r="BA42" i="6"/>
  <c r="AZ42" i="6"/>
  <c r="AY42" i="6"/>
  <c r="AX42" i="6"/>
  <c r="AW42" i="6"/>
  <c r="AV42" i="6"/>
  <c r="AU42" i="6"/>
  <c r="AT42" i="6"/>
  <c r="AS42" i="6"/>
  <c r="AR42" i="6"/>
  <c r="AQ42" i="6"/>
  <c r="AP42" i="6"/>
  <c r="AO42" i="6"/>
  <c r="AN42" i="6"/>
  <c r="AM42" i="6"/>
  <c r="AL42" i="6"/>
  <c r="AK42" i="6"/>
  <c r="AJ42" i="6"/>
  <c r="AI42" i="6"/>
  <c r="AH42" i="6"/>
  <c r="AG42" i="6"/>
  <c r="AF42" i="6"/>
  <c r="AE42" i="6"/>
  <c r="AD42" i="6"/>
  <c r="AC42" i="6"/>
  <c r="AB42" i="6"/>
  <c r="AA42" i="6"/>
  <c r="Z42" i="6"/>
  <c r="Y42" i="6"/>
  <c r="X42" i="6"/>
  <c r="W42" i="6"/>
  <c r="H42" i="6"/>
  <c r="F42" i="6"/>
  <c r="BA40" i="6"/>
  <c r="AZ40" i="6"/>
  <c r="AY40" i="6"/>
  <c r="AX40" i="6"/>
  <c r="AW40" i="6"/>
  <c r="AV40" i="6"/>
  <c r="AU40" i="6"/>
  <c r="AT40" i="6"/>
  <c r="AS40" i="6"/>
  <c r="AR40" i="6"/>
  <c r="AQ40" i="6"/>
  <c r="AP40" i="6"/>
  <c r="AO40" i="6"/>
  <c r="AN40" i="6"/>
  <c r="AM40" i="6"/>
  <c r="AL40" i="6"/>
  <c r="AK40" i="6"/>
  <c r="AJ40" i="6"/>
  <c r="AI40" i="6"/>
  <c r="AH40" i="6"/>
  <c r="AG40" i="6"/>
  <c r="AF40" i="6"/>
  <c r="AE40" i="6"/>
  <c r="AD40" i="6"/>
  <c r="AC40" i="6"/>
  <c r="AB40" i="6"/>
  <c r="AA40" i="6"/>
  <c r="Z40" i="6"/>
  <c r="Y40" i="6"/>
  <c r="X40" i="6"/>
  <c r="W40" i="6"/>
  <c r="H40" i="6"/>
  <c r="F40"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H38" i="6"/>
  <c r="F38" i="6"/>
  <c r="BA36" i="6"/>
  <c r="AZ36" i="6"/>
  <c r="AY36" i="6"/>
  <c r="AX36" i="6"/>
  <c r="AW36" i="6"/>
  <c r="AV36" i="6"/>
  <c r="AU36" i="6"/>
  <c r="AT36" i="6"/>
  <c r="AS36" i="6"/>
  <c r="AR36" i="6"/>
  <c r="AQ36" i="6"/>
  <c r="AP36" i="6"/>
  <c r="AO36" i="6"/>
  <c r="AN36" i="6"/>
  <c r="AM36" i="6"/>
  <c r="AL36" i="6"/>
  <c r="AK36" i="6"/>
  <c r="AJ36" i="6"/>
  <c r="AI36" i="6"/>
  <c r="AH36" i="6"/>
  <c r="AG36" i="6"/>
  <c r="AF36" i="6"/>
  <c r="AE36" i="6"/>
  <c r="AD36" i="6"/>
  <c r="AC36" i="6"/>
  <c r="AB36" i="6"/>
  <c r="AA36" i="6"/>
  <c r="Z36" i="6"/>
  <c r="Y36" i="6"/>
  <c r="X36" i="6"/>
  <c r="W36" i="6"/>
  <c r="H36" i="6"/>
  <c r="F36" i="6"/>
  <c r="BA34" i="6"/>
  <c r="AZ34" i="6"/>
  <c r="AY34" i="6"/>
  <c r="AX34"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H34" i="6"/>
  <c r="F34" i="6"/>
  <c r="BA32" i="6"/>
  <c r="AZ32" i="6"/>
  <c r="AY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H32" i="6"/>
  <c r="F32" i="6"/>
  <c r="BA30" i="6"/>
  <c r="AZ30" i="6"/>
  <c r="AY30" i="6"/>
  <c r="AX30"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H30" i="6"/>
  <c r="F30" i="6"/>
  <c r="BA28" i="6"/>
  <c r="AZ28" i="6"/>
  <c r="AY28" i="6"/>
  <c r="AX28"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H28" i="6"/>
  <c r="F28" i="6"/>
  <c r="BA26" i="6"/>
  <c r="AZ26" i="6"/>
  <c r="AY26" i="6"/>
  <c r="AX26"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H26" i="6"/>
  <c r="F26" i="6"/>
  <c r="BA24" i="6"/>
  <c r="AZ24" i="6"/>
  <c r="AY24" i="6"/>
  <c r="AX24" i="6"/>
  <c r="AW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H24" i="6"/>
  <c r="F24" i="6"/>
  <c r="BA22" i="6"/>
  <c r="AZ22" i="6"/>
  <c r="AY22" i="6"/>
  <c r="AX22" i="6"/>
  <c r="AW22" i="6"/>
  <c r="AV22" i="6"/>
  <c r="AU22" i="6"/>
  <c r="AT22" i="6"/>
  <c r="AS22" i="6"/>
  <c r="AR22" i="6"/>
  <c r="AQ22" i="6"/>
  <c r="AP22" i="6"/>
  <c r="AO22" i="6"/>
  <c r="AN22" i="6"/>
  <c r="AM22" i="6"/>
  <c r="AL22" i="6"/>
  <c r="AK22" i="6"/>
  <c r="AJ22" i="6"/>
  <c r="AI22" i="6"/>
  <c r="AH22" i="6"/>
  <c r="AG22" i="6"/>
  <c r="AF22" i="6"/>
  <c r="AE22" i="6"/>
  <c r="AD22" i="6"/>
  <c r="AC22" i="6"/>
  <c r="AB22" i="6"/>
  <c r="AA22" i="6"/>
  <c r="Z22" i="6"/>
  <c r="Y22" i="6"/>
  <c r="X22" i="6"/>
  <c r="W22" i="6"/>
  <c r="H22" i="6"/>
  <c r="F22" i="6"/>
  <c r="BA20" i="6"/>
  <c r="AZ20" i="6"/>
  <c r="AY20" i="6"/>
  <c r="AX20" i="6"/>
  <c r="AW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H20" i="6"/>
  <c r="F20" i="6"/>
  <c r="AC224" i="6" s="1"/>
  <c r="B19" i="6"/>
  <c r="B21" i="6" s="1"/>
  <c r="B23" i="6" s="1"/>
  <c r="B25" i="6" s="1"/>
  <c r="B27" i="6" s="1"/>
  <c r="B29" i="6" s="1"/>
  <c r="B31" i="6" s="1"/>
  <c r="B33" i="6" s="1"/>
  <c r="B35" i="6" s="1"/>
  <c r="B37" i="6" s="1"/>
  <c r="B39" i="6" s="1"/>
  <c r="B41" i="6" s="1"/>
  <c r="B43" i="6" s="1"/>
  <c r="B45" i="6" s="1"/>
  <c r="B47" i="6" s="1"/>
  <c r="B49" i="6" s="1"/>
  <c r="B51" i="6" s="1"/>
  <c r="B53" i="6" s="1"/>
  <c r="B55" i="6" s="1"/>
  <c r="B57" i="6" s="1"/>
  <c r="B59" i="6" s="1"/>
  <c r="B61" i="6" s="1"/>
  <c r="B63" i="6" s="1"/>
  <c r="B65" i="6" s="1"/>
  <c r="B67" i="6" s="1"/>
  <c r="B69" i="6" s="1"/>
  <c r="B71" i="6" s="1"/>
  <c r="B73" i="6" s="1"/>
  <c r="B75" i="6" s="1"/>
  <c r="B77" i="6" s="1"/>
  <c r="B79" i="6" s="1"/>
  <c r="B81" i="6" s="1"/>
  <c r="B83" i="6" s="1"/>
  <c r="B85" i="6" s="1"/>
  <c r="B87" i="6" s="1"/>
  <c r="B89" i="6" s="1"/>
  <c r="B91" i="6" s="1"/>
  <c r="B93" i="6" s="1"/>
  <c r="B95" i="6" s="1"/>
  <c r="B97" i="6" s="1"/>
  <c r="B99" i="6" s="1"/>
  <c r="B101" i="6" s="1"/>
  <c r="B103" i="6" s="1"/>
  <c r="B105" i="6" s="1"/>
  <c r="B107" i="6" s="1"/>
  <c r="B109" i="6" s="1"/>
  <c r="B111" i="6" s="1"/>
  <c r="B113" i="6" s="1"/>
  <c r="B115" i="6" s="1"/>
  <c r="B117" i="6" s="1"/>
  <c r="B119" i="6" s="1"/>
  <c r="B121" i="6" s="1"/>
  <c r="B123" i="6" s="1"/>
  <c r="B125" i="6" s="1"/>
  <c r="B127" i="6" s="1"/>
  <c r="B129" i="6" s="1"/>
  <c r="B131" i="6" s="1"/>
  <c r="B133" i="6" s="1"/>
  <c r="B135" i="6" s="1"/>
  <c r="B137" i="6" s="1"/>
  <c r="B139" i="6" s="1"/>
  <c r="B141" i="6" s="1"/>
  <c r="B143" i="6" s="1"/>
  <c r="B145" i="6" s="1"/>
  <c r="B147" i="6" s="1"/>
  <c r="B149" i="6" s="1"/>
  <c r="B151" i="6" s="1"/>
  <c r="B153" i="6" s="1"/>
  <c r="B155" i="6" s="1"/>
  <c r="B157" i="6" s="1"/>
  <c r="B159" i="6" s="1"/>
  <c r="B161" i="6" s="1"/>
  <c r="B163" i="6" s="1"/>
  <c r="B165" i="6" s="1"/>
  <c r="B167" i="6" s="1"/>
  <c r="B169" i="6" s="1"/>
  <c r="B171" i="6" s="1"/>
  <c r="B173" i="6" s="1"/>
  <c r="B175" i="6" s="1"/>
  <c r="B177" i="6" s="1"/>
  <c r="B179" i="6" s="1"/>
  <c r="B181" i="6" s="1"/>
  <c r="B183" i="6" s="1"/>
  <c r="B185" i="6" s="1"/>
  <c r="B187" i="6" s="1"/>
  <c r="B189" i="6" s="1"/>
  <c r="B191" i="6" s="1"/>
  <c r="B193" i="6" s="1"/>
  <c r="B195" i="6" s="1"/>
  <c r="B197" i="6" s="1"/>
  <c r="B199" i="6" s="1"/>
  <c r="B201" i="6" s="1"/>
  <c r="B203" i="6" s="1"/>
  <c r="B205" i="6" s="1"/>
  <c r="B207" i="6" s="1"/>
  <c r="B209" i="6" s="1"/>
  <c r="B211" i="6" s="1"/>
  <c r="B213" i="6" s="1"/>
  <c r="B215" i="6" s="1"/>
  <c r="BA18" i="6"/>
  <c r="AZ18" i="6"/>
  <c r="AY18" i="6"/>
  <c r="AX18"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H18" i="6"/>
  <c r="F18" i="6"/>
  <c r="B17" i="6"/>
  <c r="BA14" i="6"/>
  <c r="BA15" i="6" s="1"/>
  <c r="BA16" i="6" s="1"/>
  <c r="AZ14" i="6"/>
  <c r="AZ15" i="6" s="1"/>
  <c r="AZ16" i="6" s="1"/>
  <c r="AY14" i="6"/>
  <c r="AY15" i="6" s="1"/>
  <c r="AY16" i="6" s="1"/>
  <c r="BB12" i="6"/>
  <c r="AF2" i="6"/>
  <c r="AW15" i="6" s="1"/>
  <c r="AW16" i="6" s="1"/>
  <c r="BB110" i="6" l="1"/>
  <c r="BD110" i="6" s="1"/>
  <c r="BB144" i="6"/>
  <c r="BD144" i="6" s="1"/>
  <c r="BE8" i="6"/>
  <c r="Z15" i="6"/>
  <c r="Z16" i="6" s="1"/>
  <c r="BB32" i="6"/>
  <c r="BD32" i="6" s="1"/>
  <c r="BB64" i="6"/>
  <c r="BD64" i="6" s="1"/>
  <c r="BB96" i="6"/>
  <c r="BD96" i="6" s="1"/>
  <c r="BB128" i="6"/>
  <c r="BD128" i="6" s="1"/>
  <c r="BB158" i="6"/>
  <c r="BD158" i="6" s="1"/>
  <c r="BB160" i="6"/>
  <c r="BD160" i="6" s="1"/>
  <c r="BB192" i="6"/>
  <c r="BD192" i="6" s="1"/>
  <c r="AH15" i="6"/>
  <c r="AH16" i="6" s="1"/>
  <c r="BB18" i="6"/>
  <c r="BD18" i="6" s="1"/>
  <c r="AX15" i="6"/>
  <c r="AX16" i="6" s="1"/>
  <c r="BB48" i="6"/>
  <c r="BD48" i="6" s="1"/>
  <c r="AP15" i="6"/>
  <c r="AP16" i="6" s="1"/>
  <c r="BB80" i="6"/>
  <c r="BD80" i="6" s="1"/>
  <c r="O224" i="6"/>
  <c r="BB216" i="6"/>
  <c r="BD216" i="6" s="1"/>
  <c r="BB126" i="6"/>
  <c r="BD126" i="6" s="1"/>
  <c r="BB142" i="6"/>
  <c r="BD142" i="6" s="1"/>
  <c r="BB208" i="6"/>
  <c r="BD208" i="6" s="1"/>
  <c r="BB34" i="6"/>
  <c r="BD34" i="6" s="1"/>
  <c r="BB50" i="6"/>
  <c r="BD50" i="6" s="1"/>
  <c r="BB66" i="6"/>
  <c r="BD66" i="6" s="1"/>
  <c r="BB82" i="6"/>
  <c r="BD82" i="6" s="1"/>
  <c r="BB98" i="6"/>
  <c r="BD98" i="6" s="1"/>
  <c r="BB178" i="6"/>
  <c r="BD178" i="6" s="1"/>
  <c r="BB194" i="6"/>
  <c r="BD194" i="6" s="1"/>
  <c r="BB210" i="6"/>
  <c r="BD210" i="6" s="1"/>
  <c r="BB36" i="6"/>
  <c r="BD36" i="6" s="1"/>
  <c r="BB52" i="6"/>
  <c r="BD52" i="6" s="1"/>
  <c r="BB68" i="6"/>
  <c r="BD68" i="6" s="1"/>
  <c r="BB84" i="6"/>
  <c r="BD84" i="6" s="1"/>
  <c r="BB100" i="6"/>
  <c r="BD100" i="6" s="1"/>
  <c r="BB114" i="6"/>
  <c r="BD114" i="6" s="1"/>
  <c r="BB116" i="6"/>
  <c r="BD116" i="6" s="1"/>
  <c r="BB130" i="6"/>
  <c r="BD130" i="6" s="1"/>
  <c r="BB132" i="6"/>
  <c r="BD132" i="6" s="1"/>
  <c r="BB146" i="6"/>
  <c r="BD146" i="6" s="1"/>
  <c r="BB148" i="6"/>
  <c r="BD148" i="6" s="1"/>
  <c r="BB162" i="6"/>
  <c r="BD162" i="6" s="1"/>
  <c r="BB164" i="6"/>
  <c r="BD164" i="6" s="1"/>
  <c r="BB180" i="6"/>
  <c r="BD180" i="6" s="1"/>
  <c r="BB196" i="6"/>
  <c r="BD196" i="6" s="1"/>
  <c r="BB212" i="6"/>
  <c r="BD212" i="6" s="1"/>
  <c r="BB54" i="6"/>
  <c r="BD54" i="6" s="1"/>
  <c r="BB70" i="6"/>
  <c r="BD70" i="6" s="1"/>
  <c r="BB86" i="6"/>
  <c r="BD86" i="6" s="1"/>
  <c r="BB102" i="6"/>
  <c r="BD102" i="6" s="1"/>
  <c r="BB182" i="6"/>
  <c r="BD182" i="6" s="1"/>
  <c r="BB198" i="6"/>
  <c r="BD198" i="6" s="1"/>
  <c r="BB214" i="6"/>
  <c r="BD214" i="6" s="1"/>
  <c r="BB22" i="6"/>
  <c r="BD22" i="6" s="1"/>
  <c r="BB38" i="6"/>
  <c r="BD38" i="6" s="1"/>
  <c r="BB56" i="6"/>
  <c r="BD56" i="6" s="1"/>
  <c r="BB72" i="6"/>
  <c r="BD72" i="6" s="1"/>
  <c r="BB88" i="6"/>
  <c r="BD88" i="6" s="1"/>
  <c r="BB104" i="6"/>
  <c r="BD104" i="6" s="1"/>
  <c r="BB118" i="6"/>
  <c r="BD118" i="6" s="1"/>
  <c r="BB120" i="6"/>
  <c r="BD120" i="6" s="1"/>
  <c r="BB134" i="6"/>
  <c r="BD134" i="6" s="1"/>
  <c r="BB136" i="6"/>
  <c r="BD136" i="6" s="1"/>
  <c r="BB150" i="6"/>
  <c r="BD150" i="6" s="1"/>
  <c r="BB152" i="6"/>
  <c r="BD152" i="6" s="1"/>
  <c r="BB166" i="6"/>
  <c r="BD166" i="6" s="1"/>
  <c r="BB168" i="6"/>
  <c r="BD168" i="6" s="1"/>
  <c r="BB184" i="6"/>
  <c r="BD184" i="6" s="1"/>
  <c r="BB200" i="6"/>
  <c r="BD200" i="6" s="1"/>
  <c r="BB20" i="6"/>
  <c r="BD20" i="6" s="1"/>
  <c r="BB24" i="6"/>
  <c r="BD24" i="6" s="1"/>
  <c r="BB40" i="6"/>
  <c r="BD40" i="6" s="1"/>
  <c r="BB26" i="6"/>
  <c r="BD26" i="6" s="1"/>
  <c r="BB42" i="6"/>
  <c r="BD42" i="6" s="1"/>
  <c r="BB58" i="6"/>
  <c r="BD58" i="6" s="1"/>
  <c r="BB74" i="6"/>
  <c r="BD74" i="6" s="1"/>
  <c r="BB90" i="6"/>
  <c r="BD90" i="6" s="1"/>
  <c r="BB106" i="6"/>
  <c r="BD106" i="6" s="1"/>
  <c r="BB186" i="6"/>
  <c r="BD186" i="6" s="1"/>
  <c r="BB202" i="6"/>
  <c r="BD202" i="6" s="1"/>
  <c r="BB28" i="6"/>
  <c r="BD28" i="6" s="1"/>
  <c r="BB44" i="6"/>
  <c r="BD44" i="6" s="1"/>
  <c r="BB60" i="6"/>
  <c r="BD60" i="6" s="1"/>
  <c r="BB76" i="6"/>
  <c r="BD76" i="6" s="1"/>
  <c r="BB92" i="6"/>
  <c r="BD92" i="6" s="1"/>
  <c r="BB108" i="6"/>
  <c r="BD108" i="6" s="1"/>
  <c r="BB122" i="6"/>
  <c r="BD122" i="6" s="1"/>
  <c r="BB124" i="6"/>
  <c r="BD124" i="6" s="1"/>
  <c r="BB138" i="6"/>
  <c r="BD138" i="6" s="1"/>
  <c r="BB140" i="6"/>
  <c r="BD140" i="6" s="1"/>
  <c r="BB154" i="6"/>
  <c r="BD154" i="6" s="1"/>
  <c r="BB156" i="6"/>
  <c r="BD156" i="6" s="1"/>
  <c r="BB170" i="6"/>
  <c r="BD170" i="6" s="1"/>
  <c r="BB172" i="6"/>
  <c r="BD172" i="6" s="1"/>
  <c r="BB188" i="6"/>
  <c r="BD188" i="6" s="1"/>
  <c r="BB204" i="6"/>
  <c r="BD204" i="6" s="1"/>
  <c r="BB30" i="6"/>
  <c r="BD30" i="6" s="1"/>
  <c r="BB46" i="6"/>
  <c r="BD46" i="6" s="1"/>
  <c r="BB62" i="6"/>
  <c r="BD62" i="6" s="1"/>
  <c r="BB78" i="6"/>
  <c r="BD78" i="6" s="1"/>
  <c r="BB94" i="6"/>
  <c r="BD94" i="6" s="1"/>
  <c r="BB174" i="6"/>
  <c r="BD174" i="6" s="1"/>
  <c r="BB190" i="6"/>
  <c r="BD190" i="6" s="1"/>
  <c r="BB206" i="6"/>
  <c r="BD206" i="6" s="1"/>
  <c r="AA231" i="6"/>
  <c r="AA15" i="6"/>
  <c r="AA16" i="6" s="1"/>
  <c r="AI15" i="6"/>
  <c r="AI16" i="6" s="1"/>
  <c r="AQ15" i="6"/>
  <c r="AQ16" i="6" s="1"/>
  <c r="AE224" i="6"/>
  <c r="AF231" i="6"/>
  <c r="AJ15" i="6"/>
  <c r="AJ16" i="6" s="1"/>
  <c r="M223" i="6"/>
  <c r="M225" i="6"/>
  <c r="AC15" i="6"/>
  <c r="AC16" i="6" s="1"/>
  <c r="AK15" i="6"/>
  <c r="AK16" i="6" s="1"/>
  <c r="AS15" i="6"/>
  <c r="AS16" i="6" s="1"/>
  <c r="M222" i="6"/>
  <c r="O223" i="6"/>
  <c r="O225" i="6"/>
  <c r="AA230" i="6"/>
  <c r="AB15" i="6"/>
  <c r="AB16" i="6" s="1"/>
  <c r="AR15" i="6"/>
  <c r="AR16" i="6" s="1"/>
  <c r="AD15" i="6"/>
  <c r="AD16" i="6" s="1"/>
  <c r="AL15" i="6"/>
  <c r="AL16" i="6" s="1"/>
  <c r="AT15" i="6"/>
  <c r="AT16" i="6" s="1"/>
  <c r="O222" i="6"/>
  <c r="AC223" i="6"/>
  <c r="AC225" i="6"/>
  <c r="W15" i="6"/>
  <c r="W16" i="6" s="1"/>
  <c r="AE15" i="6"/>
  <c r="AE16" i="6" s="1"/>
  <c r="AM15" i="6"/>
  <c r="AM16" i="6" s="1"/>
  <c r="AU15" i="6"/>
  <c r="AU16" i="6" s="1"/>
  <c r="AC222" i="6"/>
  <c r="AE223" i="6"/>
  <c r="AE225" i="6"/>
  <c r="X15" i="6"/>
  <c r="X16" i="6" s="1"/>
  <c r="AF15" i="6"/>
  <c r="AF16" i="6" s="1"/>
  <c r="AN15" i="6"/>
  <c r="AN16" i="6" s="1"/>
  <c r="AV15" i="6"/>
  <c r="AV16" i="6" s="1"/>
  <c r="AE222" i="6"/>
  <c r="M224" i="6"/>
  <c r="Y15" i="6"/>
  <c r="Y16" i="6" s="1"/>
  <c r="AG15" i="6"/>
  <c r="AG16" i="6" s="1"/>
  <c r="AO15" i="6"/>
  <c r="AO16" i="6" s="1"/>
  <c r="AE226" i="6" l="1"/>
  <c r="M226" i="6"/>
  <c r="O226" i="6"/>
  <c r="AC226" i="6"/>
  <c r="AK231" i="6"/>
  <c r="AF236" i="6" s="1"/>
  <c r="AK236" i="6" s="1"/>
  <c r="AV222" i="6" s="1"/>
  <c r="BA222" i="6" s="1"/>
</calcChain>
</file>

<file path=xl/sharedStrings.xml><?xml version="1.0" encoding="utf-8"?>
<sst xmlns="http://schemas.openxmlformats.org/spreadsheetml/2006/main" count="2419" uniqueCount="765">
  <si>
    <t>Ⅰ</t>
    <phoneticPr fontId="2"/>
  </si>
  <si>
    <t>○×を記入</t>
    <rPh sb="3" eb="5">
      <t>キニュウ</t>
    </rPh>
    <phoneticPr fontId="2"/>
  </si>
  <si>
    <t>フリガナ</t>
    <phoneticPr fontId="2"/>
  </si>
  <si>
    <t>　</t>
    <phoneticPr fontId="2"/>
  </si>
  <si>
    <t>〒</t>
    <phoneticPr fontId="2"/>
  </si>
  <si>
    <t>開設年月日</t>
    <rPh sb="0" eb="2">
      <t>カイセツ</t>
    </rPh>
    <rPh sb="2" eb="5">
      <t>ネンガッピ</t>
    </rPh>
    <phoneticPr fontId="2"/>
  </si>
  <si>
    <t>　</t>
    <phoneticPr fontId="2"/>
  </si>
  <si>
    <t>【具体的に記入してください】</t>
    <rPh sb="1" eb="4">
      <t>グタイテキ</t>
    </rPh>
    <rPh sb="5" eb="7">
      <t>キニュウ</t>
    </rPh>
    <phoneticPr fontId="2"/>
  </si>
  <si>
    <t>１　内容及び手続きの説明及び同意</t>
    <rPh sb="2" eb="4">
      <t>ナイヨウ</t>
    </rPh>
    <rPh sb="4" eb="5">
      <t>オヨ</t>
    </rPh>
    <rPh sb="6" eb="8">
      <t>テツヅ</t>
    </rPh>
    <rPh sb="10" eb="12">
      <t>セツメイ</t>
    </rPh>
    <rPh sb="12" eb="13">
      <t>オヨ</t>
    </rPh>
    <rPh sb="14" eb="16">
      <t>ドウイ</t>
    </rPh>
    <phoneticPr fontId="2"/>
  </si>
  <si>
    <t>Ⅲ</t>
    <phoneticPr fontId="2"/>
  </si>
  <si>
    <t>【記入欄】</t>
    <rPh sb="1" eb="4">
      <t>キニュウラン</t>
    </rPh>
    <phoneticPr fontId="2"/>
  </si>
  <si>
    <t>（　　　　）評価</t>
    <rPh sb="6" eb="8">
      <t>ヒョウカ</t>
    </rPh>
    <phoneticPr fontId="2"/>
  </si>
  <si>
    <t>年</t>
    <rPh sb="0" eb="1">
      <t>ネン</t>
    </rPh>
    <phoneticPr fontId="2"/>
  </si>
  <si>
    <t>月</t>
    <rPh sb="0" eb="1">
      <t>ツキ</t>
    </rPh>
    <phoneticPr fontId="2"/>
  </si>
  <si>
    <t>日</t>
    <rPh sb="0" eb="1">
      <t>ヒ</t>
    </rPh>
    <phoneticPr fontId="2"/>
  </si>
  <si>
    <t>介護保険事業所番号</t>
    <rPh sb="0" eb="2">
      <t>カイゴ</t>
    </rPh>
    <rPh sb="2" eb="4">
      <t>ホケン</t>
    </rPh>
    <rPh sb="4" eb="7">
      <t>ジギョウショ</t>
    </rPh>
    <rPh sb="7" eb="9">
      <t>バンゴウ</t>
    </rPh>
    <phoneticPr fontId="2"/>
  </si>
  <si>
    <t>名　　称</t>
    <rPh sb="0" eb="1">
      <t>ナ</t>
    </rPh>
    <rPh sb="3" eb="4">
      <t>ショウ</t>
    </rPh>
    <phoneticPr fontId="2"/>
  </si>
  <si>
    <t>住　　所</t>
    <rPh sb="0" eb="1">
      <t>ジュウ</t>
    </rPh>
    <rPh sb="3" eb="4">
      <t>ショ</t>
    </rPh>
    <phoneticPr fontId="2"/>
  </si>
  <si>
    <t>ｰ</t>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</si>
  <si>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</si>
  <si>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</si>
  <si>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</si>
  <si>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事　業　所</t>
    <rPh sb="0" eb="1">
      <t>コト</t>
    </rPh>
    <rPh sb="2" eb="3">
      <t>ギョウ</t>
    </rPh>
    <rPh sb="4" eb="5">
      <t>ショ</t>
    </rPh>
    <phoneticPr fontId="2"/>
  </si>
  <si>
    <t>　</t>
    <phoneticPr fontId="2"/>
  </si>
  <si>
    <t>氏　名</t>
    <rPh sb="0" eb="1">
      <t>シ</t>
    </rPh>
    <rPh sb="2" eb="3">
      <t>メイ</t>
    </rPh>
    <phoneticPr fontId="2"/>
  </si>
  <si>
    <t>事業所名</t>
    <rPh sb="0" eb="3">
      <t>ジギョウショ</t>
    </rPh>
    <rPh sb="3" eb="4">
      <t>ナ</t>
    </rPh>
    <phoneticPr fontId="2"/>
  </si>
  <si>
    <t>時間</t>
    <rPh sb="0" eb="2">
      <t>ジカン</t>
    </rPh>
    <phoneticPr fontId="2"/>
  </si>
  <si>
    <t>）</t>
    <phoneticPr fontId="2"/>
  </si>
  <si>
    <t>　</t>
    <phoneticPr fontId="2"/>
  </si>
  <si>
    <t>管理者の氏名を記入してください。</t>
    <rPh sb="0" eb="2">
      <t>カンリ</t>
    </rPh>
    <rPh sb="2" eb="3">
      <t>シャ</t>
    </rPh>
    <rPh sb="4" eb="6">
      <t>シメイ</t>
    </rPh>
    <rPh sb="7" eb="9">
      <t>キニュウ</t>
    </rPh>
    <phoneticPr fontId="2"/>
  </si>
  <si>
    <t>　</t>
    <phoneticPr fontId="2"/>
  </si>
  <si>
    <t>　</t>
    <phoneticPr fontId="2"/>
  </si>
  <si>
    <t>職　　　種</t>
    <rPh sb="0" eb="1">
      <t>ショク</t>
    </rPh>
    <rPh sb="4" eb="5">
      <t>タネ</t>
    </rPh>
    <phoneticPr fontId="2"/>
  </si>
  <si>
    <t>1週あたりの時間数</t>
    <rPh sb="1" eb="2">
      <t>シュウ</t>
    </rPh>
    <rPh sb="6" eb="9">
      <t>ジカンスウ</t>
    </rPh>
    <phoneticPr fontId="2"/>
  </si>
  <si>
    <t>（</t>
    <phoneticPr fontId="2"/>
  </si>
  <si>
    <t>Ⅱ</t>
    <phoneticPr fontId="2"/>
  </si>
  <si>
    <t>　運営に関する報告</t>
    <rPh sb="1" eb="3">
      <t>ウンエイ</t>
    </rPh>
    <rPh sb="4" eb="5">
      <t>カン</t>
    </rPh>
    <rPh sb="7" eb="9">
      <t>ホウコク</t>
    </rPh>
    <phoneticPr fontId="2"/>
  </si>
  <si>
    <t>避難訓練</t>
    <rPh sb="0" eb="2">
      <t>ヒナン</t>
    </rPh>
    <rPh sb="2" eb="4">
      <t>クンレン</t>
    </rPh>
    <phoneticPr fontId="2"/>
  </si>
  <si>
    <t>救出訓練</t>
    <rPh sb="0" eb="2">
      <t>キュウシュツ</t>
    </rPh>
    <rPh sb="2" eb="4">
      <t>クンレン</t>
    </rPh>
    <phoneticPr fontId="2"/>
  </si>
  <si>
    <t>その他</t>
    <rPh sb="2" eb="3">
      <t>タ</t>
    </rPh>
    <phoneticPr fontId="2"/>
  </si>
  <si>
    <t>所内研修</t>
    <rPh sb="0" eb="2">
      <t>ショナイ</t>
    </rPh>
    <rPh sb="2" eb="4">
      <t>ケンシュウ</t>
    </rPh>
    <phoneticPr fontId="2"/>
  </si>
  <si>
    <t>所外研修</t>
    <rPh sb="0" eb="1">
      <t>ショ</t>
    </rPh>
    <rPh sb="1" eb="2">
      <t>ガイ</t>
    </rPh>
    <rPh sb="2" eb="4">
      <t>ケンシュウ</t>
    </rPh>
    <phoneticPr fontId="2"/>
  </si>
  <si>
    <t>　報酬に関する報告</t>
    <rPh sb="1" eb="3">
      <t>ホウシュウ</t>
    </rPh>
    <rPh sb="4" eb="5">
      <t>カン</t>
    </rPh>
    <rPh sb="7" eb="9">
      <t>ホウコク</t>
    </rPh>
    <phoneticPr fontId="2"/>
  </si>
  <si>
    <t>２　介護報酬の請求</t>
    <rPh sb="2" eb="4">
      <t>カイゴ</t>
    </rPh>
    <rPh sb="4" eb="6">
      <t>ホウシュウ</t>
    </rPh>
    <rPh sb="7" eb="9">
      <t>セイキュウ</t>
    </rPh>
    <phoneticPr fontId="2"/>
  </si>
  <si>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2"/>
  </si>
  <si>
    <t>※看護職員等の免許など、職種として必要な確認書類は事業所でコピー等を保管しておいてください。</t>
    <rPh sb="1" eb="3">
      <t>カンゴ</t>
    </rPh>
    <rPh sb="3" eb="5">
      <t>ショクイン</t>
    </rPh>
    <rPh sb="5" eb="6">
      <t>トウ</t>
    </rPh>
    <rPh sb="7" eb="9">
      <t>メンキョ</t>
    </rPh>
    <rPh sb="12" eb="14">
      <t>ショクシュ</t>
    </rPh>
    <rPh sb="17" eb="19">
      <t>ヒツヨウ</t>
    </rPh>
    <rPh sb="20" eb="22">
      <t>カクニン</t>
    </rPh>
    <rPh sb="22" eb="24">
      <t>ショルイ</t>
    </rPh>
    <rPh sb="25" eb="28">
      <t>ジギョウショ</t>
    </rPh>
    <rPh sb="32" eb="33">
      <t>トウ</t>
    </rPh>
    <rPh sb="34" eb="36">
      <t>ホカン</t>
    </rPh>
    <phoneticPr fontId="2"/>
  </si>
  <si>
    <t>出席者</t>
    <rPh sb="0" eb="3">
      <t>シュッセキシャ</t>
    </rPh>
    <phoneticPr fontId="2"/>
  </si>
  <si>
    <t>（実施　・　実施予定）</t>
    <rPh sb="1" eb="3">
      <t>ジッシ</t>
    </rPh>
    <rPh sb="6" eb="8">
      <t>ジッシ</t>
    </rPh>
    <rPh sb="8" eb="10">
      <t>ヨテイ</t>
    </rPh>
    <phoneticPr fontId="2"/>
  </si>
  <si>
    <t>　医薬品や利用者の服用する薬等の保管方法を記入してください。</t>
    <rPh sb="16" eb="18">
      <t>ホカン</t>
    </rPh>
    <rPh sb="18" eb="20">
      <t>ホウホウ</t>
    </rPh>
    <rPh sb="21" eb="23">
      <t>キニュウ</t>
    </rPh>
    <phoneticPr fontId="2"/>
  </si>
  <si>
    <t>【記入欄】</t>
    <rPh sb="1" eb="3">
      <t>キニュウ</t>
    </rPh>
    <rPh sb="3" eb="4">
      <t>ラン</t>
    </rPh>
    <phoneticPr fontId="2"/>
  </si>
  <si>
    <t>　職員の異動等による勤務体制への影響について、どのような配慮をしていますか？</t>
    <rPh sb="1" eb="3">
      <t>ショクイン</t>
    </rPh>
    <rPh sb="4" eb="6">
      <t>イドウ</t>
    </rPh>
    <rPh sb="6" eb="7">
      <t>トウ</t>
    </rPh>
    <rPh sb="10" eb="12">
      <t>キンム</t>
    </rPh>
    <rPh sb="12" eb="14">
      <t>タイセイ</t>
    </rPh>
    <rPh sb="16" eb="18">
      <t>エイキョウ</t>
    </rPh>
    <rPh sb="28" eb="30">
      <t>ハイリョ</t>
    </rPh>
    <phoneticPr fontId="2"/>
  </si>
  <si>
    <t>　職員を育成する取組みをどのように行っていますか？</t>
    <rPh sb="1" eb="3">
      <t>ショクイン</t>
    </rPh>
    <rPh sb="4" eb="6">
      <t>イクセイ</t>
    </rPh>
    <rPh sb="8" eb="10">
      <t>トリクミ</t>
    </rPh>
    <rPh sb="17" eb="18">
      <t>オコナ</t>
    </rPh>
    <phoneticPr fontId="2"/>
  </si>
  <si>
    <t>名</t>
    <rPh sb="0" eb="1">
      <t>メイ</t>
    </rPh>
    <phoneticPr fontId="2"/>
  </si>
  <si>
    <t>※施設内に設置している設備、備品等は、実際に使用する際に支障がないよう、日頃より管理、点検を心がけてください。</t>
    <rPh sb="1" eb="3">
      <t>シセツ</t>
    </rPh>
    <rPh sb="3" eb="4">
      <t>ナイ</t>
    </rPh>
    <rPh sb="5" eb="7">
      <t>セッチ</t>
    </rPh>
    <rPh sb="11" eb="13">
      <t>セツビ</t>
    </rPh>
    <rPh sb="14" eb="17">
      <t>ビヒントウ</t>
    </rPh>
    <rPh sb="19" eb="21">
      <t>ジッサイ</t>
    </rPh>
    <rPh sb="22" eb="24">
      <t>シヨウ</t>
    </rPh>
    <rPh sb="26" eb="27">
      <t>サイ</t>
    </rPh>
    <rPh sb="28" eb="30">
      <t>シショウ</t>
    </rPh>
    <rPh sb="36" eb="37">
      <t>ニチ</t>
    </rPh>
    <rPh sb="37" eb="38">
      <t>コロ</t>
    </rPh>
    <rPh sb="40" eb="42">
      <t>カンリ</t>
    </rPh>
    <rPh sb="43" eb="45">
      <t>テンケン</t>
    </rPh>
    <rPh sb="46" eb="47">
      <t>ココロ</t>
    </rPh>
    <phoneticPr fontId="2"/>
  </si>
  <si>
    <t>１　管理者について</t>
    <rPh sb="2" eb="5">
      <t>カンリシャ</t>
    </rPh>
    <phoneticPr fontId="2"/>
  </si>
  <si>
    <t>※兼務する職種等がある場合は、以下に記入してください。</t>
    <rPh sb="1" eb="3">
      <t>ケンム</t>
    </rPh>
    <rPh sb="5" eb="7">
      <t>ショクシュ</t>
    </rPh>
    <rPh sb="7" eb="8">
      <t>トウ</t>
    </rPh>
    <rPh sb="11" eb="13">
      <t>バアイ</t>
    </rPh>
    <rPh sb="15" eb="17">
      <t>イカ</t>
    </rPh>
    <rPh sb="18" eb="20">
      <t>キニュウ</t>
    </rPh>
    <phoneticPr fontId="2"/>
  </si>
  <si>
    <t>定　　員</t>
    <rPh sb="0" eb="1">
      <t>サダ</t>
    </rPh>
    <rPh sb="3" eb="4">
      <t>イン</t>
    </rPh>
    <phoneticPr fontId="2"/>
  </si>
  <si>
    <t>３　設備について</t>
    <rPh sb="2" eb="4">
      <t>セツビ</t>
    </rPh>
    <phoneticPr fontId="2"/>
  </si>
  <si>
    <t>１　事業所で実際に行っている介護報酬請求の流れについて、具体的に記入してください。</t>
    <rPh sb="2" eb="5">
      <t>ジギョウショ</t>
    </rPh>
    <rPh sb="6" eb="8">
      <t>ジッサイ</t>
    </rPh>
    <rPh sb="9" eb="10">
      <t>オコナ</t>
    </rPh>
    <rPh sb="14" eb="16">
      <t>カイゴ</t>
    </rPh>
    <rPh sb="16" eb="18">
      <t>ホウシュウ</t>
    </rPh>
    <rPh sb="18" eb="20">
      <t>セイキュウ</t>
    </rPh>
    <rPh sb="21" eb="22">
      <t>ナガ</t>
    </rPh>
    <rPh sb="28" eb="31">
      <t>グタイテキ</t>
    </rPh>
    <rPh sb="32" eb="34">
      <t>キニュウ</t>
    </rPh>
    <phoneticPr fontId="2"/>
  </si>
  <si>
    <t>実施(予定)年月日</t>
    <rPh sb="0" eb="2">
      <t>ジッシ</t>
    </rPh>
    <rPh sb="3" eb="5">
      <t>ヨテイ</t>
    </rPh>
    <rPh sb="6" eb="9">
      <t>ネンガッピ</t>
    </rPh>
    <phoneticPr fontId="2"/>
  </si>
  <si>
    <t>２　従業者について</t>
    <rPh sb="2" eb="5">
      <t>ジュウギョウシャ</t>
    </rPh>
    <phoneticPr fontId="2"/>
  </si>
  <si>
    <t>生活相談員を、１人以上配置している。</t>
    <phoneticPr fontId="2"/>
  </si>
  <si>
    <t>生活相談員のうち、１人以上は常勤である。</t>
    <rPh sb="0" eb="2">
      <t>セイカツ</t>
    </rPh>
    <rPh sb="2" eb="5">
      <t>ソウダンイン</t>
    </rPh>
    <rPh sb="9" eb="11">
      <t>ヒトリ</t>
    </rPh>
    <rPh sb="11" eb="13">
      <t>イジョウ</t>
    </rPh>
    <rPh sb="14" eb="16">
      <t>ジョウキン</t>
    </rPh>
    <phoneticPr fontId="2"/>
  </si>
  <si>
    <t>看護職員を、常勤換算方法で１名以上配置している。</t>
    <rPh sb="0" eb="2">
      <t>カンゴ</t>
    </rPh>
    <rPh sb="2" eb="4">
      <t>ショクイン</t>
    </rPh>
    <rPh sb="14" eb="17">
      <t>メイイジョウ</t>
    </rPh>
    <rPh sb="17" eb="19">
      <t>ハイチ</t>
    </rPh>
    <phoneticPr fontId="2"/>
  </si>
  <si>
    <t>宿直時間帯も含めて、常に１名以上の、サービスの提供に当たる介護職員が確保されている。</t>
    <rPh sb="0" eb="2">
      <t>シュクチョク</t>
    </rPh>
    <rPh sb="2" eb="5">
      <t>ジカンタイ</t>
    </rPh>
    <rPh sb="6" eb="7">
      <t>フク</t>
    </rPh>
    <rPh sb="10" eb="11">
      <t>ツネ</t>
    </rPh>
    <rPh sb="13" eb="16">
      <t>メイイジョウ</t>
    </rPh>
    <rPh sb="23" eb="25">
      <t>テイキョウ</t>
    </rPh>
    <rPh sb="26" eb="27">
      <t>ア</t>
    </rPh>
    <rPh sb="29" eb="31">
      <t>カイゴ</t>
    </rPh>
    <rPh sb="31" eb="33">
      <t>ショクイン</t>
    </rPh>
    <rPh sb="34" eb="36">
      <t>カクホ</t>
    </rPh>
    <phoneticPr fontId="2"/>
  </si>
  <si>
    <t>主としてサービスの提供にあたる看護職員および介護職員は、当該職務の遂行に支障がない場合は同一敷地内にある他の事業所、施設等の職務に従事することができますが、この場合は、運営規定で明示している。</t>
    <rPh sb="0" eb="1">
      <t>シュ</t>
    </rPh>
    <rPh sb="9" eb="11">
      <t>テイキョウ</t>
    </rPh>
    <rPh sb="15" eb="17">
      <t>カンゴ</t>
    </rPh>
    <rPh sb="17" eb="19">
      <t>ショクイン</t>
    </rPh>
    <rPh sb="22" eb="24">
      <t>カイゴ</t>
    </rPh>
    <rPh sb="24" eb="26">
      <t>ショクイン</t>
    </rPh>
    <rPh sb="28" eb="30">
      <t>トウガイ</t>
    </rPh>
    <rPh sb="30" eb="32">
      <t>ショクム</t>
    </rPh>
    <rPh sb="33" eb="35">
      <t>スイコウ</t>
    </rPh>
    <rPh sb="36" eb="38">
      <t>シショウ</t>
    </rPh>
    <rPh sb="41" eb="43">
      <t>バアイ</t>
    </rPh>
    <rPh sb="44" eb="46">
      <t>ドウイツ</t>
    </rPh>
    <rPh sb="46" eb="48">
      <t>シキチ</t>
    </rPh>
    <rPh sb="48" eb="49">
      <t>ナイ</t>
    </rPh>
    <rPh sb="52" eb="53">
      <t>ホカ</t>
    </rPh>
    <rPh sb="54" eb="57">
      <t>ジギョウショ</t>
    </rPh>
    <rPh sb="58" eb="61">
      <t>シセツトウ</t>
    </rPh>
    <rPh sb="62" eb="64">
      <t>ショクム</t>
    </rPh>
    <rPh sb="65" eb="67">
      <t>ジュウジ</t>
    </rPh>
    <rPh sb="80" eb="82">
      <t>バアイ</t>
    </rPh>
    <rPh sb="89" eb="91">
      <t>メイジ</t>
    </rPh>
    <phoneticPr fontId="2"/>
  </si>
  <si>
    <t>機能訓練指導員を１人以上配置している。</t>
    <rPh sb="0" eb="2">
      <t>キノウ</t>
    </rPh>
    <rPh sb="2" eb="4">
      <t>クンレン</t>
    </rPh>
    <rPh sb="4" eb="7">
      <t>シドウイン</t>
    </rPh>
    <rPh sb="9" eb="10">
      <t>ヒト</t>
    </rPh>
    <rPh sb="10" eb="12">
      <t>イジョウ</t>
    </rPh>
    <rPh sb="12" eb="14">
      <t>ハイチ</t>
    </rPh>
    <phoneticPr fontId="2"/>
  </si>
  <si>
    <t>機能訓練指導員等について、資格を証する書類をコピーし保管している。</t>
    <rPh sb="0" eb="2">
      <t>キノウ</t>
    </rPh>
    <rPh sb="2" eb="4">
      <t>クンレン</t>
    </rPh>
    <rPh sb="4" eb="7">
      <t>シドウイン</t>
    </rPh>
    <rPh sb="7" eb="8">
      <t>トウ</t>
    </rPh>
    <rPh sb="13" eb="15">
      <t>シカク</t>
    </rPh>
    <rPh sb="16" eb="17">
      <t>ショウ</t>
    </rPh>
    <rPh sb="19" eb="21">
      <t>ショルイ</t>
    </rPh>
    <rPh sb="26" eb="28">
      <t>ホカン</t>
    </rPh>
    <phoneticPr fontId="2"/>
  </si>
  <si>
    <t>計画作成担当者を、１人以上配置している。</t>
    <phoneticPr fontId="2"/>
  </si>
  <si>
    <t>当該事業所で兼務する職種</t>
    <rPh sb="0" eb="2">
      <t>トウガイ</t>
    </rPh>
    <rPh sb="2" eb="5">
      <t>ジギョウショ</t>
    </rPh>
    <rPh sb="6" eb="8">
      <t>ケンム</t>
    </rPh>
    <rPh sb="10" eb="12">
      <t>ショクシュ</t>
    </rPh>
    <phoneticPr fontId="2"/>
  </si>
  <si>
    <t>計画作成担当者は介護支援専門員である。</t>
    <phoneticPr fontId="2"/>
  </si>
  <si>
    <t>施設内に設置している消火設備その他、防災設備等についてあてはまるものに○をしてください。</t>
    <rPh sb="0" eb="2">
      <t>シセツ</t>
    </rPh>
    <rPh sb="2" eb="3">
      <t>ナイ</t>
    </rPh>
    <rPh sb="4" eb="6">
      <t>セッチ</t>
    </rPh>
    <rPh sb="10" eb="12">
      <t>ショウカ</t>
    </rPh>
    <rPh sb="12" eb="14">
      <t>セツビ</t>
    </rPh>
    <rPh sb="16" eb="17">
      <t>タ</t>
    </rPh>
    <rPh sb="18" eb="20">
      <t>ボウサイ</t>
    </rPh>
    <rPh sb="20" eb="22">
      <t>セツビ</t>
    </rPh>
    <rPh sb="22" eb="23">
      <t>トウ</t>
    </rPh>
    <phoneticPr fontId="2"/>
  </si>
  <si>
    <t>防災用のクロス・カーテン等を使用している。</t>
    <rPh sb="0" eb="2">
      <t>ボウサイ</t>
    </rPh>
    <rPh sb="2" eb="3">
      <t>ヨウ</t>
    </rPh>
    <rPh sb="12" eb="13">
      <t>トウ</t>
    </rPh>
    <rPh sb="14" eb="16">
      <t>シヨウ</t>
    </rPh>
    <phoneticPr fontId="2"/>
  </si>
  <si>
    <t>誘導灯を設置している。</t>
    <rPh sb="0" eb="2">
      <t>ユウドウ</t>
    </rPh>
    <rPh sb="2" eb="3">
      <t>トウ</t>
    </rPh>
    <rPh sb="4" eb="6">
      <t>セッチ</t>
    </rPh>
    <phoneticPr fontId="2"/>
  </si>
  <si>
    <t>消火器を設置している。</t>
    <rPh sb="0" eb="3">
      <t>ショウカキ</t>
    </rPh>
    <rPh sb="4" eb="6">
      <t>セッチ</t>
    </rPh>
    <phoneticPr fontId="2"/>
  </si>
  <si>
    <t>自動火災報知設備がある。</t>
    <phoneticPr fontId="2"/>
  </si>
  <si>
    <t>スプリンクラー設備がある。</t>
    <rPh sb="7" eb="9">
      <t>セツビ</t>
    </rPh>
    <phoneticPr fontId="2"/>
  </si>
  <si>
    <t>食材の管理は適正にできている。</t>
    <rPh sb="0" eb="2">
      <t>ショクザイ</t>
    </rPh>
    <rPh sb="3" eb="5">
      <t>カンリ</t>
    </rPh>
    <rPh sb="6" eb="8">
      <t>テキセイ</t>
    </rPh>
    <phoneticPr fontId="2"/>
  </si>
  <si>
    <t>調理器具等は清潔に保たれている。</t>
    <rPh sb="0" eb="2">
      <t>チョウリ</t>
    </rPh>
    <rPh sb="2" eb="4">
      <t>キグ</t>
    </rPh>
    <rPh sb="4" eb="5">
      <t>トウ</t>
    </rPh>
    <rPh sb="6" eb="8">
      <t>セイケツ</t>
    </rPh>
    <rPh sb="9" eb="10">
      <t>タモ</t>
    </rPh>
    <phoneticPr fontId="2"/>
  </si>
  <si>
    <t>除菌漂白剤、包丁、洗剤等の保管方法を記入してください。</t>
    <rPh sb="0" eb="2">
      <t>ジョキン</t>
    </rPh>
    <rPh sb="2" eb="4">
      <t>ヒョウハク</t>
    </rPh>
    <rPh sb="4" eb="5">
      <t>ザイ</t>
    </rPh>
    <rPh sb="6" eb="8">
      <t>ホウチョウ</t>
    </rPh>
    <rPh sb="9" eb="11">
      <t>センザイ</t>
    </rPh>
    <rPh sb="11" eb="12">
      <t>トウ</t>
    </rPh>
    <rPh sb="13" eb="15">
      <t>ホカン</t>
    </rPh>
    <rPh sb="15" eb="17">
      <t>ホウホウ</t>
    </rPh>
    <rPh sb="18" eb="20">
      <t>キニュウ</t>
    </rPh>
    <phoneticPr fontId="2"/>
  </si>
  <si>
    <t>施設内の装飾品等は家庭的なものになっている。</t>
    <rPh sb="0" eb="2">
      <t>シセツ</t>
    </rPh>
    <rPh sb="2" eb="3">
      <t>ナイ</t>
    </rPh>
    <rPh sb="4" eb="7">
      <t>ソウショクヒン</t>
    </rPh>
    <rPh sb="7" eb="8">
      <t>トウ</t>
    </rPh>
    <rPh sb="9" eb="12">
      <t>カテイテキ</t>
    </rPh>
    <phoneticPr fontId="2"/>
  </si>
  <si>
    <t>適正な空調管理が行われている。</t>
    <rPh sb="0" eb="2">
      <t>テキセイ</t>
    </rPh>
    <rPh sb="3" eb="5">
      <t>クウチョウ</t>
    </rPh>
    <rPh sb="5" eb="7">
      <t>カンリ</t>
    </rPh>
    <rPh sb="8" eb="9">
      <t>オコナ</t>
    </rPh>
    <phoneticPr fontId="2"/>
  </si>
  <si>
    <t>利用者が調理、レクレーション等をしやすい環境作りに努めている。</t>
    <rPh sb="0" eb="3">
      <t>リヨウシャ</t>
    </rPh>
    <rPh sb="4" eb="6">
      <t>チョウリ</t>
    </rPh>
    <rPh sb="14" eb="15">
      <t>トウ</t>
    </rPh>
    <rPh sb="20" eb="22">
      <t>カンキョウ</t>
    </rPh>
    <rPh sb="22" eb="23">
      <t>ヅク</t>
    </rPh>
    <rPh sb="25" eb="26">
      <t>ツト</t>
    </rPh>
    <phoneticPr fontId="2"/>
  </si>
  <si>
    <t>建物は耐火建築物または準耐火建築物である。</t>
    <phoneticPr fontId="2"/>
  </si>
  <si>
    <t>一時介護室、浴室、便所、食堂、機能訓練室、消火設備その他の非常災害に際して必要な設備を有している。</t>
    <phoneticPr fontId="2"/>
  </si>
  <si>
    <t>敷地内の安全管理等、利用者の動線が確保されている。</t>
    <phoneticPr fontId="2"/>
  </si>
  <si>
    <t>利用者が、車椅子等で円滑に移動することができるよう、段差の解消や廊下幅の確保等がなされている。</t>
    <phoneticPr fontId="2"/>
  </si>
  <si>
    <t>サービスの提供に際し、あらかじめ、入居申込者のサービスの選択に資すると認められる重要事項を記した文書を交付している。</t>
    <rPh sb="5" eb="7">
      <t>テイキョウ</t>
    </rPh>
    <rPh sb="8" eb="9">
      <t>サイ</t>
    </rPh>
    <rPh sb="17" eb="19">
      <t>ニュウキョ</t>
    </rPh>
    <rPh sb="19" eb="21">
      <t>モウシコミ</t>
    </rPh>
    <rPh sb="21" eb="22">
      <t>シャ</t>
    </rPh>
    <rPh sb="28" eb="30">
      <t>センタク</t>
    </rPh>
    <rPh sb="31" eb="32">
      <t>シ</t>
    </rPh>
    <rPh sb="35" eb="36">
      <t>ミト</t>
    </rPh>
    <rPh sb="40" eb="42">
      <t>ジュウヨウ</t>
    </rPh>
    <rPh sb="42" eb="44">
      <t>ジコウ</t>
    </rPh>
    <rPh sb="45" eb="46">
      <t>キ</t>
    </rPh>
    <rPh sb="48" eb="50">
      <t>ブンショ</t>
    </rPh>
    <rPh sb="51" eb="53">
      <t>コウフ</t>
    </rPh>
    <phoneticPr fontId="2"/>
  </si>
  <si>
    <t>運営規定の概要</t>
    <phoneticPr fontId="2"/>
  </si>
  <si>
    <t>〔</t>
    <phoneticPr fontId="2"/>
  </si>
  <si>
    <t>〕</t>
    <phoneticPr fontId="2"/>
  </si>
  <si>
    <t>従業員の勤務の体制</t>
    <phoneticPr fontId="2"/>
  </si>
  <si>
    <t>介護居室、一時介護室、浴室、便所、食堂および機能訓練室の概要</t>
    <phoneticPr fontId="2"/>
  </si>
  <si>
    <t>要介護状態区分に応じて当該事業所が提供する標準的な介護サービスの内容</t>
    <phoneticPr fontId="2"/>
  </si>
  <si>
    <t>利用料その他の費用の額</t>
    <phoneticPr fontId="2"/>
  </si>
  <si>
    <t>サービス利用に当たっての留意事項</t>
    <phoneticPr fontId="2"/>
  </si>
  <si>
    <t>事故発生時の対応方法</t>
    <phoneticPr fontId="2"/>
  </si>
  <si>
    <t>非常災害対策</t>
    <phoneticPr fontId="2"/>
  </si>
  <si>
    <t>その他の運営に関する重要事項</t>
    <phoneticPr fontId="2"/>
  </si>
  <si>
    <t>入居およびサービスの提供に関する契約を文書により締結している。</t>
    <rPh sb="0" eb="2">
      <t>ニュウキョ</t>
    </rPh>
    <rPh sb="10" eb="12">
      <t>テイキョウ</t>
    </rPh>
    <rPh sb="13" eb="14">
      <t>カン</t>
    </rPh>
    <rPh sb="16" eb="18">
      <t>ケイヤク</t>
    </rPh>
    <rPh sb="19" eb="21">
      <t>ブンショ</t>
    </rPh>
    <rPh sb="24" eb="26">
      <t>テイケツ</t>
    </rPh>
    <phoneticPr fontId="2"/>
  </si>
  <si>
    <t>重要事項説明書の中に規定されている項目に○をしてください。</t>
    <rPh sb="0" eb="2">
      <t>ジュウヨウ</t>
    </rPh>
    <rPh sb="2" eb="4">
      <t>ジコウ</t>
    </rPh>
    <rPh sb="4" eb="7">
      <t>セツメイショ</t>
    </rPh>
    <rPh sb="8" eb="9">
      <t>ナカ</t>
    </rPh>
    <rPh sb="10" eb="12">
      <t>キテイ</t>
    </rPh>
    <rPh sb="17" eb="19">
      <t>コウモク</t>
    </rPh>
    <phoneticPr fontId="2"/>
  </si>
  <si>
    <t>契約書の中に規定されている項目に○をしてください。</t>
    <rPh sb="0" eb="3">
      <t>ケイヤクショ</t>
    </rPh>
    <rPh sb="4" eb="5">
      <t>ナカ</t>
    </rPh>
    <rPh sb="6" eb="8">
      <t>キテイ</t>
    </rPh>
    <rPh sb="13" eb="15">
      <t>コウモク</t>
    </rPh>
    <phoneticPr fontId="2"/>
  </si>
  <si>
    <t>介護サービスの内容</t>
    <phoneticPr fontId="2"/>
  </si>
  <si>
    <t>契約解除の条件</t>
    <phoneticPr fontId="2"/>
  </si>
  <si>
    <t>その他の契約に関する重要事項</t>
    <phoneticPr fontId="2"/>
  </si>
  <si>
    <t>入居者の権利を不当に狭めるような契約解除の条件を定めていない。</t>
    <rPh sb="0" eb="3">
      <t>ニュウキョシャ</t>
    </rPh>
    <rPh sb="4" eb="6">
      <t>ケンリ</t>
    </rPh>
    <rPh sb="7" eb="9">
      <t>フトウ</t>
    </rPh>
    <rPh sb="10" eb="11">
      <t>セバ</t>
    </rPh>
    <rPh sb="16" eb="18">
      <t>ケイヤク</t>
    </rPh>
    <rPh sb="18" eb="20">
      <t>カイジョ</t>
    </rPh>
    <rPh sb="21" eb="23">
      <t>ジョウケン</t>
    </rPh>
    <rPh sb="24" eb="25">
      <t>サダ</t>
    </rPh>
    <phoneticPr fontId="2"/>
  </si>
  <si>
    <t>重要事項説明書の内容は、運営規程の内容と一致している。</t>
    <rPh sb="0" eb="2">
      <t>ジュウヨウ</t>
    </rPh>
    <rPh sb="2" eb="4">
      <t>ジコウ</t>
    </rPh>
    <rPh sb="4" eb="7">
      <t>セツメイショ</t>
    </rPh>
    <rPh sb="8" eb="10">
      <t>ナイヨウ</t>
    </rPh>
    <rPh sb="12" eb="14">
      <t>ウンエイ</t>
    </rPh>
    <rPh sb="14" eb="16">
      <t>キテイ</t>
    </rPh>
    <rPh sb="17" eb="19">
      <t>ナイヨウ</t>
    </rPh>
    <rPh sb="20" eb="22">
      <t>イッチ</t>
    </rPh>
    <phoneticPr fontId="2"/>
  </si>
  <si>
    <t>正当な理由なくサービスの提供を拒んでいない。</t>
    <rPh sb="0" eb="2">
      <t>セイトウ</t>
    </rPh>
    <rPh sb="3" eb="5">
      <t>リユウ</t>
    </rPh>
    <rPh sb="12" eb="14">
      <t>テイキョウ</t>
    </rPh>
    <rPh sb="15" eb="16">
      <t>コバ</t>
    </rPh>
    <phoneticPr fontId="2"/>
  </si>
  <si>
    <t>入居者が地域密着型特定施設入居者生活介護に代えて他事業者が提供する介護サービスを利用することを妨げていない。</t>
    <rPh sb="0" eb="3">
      <t>ニュウキョシャ</t>
    </rPh>
    <rPh sb="4" eb="6">
      <t>チイキ</t>
    </rPh>
    <rPh sb="6" eb="8">
      <t>ミッチャク</t>
    </rPh>
    <rPh sb="8" eb="9">
      <t>ガタ</t>
    </rPh>
    <rPh sb="9" eb="13">
      <t>トクテイシセツ</t>
    </rPh>
    <rPh sb="13" eb="16">
      <t>ニュウキョシャ</t>
    </rPh>
    <rPh sb="16" eb="18">
      <t>セイカツ</t>
    </rPh>
    <rPh sb="18" eb="20">
      <t>カイゴ</t>
    </rPh>
    <rPh sb="21" eb="22">
      <t>カ</t>
    </rPh>
    <rPh sb="24" eb="25">
      <t>タ</t>
    </rPh>
    <rPh sb="25" eb="28">
      <t>ジギョウシャ</t>
    </rPh>
    <rPh sb="29" eb="31">
      <t>テイキョウ</t>
    </rPh>
    <rPh sb="33" eb="35">
      <t>カイゴ</t>
    </rPh>
    <rPh sb="40" eb="42">
      <t>リヨウ</t>
    </rPh>
    <rPh sb="47" eb="48">
      <t>サマタ</t>
    </rPh>
    <phoneticPr fontId="2"/>
  </si>
  <si>
    <t>入居申込者が入院治療を要する者であること等、入居申込者に対し必要なサービスを提供することが困難であると認めた場合は、適切な病院または診療所を紹介する等、適切な措置を速やかに講じている。</t>
    <rPh sb="0" eb="2">
      <t>ニュウキョ</t>
    </rPh>
    <rPh sb="2" eb="5">
      <t>モウシコミシャ</t>
    </rPh>
    <rPh sb="6" eb="8">
      <t>ニュウイン</t>
    </rPh>
    <rPh sb="8" eb="10">
      <t>チリョウ</t>
    </rPh>
    <rPh sb="11" eb="12">
      <t>ヨウ</t>
    </rPh>
    <rPh sb="14" eb="15">
      <t>シャ</t>
    </rPh>
    <rPh sb="20" eb="21">
      <t>トウ</t>
    </rPh>
    <rPh sb="22" eb="24">
      <t>ニュウキョ</t>
    </rPh>
    <rPh sb="24" eb="27">
      <t>モウシコミシャ</t>
    </rPh>
    <rPh sb="28" eb="29">
      <t>タイ</t>
    </rPh>
    <rPh sb="30" eb="32">
      <t>ヒツヨウ</t>
    </rPh>
    <rPh sb="38" eb="40">
      <t>テイキョウ</t>
    </rPh>
    <rPh sb="45" eb="47">
      <t>コンナン</t>
    </rPh>
    <rPh sb="51" eb="52">
      <t>ミト</t>
    </rPh>
    <rPh sb="54" eb="56">
      <t>バアイ</t>
    </rPh>
    <rPh sb="58" eb="60">
      <t>テキセツ</t>
    </rPh>
    <rPh sb="61" eb="63">
      <t>ビョウイン</t>
    </rPh>
    <rPh sb="82" eb="83">
      <t>スミ</t>
    </rPh>
    <phoneticPr fontId="2"/>
  </si>
  <si>
    <t>サービスの提供に当たっては、利用者の心身の状況、置かれている環境等の把握に努めている。</t>
    <rPh sb="5" eb="7">
      <t>テイキョウ</t>
    </rPh>
    <rPh sb="8" eb="9">
      <t>ア</t>
    </rPh>
    <rPh sb="14" eb="17">
      <t>リヨウシャ</t>
    </rPh>
    <rPh sb="18" eb="20">
      <t>シンシン</t>
    </rPh>
    <rPh sb="21" eb="23">
      <t>ジョウキョウ</t>
    </rPh>
    <rPh sb="24" eb="25">
      <t>オ</t>
    </rPh>
    <rPh sb="30" eb="32">
      <t>カンキョウ</t>
    </rPh>
    <rPh sb="32" eb="33">
      <t>トウ</t>
    </rPh>
    <rPh sb="34" eb="36">
      <t>ハアク</t>
    </rPh>
    <rPh sb="37" eb="38">
      <t>ツト</t>
    </rPh>
    <phoneticPr fontId="2"/>
  </si>
  <si>
    <t>サービスの提供を求められた場合は、被保険者証によって被保険者資格、要介護認定・要支援認定の有無及び有効期間を確認している。</t>
    <rPh sb="5" eb="7">
      <t>テイキョウ</t>
    </rPh>
    <rPh sb="8" eb="9">
      <t>モト</t>
    </rPh>
    <rPh sb="13" eb="15">
      <t>バアイ</t>
    </rPh>
    <rPh sb="17" eb="21">
      <t>ヒホケンシャ</t>
    </rPh>
    <rPh sb="21" eb="22">
      <t>ショウ</t>
    </rPh>
    <rPh sb="26" eb="30">
      <t>ヒホケンシャ</t>
    </rPh>
    <rPh sb="30" eb="32">
      <t>シカク</t>
    </rPh>
    <rPh sb="33" eb="36">
      <t>ヨウカイゴ</t>
    </rPh>
    <rPh sb="36" eb="38">
      <t>ニンテイ</t>
    </rPh>
    <rPh sb="39" eb="42">
      <t>ヨウシエン</t>
    </rPh>
    <rPh sb="42" eb="44">
      <t>ニンテイ</t>
    </rPh>
    <rPh sb="45" eb="47">
      <t>ウム</t>
    </rPh>
    <rPh sb="47" eb="48">
      <t>オヨ</t>
    </rPh>
    <rPh sb="49" eb="51">
      <t>ユウコウ</t>
    </rPh>
    <rPh sb="51" eb="53">
      <t>キカン</t>
    </rPh>
    <rPh sb="54" eb="56">
      <t>カクニン</t>
    </rPh>
    <phoneticPr fontId="2"/>
  </si>
  <si>
    <t>サービスの提供の開始の際に、要介護認定を受けていない利用申込者については、当該申請が行われるよう必要な援助を行っている。</t>
    <rPh sb="5" eb="7">
      <t>テイキョウ</t>
    </rPh>
    <rPh sb="8" eb="10">
      <t>カイシ</t>
    </rPh>
    <rPh sb="11" eb="12">
      <t>サイ</t>
    </rPh>
    <rPh sb="14" eb="17">
      <t>ヨウカイゴ</t>
    </rPh>
    <rPh sb="17" eb="19">
      <t>ニンテイ</t>
    </rPh>
    <rPh sb="20" eb="21">
      <t>ウ</t>
    </rPh>
    <rPh sb="26" eb="28">
      <t>リヨウ</t>
    </rPh>
    <rPh sb="28" eb="31">
      <t>モウシコミシャ</t>
    </rPh>
    <rPh sb="37" eb="39">
      <t>トウガイ</t>
    </rPh>
    <rPh sb="39" eb="41">
      <t>シンセイ</t>
    </rPh>
    <rPh sb="42" eb="43">
      <t>オコナ</t>
    </rPh>
    <rPh sb="48" eb="50">
      <t>ヒツヨウ</t>
    </rPh>
    <rPh sb="51" eb="53">
      <t>エンジョ</t>
    </rPh>
    <rPh sb="54" eb="55">
      <t>オコナ</t>
    </rPh>
    <phoneticPr fontId="2"/>
  </si>
  <si>
    <t>居宅介護支援が利用者に対して行われていない等の場合であって必要と認めるときは、要介護認定の更新の申請が、遅くとも利用者が受けている要介護認定の有効期間が満了する日の３０日前にはなされるよう、必要な援助を行っている。</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rPh sb="52" eb="53">
      <t>オソ</t>
    </rPh>
    <rPh sb="56" eb="59">
      <t>リヨウシャ</t>
    </rPh>
    <rPh sb="60" eb="61">
      <t>ウ</t>
    </rPh>
    <rPh sb="65" eb="68">
      <t>ヨウカイゴ</t>
    </rPh>
    <rPh sb="68" eb="70">
      <t>ニンテイ</t>
    </rPh>
    <rPh sb="71" eb="73">
      <t>ユウコウ</t>
    </rPh>
    <rPh sb="73" eb="75">
      <t>キカン</t>
    </rPh>
    <rPh sb="76" eb="78">
      <t>マンリョウ</t>
    </rPh>
    <rPh sb="80" eb="81">
      <t>ヒ</t>
    </rPh>
    <rPh sb="84" eb="85">
      <t>ヒ</t>
    </rPh>
    <rPh sb="85" eb="86">
      <t>マエ</t>
    </rPh>
    <rPh sb="95" eb="97">
      <t>ヒツヨウ</t>
    </rPh>
    <rPh sb="98" eb="100">
      <t>エンジョ</t>
    </rPh>
    <rPh sb="101" eb="102">
      <t>オコナ</t>
    </rPh>
    <phoneticPr fontId="2"/>
  </si>
  <si>
    <t>利用者の入退居の際には、利用者の被保険者証に入居年月日または退居年月日、事業者の名称を記載している。</t>
    <rPh sb="0" eb="3">
      <t>リヨウシャ</t>
    </rPh>
    <rPh sb="4" eb="5">
      <t>ニュウ</t>
    </rPh>
    <rPh sb="5" eb="6">
      <t>タイ</t>
    </rPh>
    <rPh sb="6" eb="7">
      <t>キョ</t>
    </rPh>
    <rPh sb="8" eb="9">
      <t>サイ</t>
    </rPh>
    <rPh sb="12" eb="15">
      <t>リヨウシャ</t>
    </rPh>
    <rPh sb="16" eb="20">
      <t>ヒホケンシャ</t>
    </rPh>
    <rPh sb="20" eb="21">
      <t>ショウ</t>
    </rPh>
    <rPh sb="22" eb="24">
      <t>ニュウキョ</t>
    </rPh>
    <rPh sb="24" eb="27">
      <t>ネンガッピ</t>
    </rPh>
    <rPh sb="30" eb="32">
      <t>タイキョ</t>
    </rPh>
    <rPh sb="32" eb="35">
      <t>ネンガッピ</t>
    </rPh>
    <rPh sb="36" eb="39">
      <t>ジギョウシャ</t>
    </rPh>
    <rPh sb="40" eb="42">
      <t>メイショウ</t>
    </rPh>
    <rPh sb="43" eb="45">
      <t>キサイ</t>
    </rPh>
    <phoneticPr fontId="2"/>
  </si>
  <si>
    <t>サービスを提供した際には、提供した具体的なサービスの内容等を記録し、サービスの提供終了後、５年間保存している。</t>
    <rPh sb="5" eb="7">
      <t>テイキョウ</t>
    </rPh>
    <rPh sb="9" eb="10">
      <t>サイ</t>
    </rPh>
    <rPh sb="13" eb="15">
      <t>テイキョウ</t>
    </rPh>
    <rPh sb="17" eb="20">
      <t>グタイテキ</t>
    </rPh>
    <rPh sb="26" eb="28">
      <t>ナイヨウ</t>
    </rPh>
    <rPh sb="28" eb="29">
      <t>トウ</t>
    </rPh>
    <rPh sb="30" eb="32">
      <t>キロク</t>
    </rPh>
    <rPh sb="39" eb="41">
      <t>テイキョウ</t>
    </rPh>
    <rPh sb="41" eb="44">
      <t>シュウリョウゴ</t>
    </rPh>
    <rPh sb="46" eb="48">
      <t>ネンカン</t>
    </rPh>
    <rPh sb="48" eb="50">
      <t>ホゾン</t>
    </rPh>
    <phoneticPr fontId="2"/>
  </si>
  <si>
    <t>法定代理受領サービスに該当しないサービスを提供した場合の利用料と、地域密着型サービス費用基準額との間に不合理な差額を設けていない。</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2"/>
  </si>
  <si>
    <t>食材料費、理美容代、おむつ代等の費用の額に係るサービスの提供に当たっては、利用者又はその家族に対し、サービスの内容及び費用について説明し、利用者の同意を得ている。</t>
    <rPh sb="0" eb="2">
      <t>ショクザイ</t>
    </rPh>
    <rPh sb="2" eb="3">
      <t>リョウ</t>
    </rPh>
    <rPh sb="5" eb="6">
      <t>リ</t>
    </rPh>
    <rPh sb="6" eb="8">
      <t>ビヨウ</t>
    </rPh>
    <rPh sb="8" eb="9">
      <t>ダイ</t>
    </rPh>
    <rPh sb="13" eb="14">
      <t>ダイ</t>
    </rPh>
    <rPh sb="14" eb="15">
      <t>トウ</t>
    </rPh>
    <rPh sb="16" eb="18">
      <t>ヒヨウ</t>
    </rPh>
    <rPh sb="19" eb="20">
      <t>ガク</t>
    </rPh>
    <rPh sb="21" eb="22">
      <t>カカ</t>
    </rPh>
    <rPh sb="28" eb="30">
      <t>テイキョウ</t>
    </rPh>
    <rPh sb="31" eb="32">
      <t>ア</t>
    </rPh>
    <rPh sb="37" eb="40">
      <t>リヨウシャ</t>
    </rPh>
    <rPh sb="40" eb="41">
      <t>マタ</t>
    </rPh>
    <rPh sb="44" eb="46">
      <t>カゾク</t>
    </rPh>
    <rPh sb="47" eb="48">
      <t>タイ</t>
    </rPh>
    <rPh sb="55" eb="57">
      <t>ナイヨウ</t>
    </rPh>
    <rPh sb="57" eb="58">
      <t>オヨ</t>
    </rPh>
    <rPh sb="59" eb="61">
      <t>ヒヨウ</t>
    </rPh>
    <rPh sb="65" eb="67">
      <t>セツメイ</t>
    </rPh>
    <rPh sb="69" eb="72">
      <t>リヨウシャ</t>
    </rPh>
    <rPh sb="73" eb="75">
      <t>ドウイ</t>
    </rPh>
    <rPh sb="76" eb="77">
      <t>エ</t>
    </rPh>
    <phoneticPr fontId="2"/>
  </si>
  <si>
    <t>利用者に対して、食材料費、理美容代、おむつ代等を記載した領収証を発行している。</t>
    <rPh sb="0" eb="3">
      <t>リヨウシャ</t>
    </rPh>
    <rPh sb="4" eb="5">
      <t>タイ</t>
    </rPh>
    <rPh sb="24" eb="26">
      <t>キサイ</t>
    </rPh>
    <rPh sb="28" eb="31">
      <t>リョウシュウショウ</t>
    </rPh>
    <rPh sb="32" eb="34">
      <t>ハッコウ</t>
    </rPh>
    <phoneticPr fontId="2"/>
  </si>
  <si>
    <t>法定代理受領サービスでないサービス提供に係る利用料の支払いを受けた場合は、サービスの内容、費用の額その他利用者が保険給付を請求する上で必要と認められるサービス提供証明書を交付している。</t>
    <rPh sb="0" eb="2">
      <t>ホウテイ</t>
    </rPh>
    <rPh sb="2" eb="4">
      <t>ダイリ</t>
    </rPh>
    <rPh sb="4" eb="6">
      <t>ジュリョウ</t>
    </rPh>
    <rPh sb="17" eb="19">
      <t>テイキョウ</t>
    </rPh>
    <rPh sb="20" eb="21">
      <t>カカ</t>
    </rPh>
    <rPh sb="22" eb="25">
      <t>リヨウリョウ</t>
    </rPh>
    <rPh sb="26" eb="28">
      <t>シハラ</t>
    </rPh>
    <rPh sb="30" eb="31">
      <t>ウ</t>
    </rPh>
    <rPh sb="33" eb="35">
      <t>バアイ</t>
    </rPh>
    <rPh sb="42" eb="44">
      <t>ナイヨウ</t>
    </rPh>
    <rPh sb="45" eb="47">
      <t>ヒヨウ</t>
    </rPh>
    <rPh sb="48" eb="49">
      <t>ガク</t>
    </rPh>
    <rPh sb="51" eb="52">
      <t>タ</t>
    </rPh>
    <rPh sb="52" eb="55">
      <t>リヨウシャ</t>
    </rPh>
    <rPh sb="56" eb="58">
      <t>ホケン</t>
    </rPh>
    <rPh sb="58" eb="60">
      <t>キュウフ</t>
    </rPh>
    <rPh sb="61" eb="63">
      <t>セイキュウ</t>
    </rPh>
    <rPh sb="65" eb="66">
      <t>ウエ</t>
    </rPh>
    <rPh sb="67" eb="69">
      <t>ヒツヨウ</t>
    </rPh>
    <rPh sb="70" eb="71">
      <t>ミト</t>
    </rPh>
    <rPh sb="79" eb="81">
      <t>テイキョウ</t>
    </rPh>
    <rPh sb="81" eb="84">
      <t>ショウメイショ</t>
    </rPh>
    <rPh sb="85" eb="87">
      <t>コウフ</t>
    </rPh>
    <phoneticPr fontId="2"/>
  </si>
  <si>
    <t>利用者の要介護状態の軽減又は悪化の防止に資するよう、認知症の状況等利用者の心身の状況を踏まえて、日常生活に必要な援助を妥当適切に行っている。</t>
    <rPh sb="0" eb="2">
      <t>リヨウ</t>
    </rPh>
    <rPh sb="2" eb="3">
      <t>シャ</t>
    </rPh>
    <rPh sb="4" eb="7">
      <t>ヨウカイゴ</t>
    </rPh>
    <rPh sb="7" eb="9">
      <t>ジョウタイ</t>
    </rPh>
    <rPh sb="10" eb="12">
      <t>ケイゲン</t>
    </rPh>
    <rPh sb="12" eb="13">
      <t>マタ</t>
    </rPh>
    <rPh sb="14" eb="16">
      <t>アッカ</t>
    </rPh>
    <rPh sb="17" eb="19">
      <t>ボウシ</t>
    </rPh>
    <rPh sb="20" eb="21">
      <t>シ</t>
    </rPh>
    <rPh sb="26" eb="28">
      <t>ニンチ</t>
    </rPh>
    <rPh sb="28" eb="29">
      <t>ショウ</t>
    </rPh>
    <rPh sb="30" eb="33">
      <t>ジョウキョウトウ</t>
    </rPh>
    <rPh sb="33" eb="35">
      <t>リヨウ</t>
    </rPh>
    <rPh sb="35" eb="36">
      <t>シャ</t>
    </rPh>
    <rPh sb="37" eb="39">
      <t>シンシン</t>
    </rPh>
    <rPh sb="40" eb="42">
      <t>ジョウキョウ</t>
    </rPh>
    <rPh sb="43" eb="44">
      <t>フ</t>
    </rPh>
    <rPh sb="48" eb="50">
      <t>ニチジョウ</t>
    </rPh>
    <rPh sb="50" eb="52">
      <t>セイカツ</t>
    </rPh>
    <rPh sb="53" eb="55">
      <t>ヒツヨウ</t>
    </rPh>
    <rPh sb="56" eb="58">
      <t>エンジョ</t>
    </rPh>
    <rPh sb="59" eb="61">
      <t>ダトウ</t>
    </rPh>
    <rPh sb="61" eb="63">
      <t>テキセツ</t>
    </rPh>
    <rPh sb="64" eb="65">
      <t>オコナ</t>
    </rPh>
    <phoneticPr fontId="2"/>
  </si>
  <si>
    <t>地域密着型特定施設入居者生活介護計画等に基づき、漫然かつ画一的なものとならないよう配慮してサービス提供を行っている。</t>
    <rPh sb="0" eb="2">
      <t>チイキ</t>
    </rPh>
    <rPh sb="2" eb="5">
      <t>ミッチャクガタ</t>
    </rPh>
    <rPh sb="5" eb="7">
      <t>トクテイ</t>
    </rPh>
    <rPh sb="7" eb="9">
      <t>シセツ</t>
    </rPh>
    <rPh sb="9" eb="12">
      <t>ニュウキョシャ</t>
    </rPh>
    <rPh sb="12" eb="14">
      <t>セイカツ</t>
    </rPh>
    <rPh sb="14" eb="16">
      <t>カイゴ</t>
    </rPh>
    <rPh sb="16" eb="18">
      <t>ケイカク</t>
    </rPh>
    <rPh sb="18" eb="19">
      <t>トウ</t>
    </rPh>
    <rPh sb="20" eb="21">
      <t>モト</t>
    </rPh>
    <rPh sb="24" eb="26">
      <t>マンゼン</t>
    </rPh>
    <rPh sb="28" eb="31">
      <t>カクイツテキ</t>
    </rPh>
    <rPh sb="41" eb="43">
      <t>ハイリョ</t>
    </rPh>
    <rPh sb="49" eb="51">
      <t>テイキョウ</t>
    </rPh>
    <rPh sb="52" eb="53">
      <t>オコナ</t>
    </rPh>
    <phoneticPr fontId="2"/>
  </si>
  <si>
    <t>サービスの提供に当たっては、利用者またはその家族に対し、地域密着型特定施設入居者生活介護計画の目標及び内容や行事等について、理解しやすいように説明している。</t>
    <rPh sb="5" eb="7">
      <t>テイキョウ</t>
    </rPh>
    <rPh sb="8" eb="9">
      <t>ア</t>
    </rPh>
    <rPh sb="14" eb="17">
      <t>リヨウシャ</t>
    </rPh>
    <rPh sb="22" eb="24">
      <t>カゾク</t>
    </rPh>
    <rPh sb="25" eb="26">
      <t>タイ</t>
    </rPh>
    <rPh sb="28" eb="30">
      <t>チイキ</t>
    </rPh>
    <rPh sb="30" eb="33">
      <t>ミッチャクガタ</t>
    </rPh>
    <rPh sb="33" eb="35">
      <t>トクテイ</t>
    </rPh>
    <rPh sb="35" eb="37">
      <t>シセツ</t>
    </rPh>
    <rPh sb="37" eb="40">
      <t>ニュウキョシャ</t>
    </rPh>
    <rPh sb="40" eb="42">
      <t>セイカツ</t>
    </rPh>
    <rPh sb="42" eb="44">
      <t>カイゴ</t>
    </rPh>
    <rPh sb="44" eb="46">
      <t>ケイカク</t>
    </rPh>
    <rPh sb="47" eb="49">
      <t>モクヒョウ</t>
    </rPh>
    <rPh sb="49" eb="50">
      <t>オヨ</t>
    </rPh>
    <rPh sb="51" eb="53">
      <t>ナイヨウ</t>
    </rPh>
    <rPh sb="54" eb="56">
      <t>ギョウジ</t>
    </rPh>
    <rPh sb="56" eb="57">
      <t>トウ</t>
    </rPh>
    <rPh sb="62" eb="64">
      <t>リカイ</t>
    </rPh>
    <rPh sb="71" eb="73">
      <t>セツメイ</t>
    </rPh>
    <phoneticPr fontId="2"/>
  </si>
  <si>
    <t>自己評価を実施した直近の日付を記入してください。</t>
    <rPh sb="0" eb="2">
      <t>ジコ</t>
    </rPh>
    <rPh sb="2" eb="4">
      <t>ヒョウカ</t>
    </rPh>
    <rPh sb="5" eb="7">
      <t>ジッシ</t>
    </rPh>
    <rPh sb="9" eb="11">
      <t>チョッキン</t>
    </rPh>
    <rPh sb="12" eb="14">
      <t>ヒヅケ</t>
    </rPh>
    <rPh sb="15" eb="17">
      <t>キニュウ</t>
    </rPh>
    <phoneticPr fontId="2"/>
  </si>
  <si>
    <t>月</t>
    <rPh sb="0" eb="1">
      <t>ガツ</t>
    </rPh>
    <phoneticPr fontId="2"/>
  </si>
  <si>
    <t>日</t>
    <rPh sb="0" eb="1">
      <t>ニチ</t>
    </rPh>
    <phoneticPr fontId="2"/>
  </si>
  <si>
    <t>自己評価を実施していない場合、その理由を記入してください。</t>
    <rPh sb="0" eb="2">
      <t>ジコ</t>
    </rPh>
    <rPh sb="2" eb="4">
      <t>ヒョウカ</t>
    </rPh>
    <rPh sb="5" eb="7">
      <t>ジッシ</t>
    </rPh>
    <rPh sb="12" eb="14">
      <t>バアイ</t>
    </rPh>
    <rPh sb="17" eb="19">
      <t>リユウ</t>
    </rPh>
    <rPh sb="20" eb="22">
      <t>キニュウ</t>
    </rPh>
    <phoneticPr fontId="2"/>
  </si>
  <si>
    <t>外部評価を実施していない場合、その理由を記入してください。</t>
    <rPh sb="0" eb="2">
      <t>ガイブ</t>
    </rPh>
    <rPh sb="2" eb="4">
      <t>ヒョウカ</t>
    </rPh>
    <rPh sb="5" eb="7">
      <t>ジッシ</t>
    </rPh>
    <rPh sb="12" eb="14">
      <t>バアイ</t>
    </rPh>
    <rPh sb="17" eb="19">
      <t>リユウ</t>
    </rPh>
    <rPh sb="20" eb="22">
      <t>キニュウ</t>
    </rPh>
    <phoneticPr fontId="2"/>
  </si>
  <si>
    <t>外部評価の結果を、情報開示している。</t>
    <rPh sb="0" eb="2">
      <t>ガイブ</t>
    </rPh>
    <rPh sb="2" eb="4">
      <t>ヒョウカ</t>
    </rPh>
    <rPh sb="5" eb="7">
      <t>ケッカ</t>
    </rPh>
    <rPh sb="9" eb="11">
      <t>ジョウホウ</t>
    </rPh>
    <rPh sb="11" eb="13">
      <t>カイジ</t>
    </rPh>
    <phoneticPr fontId="2"/>
  </si>
  <si>
    <t>外部評価を実施した結果から確認された課題について、改善を行うための具体的な行動をしている。</t>
    <rPh sb="0" eb="2">
      <t>ガイブ</t>
    </rPh>
    <rPh sb="2" eb="4">
      <t>ヒョウカ</t>
    </rPh>
    <rPh sb="5" eb="7">
      <t>ジッシ</t>
    </rPh>
    <rPh sb="9" eb="11">
      <t>ケッカ</t>
    </rPh>
    <rPh sb="13" eb="15">
      <t>カクニン</t>
    </rPh>
    <rPh sb="18" eb="20">
      <t>カダイ</t>
    </rPh>
    <rPh sb="25" eb="27">
      <t>カイゼン</t>
    </rPh>
    <rPh sb="28" eb="29">
      <t>オコナ</t>
    </rPh>
    <rPh sb="33" eb="36">
      <t>グタイテキ</t>
    </rPh>
    <rPh sb="37" eb="39">
      <t>コウドウ</t>
    </rPh>
    <phoneticPr fontId="2"/>
  </si>
  <si>
    <t>利用者やその家族からの声を、サービスの質の向上のために活用している。</t>
    <rPh sb="0" eb="3">
      <t>リヨウシャ</t>
    </rPh>
    <rPh sb="6" eb="8">
      <t>カゾク</t>
    </rPh>
    <rPh sb="11" eb="12">
      <t>コエ</t>
    </rPh>
    <rPh sb="19" eb="20">
      <t>シツ</t>
    </rPh>
    <rPh sb="21" eb="23">
      <t>コウジョウ</t>
    </rPh>
    <rPh sb="27" eb="29">
      <t>カツヨウ</t>
    </rPh>
    <phoneticPr fontId="2"/>
  </si>
  <si>
    <t>※「自己評価及び外部評価」は、少なくとも年１回程度行う必要があります。</t>
    <rPh sb="2" eb="4">
      <t>ジコ</t>
    </rPh>
    <rPh sb="4" eb="6">
      <t>ヒョウカ</t>
    </rPh>
    <rPh sb="6" eb="7">
      <t>オヨ</t>
    </rPh>
    <rPh sb="8" eb="10">
      <t>ガイブ</t>
    </rPh>
    <rPh sb="10" eb="12">
      <t>ヒョウカ</t>
    </rPh>
    <rPh sb="15" eb="16">
      <t>スク</t>
    </rPh>
    <rPh sb="20" eb="21">
      <t>ネン</t>
    </rPh>
    <rPh sb="22" eb="23">
      <t>カイ</t>
    </rPh>
    <rPh sb="23" eb="25">
      <t>テイド</t>
    </rPh>
    <rPh sb="25" eb="26">
      <t>オコナ</t>
    </rPh>
    <rPh sb="27" eb="29">
      <t>ヒツヨウ</t>
    </rPh>
    <phoneticPr fontId="2"/>
  </si>
  <si>
    <t>計画作成担当者は、利用者全員について、サービスの提供開始にあたり地域密着型特定施設入居者生活介護計画を作成している。</t>
    <rPh sb="0" eb="2">
      <t>ケイカク</t>
    </rPh>
    <rPh sb="2" eb="4">
      <t>サクセイ</t>
    </rPh>
    <rPh sb="4" eb="7">
      <t>タントウシャ</t>
    </rPh>
    <rPh sb="9" eb="12">
      <t>リヨウシャ</t>
    </rPh>
    <rPh sb="12" eb="14">
      <t>ゼンイン</t>
    </rPh>
    <rPh sb="24" eb="26">
      <t>テイキョウ</t>
    </rPh>
    <rPh sb="26" eb="28">
      <t>カイシ</t>
    </rPh>
    <rPh sb="32" eb="34">
      <t>チイキ</t>
    </rPh>
    <rPh sb="34" eb="37">
      <t>ミッチャクガタ</t>
    </rPh>
    <rPh sb="37" eb="39">
      <t>トクテイ</t>
    </rPh>
    <rPh sb="39" eb="41">
      <t>シセツ</t>
    </rPh>
    <rPh sb="41" eb="44">
      <t>ニュウキョシャ</t>
    </rPh>
    <rPh sb="44" eb="46">
      <t>セイカツ</t>
    </rPh>
    <rPh sb="46" eb="48">
      <t>カイゴ</t>
    </rPh>
    <rPh sb="48" eb="50">
      <t>ケイカク</t>
    </rPh>
    <rPh sb="51" eb="53">
      <t>サクセイ</t>
    </rPh>
    <phoneticPr fontId="2"/>
  </si>
  <si>
    <t>地域密着型特定施設サービス計画の作成に当たっては、利用者について、有する能力、置かれている環境等の評価を通じて利用者が現に抱える問題点を明らかにし、利用者が自立した日常生活を営むことができるように支援する上で解決すべき課題を把握している。</t>
    <phoneticPr fontId="2"/>
  </si>
  <si>
    <t>計画作成担当者は、地域密着型特定施設入居者生活介護計画の原案について、利用者またはその家族に対し、その内容等について説明し、文書により利用者の同意を得ている。</t>
    <rPh sb="0" eb="2">
      <t>ケイカク</t>
    </rPh>
    <rPh sb="2" eb="4">
      <t>サクセイ</t>
    </rPh>
    <rPh sb="4" eb="7">
      <t>タントウシャ</t>
    </rPh>
    <rPh sb="28" eb="30">
      <t>ゲンアン</t>
    </rPh>
    <rPh sb="35" eb="38">
      <t>リヨウシャ</t>
    </rPh>
    <rPh sb="43" eb="45">
      <t>カゾク</t>
    </rPh>
    <rPh sb="46" eb="47">
      <t>タイ</t>
    </rPh>
    <rPh sb="51" eb="53">
      <t>ナイヨウ</t>
    </rPh>
    <rPh sb="53" eb="54">
      <t>トウ</t>
    </rPh>
    <rPh sb="58" eb="60">
      <t>セツメイ</t>
    </rPh>
    <rPh sb="62" eb="64">
      <t>ブンショ</t>
    </rPh>
    <rPh sb="67" eb="70">
      <t>リヨウシャ</t>
    </rPh>
    <rPh sb="71" eb="73">
      <t>ドウイ</t>
    </rPh>
    <rPh sb="74" eb="75">
      <t>エ</t>
    </rPh>
    <phoneticPr fontId="2"/>
  </si>
  <si>
    <t>地域密着型特定施設入居者生活介護計画を作成した際には、利用者に交付している。</t>
    <rPh sb="0" eb="2">
      <t>チイキ</t>
    </rPh>
    <rPh sb="2" eb="5">
      <t>ミッチャクガタ</t>
    </rPh>
    <rPh sb="5" eb="7">
      <t>トクテイ</t>
    </rPh>
    <rPh sb="7" eb="9">
      <t>シセツ</t>
    </rPh>
    <rPh sb="9" eb="12">
      <t>ニュウキョシャ</t>
    </rPh>
    <rPh sb="12" eb="14">
      <t>セイカツ</t>
    </rPh>
    <rPh sb="14" eb="16">
      <t>カイゴ</t>
    </rPh>
    <rPh sb="16" eb="18">
      <t>ケイカク</t>
    </rPh>
    <rPh sb="19" eb="21">
      <t>サクセイ</t>
    </rPh>
    <rPh sb="23" eb="24">
      <t>サイ</t>
    </rPh>
    <rPh sb="27" eb="30">
      <t>リヨウシャ</t>
    </rPh>
    <rPh sb="31" eb="33">
      <t>コウフ</t>
    </rPh>
    <phoneticPr fontId="2"/>
  </si>
  <si>
    <t>計画作成担当者は、計画作成後においても、他従業者と継続的に連絡することにより地域密着型特定施設入居者生活介護計画の実施状況の把握を行い、必要に応じて計画変更を行っている。</t>
    <rPh sb="0" eb="2">
      <t>ケイカク</t>
    </rPh>
    <rPh sb="2" eb="4">
      <t>サクセイ</t>
    </rPh>
    <rPh sb="4" eb="7">
      <t>タントウシャ</t>
    </rPh>
    <rPh sb="9" eb="11">
      <t>ケイカク</t>
    </rPh>
    <rPh sb="11" eb="14">
      <t>サクセイゴ</t>
    </rPh>
    <rPh sb="20" eb="21">
      <t>タ</t>
    </rPh>
    <rPh sb="21" eb="24">
      <t>ジュウギョウシャ</t>
    </rPh>
    <rPh sb="25" eb="28">
      <t>ケイゾクテキ</t>
    </rPh>
    <rPh sb="29" eb="31">
      <t>レンラク</t>
    </rPh>
    <rPh sb="38" eb="40">
      <t>チイキ</t>
    </rPh>
    <rPh sb="40" eb="43">
      <t>ミッチャクガタ</t>
    </rPh>
    <rPh sb="43" eb="45">
      <t>トクテイ</t>
    </rPh>
    <rPh sb="45" eb="47">
      <t>シセツ</t>
    </rPh>
    <rPh sb="47" eb="50">
      <t>ニュウキョシャ</t>
    </rPh>
    <rPh sb="50" eb="52">
      <t>セイカツ</t>
    </rPh>
    <rPh sb="52" eb="54">
      <t>カイゴ</t>
    </rPh>
    <rPh sb="54" eb="56">
      <t>ケイカク</t>
    </rPh>
    <rPh sb="57" eb="59">
      <t>ジッシ</t>
    </rPh>
    <rPh sb="59" eb="61">
      <t>ジョウキョウ</t>
    </rPh>
    <rPh sb="62" eb="64">
      <t>ハアク</t>
    </rPh>
    <rPh sb="65" eb="66">
      <t>オコナ</t>
    </rPh>
    <rPh sb="68" eb="70">
      <t>ヒツヨウ</t>
    </rPh>
    <rPh sb="71" eb="72">
      <t>オウ</t>
    </rPh>
    <rPh sb="74" eb="76">
      <t>ケイカク</t>
    </rPh>
    <rPh sb="76" eb="78">
      <t>ヘンコウ</t>
    </rPh>
    <rPh sb="79" eb="80">
      <t>オコナ</t>
    </rPh>
    <phoneticPr fontId="2"/>
  </si>
  <si>
    <t>地域密着型特定施設入居者生活介護計画は、利用者本位の計画になっている。</t>
    <rPh sb="0" eb="2">
      <t>チイキ</t>
    </rPh>
    <rPh sb="2" eb="5">
      <t>ミッチャクガタ</t>
    </rPh>
    <rPh sb="5" eb="7">
      <t>トクテイ</t>
    </rPh>
    <rPh sb="7" eb="9">
      <t>シセツ</t>
    </rPh>
    <rPh sb="9" eb="12">
      <t>ニュウキョシャ</t>
    </rPh>
    <rPh sb="12" eb="14">
      <t>セイカツ</t>
    </rPh>
    <rPh sb="14" eb="16">
      <t>カイゴ</t>
    </rPh>
    <rPh sb="16" eb="18">
      <t>ケイカク</t>
    </rPh>
    <rPh sb="20" eb="23">
      <t>リヨウシャ</t>
    </rPh>
    <rPh sb="23" eb="25">
      <t>ホンイ</t>
    </rPh>
    <rPh sb="26" eb="28">
      <t>ケイカク</t>
    </rPh>
    <phoneticPr fontId="2"/>
  </si>
  <si>
    <t>地域密着型特定施設入居者生活介護計画を作成するにあたり、特に重点をおいていることは何ですか？</t>
    <rPh sb="0" eb="2">
      <t>チイキ</t>
    </rPh>
    <rPh sb="2" eb="5">
      <t>ミッチャクガタ</t>
    </rPh>
    <rPh sb="5" eb="7">
      <t>トクテイ</t>
    </rPh>
    <rPh sb="7" eb="9">
      <t>シセツ</t>
    </rPh>
    <rPh sb="9" eb="12">
      <t>ニュウキョシャ</t>
    </rPh>
    <rPh sb="12" eb="14">
      <t>セイカツ</t>
    </rPh>
    <rPh sb="14" eb="16">
      <t>カイゴ</t>
    </rPh>
    <rPh sb="16" eb="18">
      <t>ケイカク</t>
    </rPh>
    <rPh sb="19" eb="21">
      <t>サクセイ</t>
    </rPh>
    <rPh sb="28" eb="29">
      <t>トク</t>
    </rPh>
    <rPh sb="30" eb="32">
      <t>ジュウテン</t>
    </rPh>
    <rPh sb="41" eb="42">
      <t>ナン</t>
    </rPh>
    <phoneticPr fontId="2"/>
  </si>
  <si>
    <t>介護は、利用者の心身の状況に応じ、利用者の自立の支援と日常生活の充実に資するよう、適切な技術をもって実施している。</t>
    <rPh sb="0" eb="2">
      <t>カイゴ</t>
    </rPh>
    <rPh sb="4" eb="7">
      <t>リヨウシャ</t>
    </rPh>
    <rPh sb="8" eb="10">
      <t>シンシン</t>
    </rPh>
    <rPh sb="11" eb="13">
      <t>ジョウキョウ</t>
    </rPh>
    <rPh sb="14" eb="15">
      <t>オウ</t>
    </rPh>
    <rPh sb="17" eb="20">
      <t>リヨウシャ</t>
    </rPh>
    <rPh sb="21" eb="23">
      <t>ジリツ</t>
    </rPh>
    <rPh sb="24" eb="26">
      <t>シエン</t>
    </rPh>
    <rPh sb="27" eb="29">
      <t>ニチジョウ</t>
    </rPh>
    <rPh sb="29" eb="31">
      <t>セイカツ</t>
    </rPh>
    <rPh sb="32" eb="34">
      <t>ジュウジツ</t>
    </rPh>
    <rPh sb="35" eb="36">
      <t>シ</t>
    </rPh>
    <rPh sb="41" eb="43">
      <t>テキセツ</t>
    </rPh>
    <rPh sb="44" eb="46">
      <t>ギジュツ</t>
    </rPh>
    <rPh sb="50" eb="52">
      <t>ジッシ</t>
    </rPh>
    <phoneticPr fontId="2"/>
  </si>
  <si>
    <t>サービスの提供に当たっては、利用者の心身の状況に応じ、利用者が自主性を保ち、意欲的に日々の生活を送ることができるよう利用者の人格に十分配慮している。</t>
    <rPh sb="5" eb="7">
      <t>テイキョウ</t>
    </rPh>
    <rPh sb="8" eb="9">
      <t>ア</t>
    </rPh>
    <rPh sb="14" eb="17">
      <t>リヨウシャ</t>
    </rPh>
    <rPh sb="18" eb="20">
      <t>シンシン</t>
    </rPh>
    <rPh sb="21" eb="23">
      <t>ジョウキョウ</t>
    </rPh>
    <rPh sb="24" eb="25">
      <t>オウ</t>
    </rPh>
    <rPh sb="27" eb="30">
      <t>リヨウシャ</t>
    </rPh>
    <rPh sb="31" eb="34">
      <t>ジシュセイ</t>
    </rPh>
    <rPh sb="35" eb="36">
      <t>タモ</t>
    </rPh>
    <rPh sb="38" eb="41">
      <t>イヨクテキ</t>
    </rPh>
    <rPh sb="42" eb="44">
      <t>ヒビ</t>
    </rPh>
    <rPh sb="45" eb="47">
      <t>セイカツ</t>
    </rPh>
    <rPh sb="48" eb="49">
      <t>オク</t>
    </rPh>
    <phoneticPr fontId="2"/>
  </si>
  <si>
    <t>自ら入浴が困難な利用者について、１週間に２回以上、適切な方法により、入浴させ、または清しきしている。</t>
    <phoneticPr fontId="2"/>
  </si>
  <si>
    <t>入浴に関する支援をどのように図っていますか？</t>
    <rPh sb="0" eb="2">
      <t>ニュウヨク</t>
    </rPh>
    <rPh sb="3" eb="4">
      <t>カン</t>
    </rPh>
    <rPh sb="6" eb="8">
      <t>シエン</t>
    </rPh>
    <rPh sb="14" eb="15">
      <t>ズ</t>
    </rPh>
    <phoneticPr fontId="2"/>
  </si>
  <si>
    <t>利用者の心身の状況に応じ、適切な方法により、排せつの自立について必要な援助を行っている。</t>
    <phoneticPr fontId="2"/>
  </si>
  <si>
    <t>排せつに関する支援をどのように図っていますか？</t>
    <rPh sb="0" eb="1">
      <t>ハイ</t>
    </rPh>
    <rPh sb="4" eb="5">
      <t>カン</t>
    </rPh>
    <rPh sb="7" eb="9">
      <t>シエン</t>
    </rPh>
    <rPh sb="15" eb="16">
      <t>ハカ</t>
    </rPh>
    <phoneticPr fontId="2"/>
  </si>
  <si>
    <t>利用者に対し、食事、離床、着替え、整容その他日常生活上の世話を適切に行っている。</t>
    <phoneticPr fontId="2"/>
  </si>
  <si>
    <t>食事を楽しむことができる支援をどのように図っていますか？</t>
    <rPh sb="0" eb="2">
      <t>ショクジ</t>
    </rPh>
    <rPh sb="3" eb="4">
      <t>タノ</t>
    </rPh>
    <rPh sb="12" eb="14">
      <t>シエン</t>
    </rPh>
    <rPh sb="20" eb="21">
      <t>ハカ</t>
    </rPh>
    <phoneticPr fontId="2"/>
  </si>
  <si>
    <t>起床時の利用者へのケアで心がけていることはありますか？</t>
    <rPh sb="0" eb="3">
      <t>キショウジ</t>
    </rPh>
    <rPh sb="4" eb="7">
      <t>リヨウシャ</t>
    </rPh>
    <rPh sb="12" eb="13">
      <t>ココロ</t>
    </rPh>
    <phoneticPr fontId="2"/>
  </si>
  <si>
    <t>利用者が着用する服をどのように選んでいますか？</t>
    <rPh sb="0" eb="3">
      <t>リヨウシャ</t>
    </rPh>
    <rPh sb="4" eb="6">
      <t>チャクヨウ</t>
    </rPh>
    <rPh sb="8" eb="9">
      <t>フク</t>
    </rPh>
    <rPh sb="15" eb="16">
      <t>エラ</t>
    </rPh>
    <phoneticPr fontId="2"/>
  </si>
  <si>
    <t>利用者が外出を希望した場合、どのように対応していますか？</t>
    <rPh sb="0" eb="3">
      <t>リヨウシャ</t>
    </rPh>
    <rPh sb="4" eb="6">
      <t>ガイシュツ</t>
    </rPh>
    <rPh sb="7" eb="9">
      <t>キボウ</t>
    </rPh>
    <rPh sb="11" eb="13">
      <t>バアイ</t>
    </rPh>
    <rPh sb="19" eb="21">
      <t>タイオウ</t>
    </rPh>
    <phoneticPr fontId="2"/>
  </si>
  <si>
    <t>サービスの提供に当たっては、利用者間同士の関係性の情報を共有し、利用者間の関係の支援を図っている。</t>
    <rPh sb="5" eb="7">
      <t>テイキョウ</t>
    </rPh>
    <rPh sb="8" eb="9">
      <t>ア</t>
    </rPh>
    <rPh sb="14" eb="17">
      <t>リヨウシャ</t>
    </rPh>
    <rPh sb="17" eb="18">
      <t>アイダ</t>
    </rPh>
    <rPh sb="18" eb="20">
      <t>ドウシ</t>
    </rPh>
    <rPh sb="21" eb="24">
      <t>カンケイセイ</t>
    </rPh>
    <rPh sb="25" eb="27">
      <t>ジョウホウ</t>
    </rPh>
    <rPh sb="28" eb="30">
      <t>キョウユウ</t>
    </rPh>
    <rPh sb="32" eb="35">
      <t>リヨウシャ</t>
    </rPh>
    <rPh sb="35" eb="36">
      <t>アイダ</t>
    </rPh>
    <rPh sb="37" eb="39">
      <t>カンケイ</t>
    </rPh>
    <rPh sb="40" eb="42">
      <t>シエン</t>
    </rPh>
    <rPh sb="43" eb="44">
      <t>ハカ</t>
    </rPh>
    <phoneticPr fontId="2"/>
  </si>
  <si>
    <t>サービスの提供に当たっては、生活リズムの把握や体調変化の早期発見等に努め、安眠や休息の支援を図っている。</t>
    <rPh sb="5" eb="7">
      <t>テイキョウ</t>
    </rPh>
    <rPh sb="8" eb="9">
      <t>ア</t>
    </rPh>
    <rPh sb="14" eb="16">
      <t>セイカツ</t>
    </rPh>
    <rPh sb="20" eb="22">
      <t>ハアク</t>
    </rPh>
    <rPh sb="23" eb="25">
      <t>タイチョウ</t>
    </rPh>
    <rPh sb="25" eb="27">
      <t>ヘンカ</t>
    </rPh>
    <rPh sb="28" eb="30">
      <t>ソウキ</t>
    </rPh>
    <rPh sb="30" eb="32">
      <t>ハッケン</t>
    </rPh>
    <rPh sb="32" eb="33">
      <t>トウ</t>
    </rPh>
    <rPh sb="34" eb="35">
      <t>ツト</t>
    </rPh>
    <rPh sb="37" eb="39">
      <t>アンミン</t>
    </rPh>
    <rPh sb="40" eb="42">
      <t>キュウソク</t>
    </rPh>
    <rPh sb="43" eb="45">
      <t>シエン</t>
    </rPh>
    <phoneticPr fontId="2"/>
  </si>
  <si>
    <t>サービスの提供に当たっては、本人の活力を引き出す工夫を図っている。</t>
    <rPh sb="5" eb="7">
      <t>テイキョウ</t>
    </rPh>
    <rPh sb="8" eb="9">
      <t>ア</t>
    </rPh>
    <rPh sb="14" eb="16">
      <t>ホンニン</t>
    </rPh>
    <rPh sb="17" eb="19">
      <t>カツリョク</t>
    </rPh>
    <rPh sb="20" eb="21">
      <t>ヒ</t>
    </rPh>
    <rPh sb="22" eb="23">
      <t>ダ</t>
    </rPh>
    <rPh sb="24" eb="26">
      <t>クフウ</t>
    </rPh>
    <phoneticPr fontId="2"/>
  </si>
  <si>
    <t>利用者にとって、施設は安らぎがあり自由な暮らしができる場になっている。</t>
    <rPh sb="0" eb="3">
      <t>リヨウシャ</t>
    </rPh>
    <rPh sb="8" eb="10">
      <t>シセツ</t>
    </rPh>
    <rPh sb="11" eb="12">
      <t>ヤス</t>
    </rPh>
    <rPh sb="17" eb="19">
      <t>ジユウ</t>
    </rPh>
    <rPh sb="20" eb="21">
      <t>ク</t>
    </rPh>
    <rPh sb="27" eb="28">
      <t>バ</t>
    </rPh>
    <phoneticPr fontId="2"/>
  </si>
  <si>
    <t>職員は、常に利用者を尊重し、誇りやプライバシーが保たれるように言葉かけや対応をしている。</t>
    <rPh sb="0" eb="2">
      <t>ショクイン</t>
    </rPh>
    <rPh sb="4" eb="5">
      <t>ツネ</t>
    </rPh>
    <rPh sb="6" eb="9">
      <t>リヨウシャ</t>
    </rPh>
    <rPh sb="10" eb="12">
      <t>ソンチョウ</t>
    </rPh>
    <rPh sb="14" eb="15">
      <t>ホコ</t>
    </rPh>
    <rPh sb="24" eb="25">
      <t>タモ</t>
    </rPh>
    <rPh sb="31" eb="33">
      <t>コトバ</t>
    </rPh>
    <rPh sb="36" eb="38">
      <t>タイオウ</t>
    </rPh>
    <phoneticPr fontId="2"/>
  </si>
  <si>
    <t>職員側の決まりや都合が優先されず、利用者は利用者の時間で過ごしている。</t>
    <rPh sb="0" eb="3">
      <t>ショクインガワ</t>
    </rPh>
    <rPh sb="4" eb="5">
      <t>キ</t>
    </rPh>
    <rPh sb="8" eb="10">
      <t>ツゴウ</t>
    </rPh>
    <rPh sb="11" eb="13">
      <t>ユウセン</t>
    </rPh>
    <rPh sb="17" eb="20">
      <t>リヨウシャ</t>
    </rPh>
    <rPh sb="21" eb="24">
      <t>リヨウシャ</t>
    </rPh>
    <rPh sb="25" eb="27">
      <t>ジカン</t>
    </rPh>
    <rPh sb="28" eb="29">
      <t>ス</t>
    </rPh>
    <phoneticPr fontId="2"/>
  </si>
  <si>
    <t>利用者の心身の状況等を踏まえ、必要に応じて日常生活を送る上で必要な生活機能の改善または維持のための機能訓練を行っている。</t>
    <rPh sb="0" eb="2">
      <t>リヨウ</t>
    </rPh>
    <rPh sb="2" eb="3">
      <t>シャ</t>
    </rPh>
    <rPh sb="4" eb="6">
      <t>シンシン</t>
    </rPh>
    <rPh sb="7" eb="10">
      <t>ジョウキョウトウ</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3" eb="45">
      <t>イジ</t>
    </rPh>
    <rPh sb="49" eb="51">
      <t>キノウ</t>
    </rPh>
    <rPh sb="51" eb="53">
      <t>クンレン</t>
    </rPh>
    <rPh sb="54" eb="55">
      <t>オコナ</t>
    </rPh>
    <phoneticPr fontId="2"/>
  </si>
  <si>
    <t>服薬に関する支援をどのように図っていますか？</t>
    <rPh sb="0" eb="2">
      <t>フクヤク</t>
    </rPh>
    <rPh sb="3" eb="4">
      <t>カン</t>
    </rPh>
    <rPh sb="6" eb="8">
      <t>シエン</t>
    </rPh>
    <rPh sb="14" eb="15">
      <t>ズ</t>
    </rPh>
    <phoneticPr fontId="2"/>
  </si>
  <si>
    <t>看護職員は、常に利用者の健康の状況に注意するとともに、健康保持のための適切な措置を講じている。</t>
    <rPh sb="0" eb="2">
      <t>カンゴ</t>
    </rPh>
    <rPh sb="2" eb="4">
      <t>ショクイン</t>
    </rPh>
    <rPh sb="6" eb="7">
      <t>ツネ</t>
    </rPh>
    <rPh sb="8" eb="10">
      <t>リヨウ</t>
    </rPh>
    <rPh sb="10" eb="11">
      <t>シャ</t>
    </rPh>
    <rPh sb="12" eb="14">
      <t>ケンコウ</t>
    </rPh>
    <rPh sb="15" eb="17">
      <t>ジョウキョウ</t>
    </rPh>
    <rPh sb="18" eb="20">
      <t>チュウイ</t>
    </rPh>
    <rPh sb="27" eb="29">
      <t>ケンコウ</t>
    </rPh>
    <rPh sb="29" eb="31">
      <t>ホジ</t>
    </rPh>
    <rPh sb="35" eb="37">
      <t>テキセツ</t>
    </rPh>
    <rPh sb="38" eb="40">
      <t>ソチ</t>
    </rPh>
    <rPh sb="41" eb="42">
      <t>コウ</t>
    </rPh>
    <phoneticPr fontId="2"/>
  </si>
  <si>
    <t>常に利用者の心身の状況、その置かれている環境等の的確な把握に努め、利用者またはその家族に対し、その相談に適切に応じるとともに、利用者の社会生活に必要な支援を行っている。</t>
    <rPh sb="0" eb="1">
      <t>ツネ</t>
    </rPh>
    <rPh sb="2" eb="4">
      <t>リヨウ</t>
    </rPh>
    <rPh sb="4" eb="5">
      <t>シャ</t>
    </rPh>
    <rPh sb="6" eb="8">
      <t>シンシン</t>
    </rPh>
    <rPh sb="9" eb="11">
      <t>ジョウキョウ</t>
    </rPh>
    <rPh sb="14" eb="15">
      <t>オ</t>
    </rPh>
    <rPh sb="20" eb="23">
      <t>カンキョウトウ</t>
    </rPh>
    <rPh sb="24" eb="26">
      <t>テキカク</t>
    </rPh>
    <rPh sb="27" eb="29">
      <t>ハアク</t>
    </rPh>
    <rPh sb="30" eb="31">
      <t>ツト</t>
    </rPh>
    <rPh sb="33" eb="36">
      <t>リヨウシャ</t>
    </rPh>
    <rPh sb="41" eb="43">
      <t>カゾク</t>
    </rPh>
    <rPh sb="44" eb="45">
      <t>タイ</t>
    </rPh>
    <rPh sb="49" eb="51">
      <t>ソウダン</t>
    </rPh>
    <rPh sb="52" eb="54">
      <t>テキセツ</t>
    </rPh>
    <rPh sb="55" eb="56">
      <t>オウ</t>
    </rPh>
    <rPh sb="63" eb="66">
      <t>リヨウシャ</t>
    </rPh>
    <rPh sb="67" eb="69">
      <t>シャカイ</t>
    </rPh>
    <rPh sb="69" eb="71">
      <t>セイカツ</t>
    </rPh>
    <rPh sb="72" eb="74">
      <t>ヒツヨウ</t>
    </rPh>
    <rPh sb="75" eb="77">
      <t>シエン</t>
    </rPh>
    <rPh sb="78" eb="79">
      <t>オコナ</t>
    </rPh>
    <phoneticPr fontId="2"/>
  </si>
  <si>
    <t>常に利用者の家族との連携を図るとともに、利用者とその家族との交流等の機会を確保するよう、努めている。</t>
    <rPh sb="0" eb="1">
      <t>ツネ</t>
    </rPh>
    <rPh sb="2" eb="4">
      <t>リヨウ</t>
    </rPh>
    <rPh sb="4" eb="5">
      <t>シャ</t>
    </rPh>
    <rPh sb="6" eb="8">
      <t>カゾク</t>
    </rPh>
    <rPh sb="10" eb="12">
      <t>レンケイ</t>
    </rPh>
    <rPh sb="13" eb="14">
      <t>ハカ</t>
    </rPh>
    <rPh sb="20" eb="23">
      <t>リヨウシャ</t>
    </rPh>
    <rPh sb="26" eb="28">
      <t>カゾク</t>
    </rPh>
    <rPh sb="30" eb="33">
      <t>コウリュウトウ</t>
    </rPh>
    <rPh sb="34" eb="36">
      <t>キカイ</t>
    </rPh>
    <rPh sb="37" eb="39">
      <t>カクホ</t>
    </rPh>
    <rPh sb="44" eb="45">
      <t>ツト</t>
    </rPh>
    <phoneticPr fontId="2"/>
  </si>
  <si>
    <t>利用者とその家族との交流の機会の確保を、どのようにしていますか？</t>
    <rPh sb="0" eb="3">
      <t>リヨウシャ</t>
    </rPh>
    <rPh sb="6" eb="8">
      <t>カゾク</t>
    </rPh>
    <rPh sb="10" eb="12">
      <t>コウリュウ</t>
    </rPh>
    <rPh sb="13" eb="15">
      <t>キカイ</t>
    </rPh>
    <rPh sb="16" eb="18">
      <t>カクホ</t>
    </rPh>
    <phoneticPr fontId="2"/>
  </si>
  <si>
    <t>サービスを受けている利用者が、正当な理由なしにサービスの利用に関する指示に従わず要介護状態等の程度を増進させた、また、偽りその他不正な行為によって保険給付を受け、また受けようとしたときは、遅滞なく意見を付してその旨を市に通知している。</t>
    <rPh sb="5" eb="6">
      <t>ウ</t>
    </rPh>
    <rPh sb="10" eb="13">
      <t>リヨウシャ</t>
    </rPh>
    <rPh sb="15" eb="17">
      <t>セイトウ</t>
    </rPh>
    <rPh sb="18" eb="20">
      <t>リユウ</t>
    </rPh>
    <rPh sb="28" eb="30">
      <t>リヨウ</t>
    </rPh>
    <rPh sb="31" eb="32">
      <t>カン</t>
    </rPh>
    <rPh sb="34" eb="36">
      <t>シジ</t>
    </rPh>
    <rPh sb="37" eb="38">
      <t>シタガ</t>
    </rPh>
    <rPh sb="40" eb="43">
      <t>ヨウカイゴ</t>
    </rPh>
    <rPh sb="43" eb="45">
      <t>ジョウタイ</t>
    </rPh>
    <rPh sb="45" eb="46">
      <t>トウ</t>
    </rPh>
    <rPh sb="47" eb="49">
      <t>テイド</t>
    </rPh>
    <rPh sb="50" eb="52">
      <t>ゾウシン</t>
    </rPh>
    <rPh sb="59" eb="60">
      <t>イツワ</t>
    </rPh>
    <rPh sb="63" eb="64">
      <t>タ</t>
    </rPh>
    <rPh sb="64" eb="66">
      <t>フセイ</t>
    </rPh>
    <rPh sb="67" eb="69">
      <t>コウイ</t>
    </rPh>
    <rPh sb="73" eb="75">
      <t>ホケン</t>
    </rPh>
    <rPh sb="75" eb="77">
      <t>キュウフ</t>
    </rPh>
    <rPh sb="78" eb="79">
      <t>ウ</t>
    </rPh>
    <rPh sb="83" eb="84">
      <t>ウ</t>
    </rPh>
    <rPh sb="94" eb="96">
      <t>チタイ</t>
    </rPh>
    <rPh sb="98" eb="100">
      <t>イケン</t>
    </rPh>
    <rPh sb="101" eb="102">
      <t>フ</t>
    </rPh>
    <rPh sb="106" eb="107">
      <t>ムネ</t>
    </rPh>
    <rPh sb="108" eb="109">
      <t>シ</t>
    </rPh>
    <rPh sb="110" eb="112">
      <t>ツウチ</t>
    </rPh>
    <phoneticPr fontId="2"/>
  </si>
  <si>
    <t>サービスの提供を行っているときに利用者に病状に急変が生じた場合、その他必要な場合は、速やかに主治の医師又は協力医療機関へ連絡を行う等の措置を講じている。</t>
    <rPh sb="5" eb="7">
      <t>テイキョウ</t>
    </rPh>
    <rPh sb="8" eb="9">
      <t>オコナ</t>
    </rPh>
    <rPh sb="16" eb="19">
      <t>リヨウシャ</t>
    </rPh>
    <rPh sb="20" eb="22">
      <t>ビョウジョウ</t>
    </rPh>
    <rPh sb="23" eb="25">
      <t>キュウヘン</t>
    </rPh>
    <rPh sb="26" eb="27">
      <t>ショウ</t>
    </rPh>
    <rPh sb="29" eb="31">
      <t>バアイ</t>
    </rPh>
    <rPh sb="34" eb="35">
      <t>タ</t>
    </rPh>
    <rPh sb="35" eb="37">
      <t>ヒツヨウ</t>
    </rPh>
    <rPh sb="38" eb="40">
      <t>バアイ</t>
    </rPh>
    <rPh sb="42" eb="43">
      <t>スミ</t>
    </rPh>
    <rPh sb="46" eb="48">
      <t>シュジ</t>
    </rPh>
    <rPh sb="49" eb="51">
      <t>イシ</t>
    </rPh>
    <rPh sb="51" eb="52">
      <t>マタ</t>
    </rPh>
    <rPh sb="53" eb="55">
      <t>キョウリョク</t>
    </rPh>
    <rPh sb="55" eb="57">
      <t>イリョウ</t>
    </rPh>
    <rPh sb="57" eb="59">
      <t>キカン</t>
    </rPh>
    <rPh sb="60" eb="62">
      <t>レンラク</t>
    </rPh>
    <rPh sb="63" eb="64">
      <t>オコナ</t>
    </rPh>
    <rPh sb="65" eb="66">
      <t>ナド</t>
    </rPh>
    <rPh sb="67" eb="69">
      <t>ソチ</t>
    </rPh>
    <rPh sb="70" eb="71">
      <t>コウ</t>
    </rPh>
    <phoneticPr fontId="2"/>
  </si>
  <si>
    <t>協力医療機関等とはあらかじめ必要事項を取り決めている。</t>
    <rPh sb="0" eb="2">
      <t>キョウリョク</t>
    </rPh>
    <rPh sb="2" eb="4">
      <t>イリョウ</t>
    </rPh>
    <rPh sb="4" eb="6">
      <t>キカン</t>
    </rPh>
    <rPh sb="6" eb="7">
      <t>トウ</t>
    </rPh>
    <rPh sb="14" eb="16">
      <t>ヒツヨウ</t>
    </rPh>
    <rPh sb="16" eb="18">
      <t>ジコウ</t>
    </rPh>
    <rPh sb="19" eb="20">
      <t>ト</t>
    </rPh>
    <rPh sb="21" eb="22">
      <t>キ</t>
    </rPh>
    <phoneticPr fontId="2"/>
  </si>
  <si>
    <t>事業所で緊急・災害時対応マニュアルを作成し、職員に周知徹底している。</t>
    <phoneticPr fontId="2"/>
  </si>
  <si>
    <t>緊急時の連絡体制を構築している。</t>
    <rPh sb="0" eb="3">
      <t>キンキュウジ</t>
    </rPh>
    <rPh sb="4" eb="6">
      <t>レンラク</t>
    </rPh>
    <rPh sb="6" eb="8">
      <t>タイセイ</t>
    </rPh>
    <rPh sb="9" eb="11">
      <t>コウチク</t>
    </rPh>
    <phoneticPr fontId="2"/>
  </si>
  <si>
    <t>利用者個々に起こり得るリスクへの対応について、従業者間で情報が共有されている。</t>
    <rPh sb="0" eb="3">
      <t>リヨウシャ</t>
    </rPh>
    <rPh sb="3" eb="5">
      <t>ココ</t>
    </rPh>
    <rPh sb="6" eb="7">
      <t>オ</t>
    </rPh>
    <rPh sb="9" eb="10">
      <t>ウ</t>
    </rPh>
    <rPh sb="16" eb="18">
      <t>タイオウ</t>
    </rPh>
    <rPh sb="23" eb="26">
      <t>ジュウギョウシャ</t>
    </rPh>
    <rPh sb="26" eb="27">
      <t>アイダ</t>
    </rPh>
    <rPh sb="28" eb="30">
      <t>ジョウホウ</t>
    </rPh>
    <rPh sb="31" eb="33">
      <t>キョウユウ</t>
    </rPh>
    <phoneticPr fontId="2"/>
  </si>
  <si>
    <t>緊急時の対応について、シュミレーション等を実施し、サービス提供に活かしている。</t>
    <rPh sb="0" eb="3">
      <t>キンキュウジ</t>
    </rPh>
    <rPh sb="4" eb="6">
      <t>タイオウ</t>
    </rPh>
    <rPh sb="19" eb="20">
      <t>トウ</t>
    </rPh>
    <rPh sb="21" eb="23">
      <t>ジッシ</t>
    </rPh>
    <rPh sb="29" eb="31">
      <t>テイキョウ</t>
    </rPh>
    <rPh sb="32" eb="33">
      <t>イ</t>
    </rPh>
    <phoneticPr fontId="2"/>
  </si>
  <si>
    <t>管理者は、従業者の管理及び利用の申込みに係る調整、業務の実施状況の把握その他の管理を一元的に行っている。</t>
    <rPh sb="0" eb="3">
      <t>カンリシャ</t>
    </rPh>
    <rPh sb="5" eb="8">
      <t>ジュウギョウシャ</t>
    </rPh>
    <rPh sb="9" eb="11">
      <t>カンリ</t>
    </rPh>
    <rPh sb="11" eb="12">
      <t>オヨ</t>
    </rPh>
    <rPh sb="13" eb="15">
      <t>リヨウ</t>
    </rPh>
    <rPh sb="16" eb="18">
      <t>モウシコ</t>
    </rPh>
    <rPh sb="20" eb="21">
      <t>カカ</t>
    </rPh>
    <rPh sb="22" eb="24">
      <t>チョウセイ</t>
    </rPh>
    <rPh sb="25" eb="27">
      <t>ギョウム</t>
    </rPh>
    <rPh sb="28" eb="30">
      <t>ジッシ</t>
    </rPh>
    <rPh sb="30" eb="32">
      <t>ジョウキョウ</t>
    </rPh>
    <rPh sb="33" eb="35">
      <t>ハアク</t>
    </rPh>
    <rPh sb="37" eb="38">
      <t>タ</t>
    </rPh>
    <rPh sb="39" eb="41">
      <t>カンリ</t>
    </rPh>
    <rPh sb="42" eb="45">
      <t>イチゲンテキ</t>
    </rPh>
    <rPh sb="46" eb="47">
      <t>オコナ</t>
    </rPh>
    <phoneticPr fontId="2"/>
  </si>
  <si>
    <t>法人は、管理者を含む従業者全員と雇用契約等を結んでいる。</t>
    <rPh sb="0" eb="2">
      <t>ホウジン</t>
    </rPh>
    <rPh sb="4" eb="7">
      <t>カンリシャ</t>
    </rPh>
    <rPh sb="8" eb="9">
      <t>フク</t>
    </rPh>
    <rPh sb="10" eb="13">
      <t>ジュウギョウシャ</t>
    </rPh>
    <rPh sb="13" eb="15">
      <t>ゼンイン</t>
    </rPh>
    <rPh sb="16" eb="18">
      <t>コヨウ</t>
    </rPh>
    <rPh sb="18" eb="20">
      <t>ケイヤク</t>
    </rPh>
    <rPh sb="20" eb="21">
      <t>トウ</t>
    </rPh>
    <rPh sb="22" eb="23">
      <t>ムス</t>
    </rPh>
    <phoneticPr fontId="2"/>
  </si>
  <si>
    <t>計画作成担当者については、雇用の際に介護支援専門員の登録を確認するとともに、登録証のコピーを保管している。</t>
    <rPh sb="0" eb="2">
      <t>ケイカク</t>
    </rPh>
    <rPh sb="2" eb="4">
      <t>サクセイ</t>
    </rPh>
    <rPh sb="4" eb="7">
      <t>タントウシャ</t>
    </rPh>
    <rPh sb="13" eb="15">
      <t>コヨウ</t>
    </rPh>
    <rPh sb="16" eb="17">
      <t>サイ</t>
    </rPh>
    <rPh sb="18" eb="20">
      <t>カイゴ</t>
    </rPh>
    <rPh sb="20" eb="22">
      <t>シエン</t>
    </rPh>
    <rPh sb="22" eb="25">
      <t>センモンイン</t>
    </rPh>
    <rPh sb="26" eb="28">
      <t>トウロク</t>
    </rPh>
    <rPh sb="29" eb="31">
      <t>カクニン</t>
    </rPh>
    <rPh sb="38" eb="41">
      <t>トウロクショウ</t>
    </rPh>
    <rPh sb="46" eb="48">
      <t>ホカン</t>
    </rPh>
    <phoneticPr fontId="2"/>
  </si>
  <si>
    <t>従業者の勤務体制表（ローテーション表）を作成している。</t>
    <rPh sb="0" eb="3">
      <t>ジュウギョウシャ</t>
    </rPh>
    <rPh sb="4" eb="6">
      <t>キンム</t>
    </rPh>
    <rPh sb="6" eb="8">
      <t>タイセイ</t>
    </rPh>
    <rPh sb="8" eb="9">
      <t>ヒョウ</t>
    </rPh>
    <rPh sb="17" eb="18">
      <t>ヒョウ</t>
    </rPh>
    <rPh sb="20" eb="22">
      <t>サクセイ</t>
    </rPh>
    <phoneticPr fontId="2"/>
  </si>
  <si>
    <t>全職員について、タイムカード等により勤務実績がわかるようにしている。</t>
    <rPh sb="0" eb="3">
      <t>ゼンショクイン</t>
    </rPh>
    <rPh sb="14" eb="15">
      <t>トウ</t>
    </rPh>
    <rPh sb="18" eb="20">
      <t>キンム</t>
    </rPh>
    <rPh sb="20" eb="22">
      <t>ジッセキ</t>
    </rPh>
    <phoneticPr fontId="2"/>
  </si>
  <si>
    <t>運営規程の内容は、常に実態を反映したものを整備している。また、変更があった場合は、届出している。</t>
    <rPh sb="0" eb="2">
      <t>ウンエイ</t>
    </rPh>
    <rPh sb="2" eb="4">
      <t>キテイ</t>
    </rPh>
    <rPh sb="5" eb="7">
      <t>ナイヨウ</t>
    </rPh>
    <rPh sb="9" eb="10">
      <t>ツネ</t>
    </rPh>
    <rPh sb="11" eb="13">
      <t>ジッタイ</t>
    </rPh>
    <rPh sb="14" eb="16">
      <t>ハンエイ</t>
    </rPh>
    <rPh sb="21" eb="23">
      <t>セイビ</t>
    </rPh>
    <rPh sb="31" eb="33">
      <t>ヘンコウ</t>
    </rPh>
    <rPh sb="37" eb="39">
      <t>バアイ</t>
    </rPh>
    <rPh sb="41" eb="43">
      <t>トドケデ</t>
    </rPh>
    <phoneticPr fontId="2"/>
  </si>
  <si>
    <t>運営規程の中で、規程されている項目に○印をつけてください。</t>
    <rPh sb="8" eb="10">
      <t>キテイ</t>
    </rPh>
    <rPh sb="15" eb="17">
      <t>コウモク</t>
    </rPh>
    <rPh sb="19" eb="20">
      <t>シルシ</t>
    </rPh>
    <phoneticPr fontId="2"/>
  </si>
  <si>
    <t>〔</t>
    <phoneticPr fontId="2"/>
  </si>
  <si>
    <t>〕</t>
    <phoneticPr fontId="2"/>
  </si>
  <si>
    <t>事業の目的及び運営の方針</t>
    <phoneticPr fontId="2"/>
  </si>
  <si>
    <t>従業者の職種、員数及び職務の内容</t>
    <phoneticPr fontId="2"/>
  </si>
  <si>
    <t>非常災害対策</t>
    <rPh sb="0" eb="4">
      <t>ヒジョウサイガイ</t>
    </rPh>
    <rPh sb="4" eb="6">
      <t>タイサク</t>
    </rPh>
    <phoneticPr fontId="2"/>
  </si>
  <si>
    <t>その他運営に関する重要事項</t>
    <phoneticPr fontId="2"/>
  </si>
  <si>
    <t xml:space="preserve"> </t>
    <phoneticPr fontId="2"/>
  </si>
  <si>
    <t>介護保険サービスと介護保険適用外サービス（全額自己負担となるもの）に関する料金表を作成し、利用者等に説明している。</t>
    <phoneticPr fontId="2"/>
  </si>
  <si>
    <t>入居定員及び居室数</t>
    <rPh sb="0" eb="2">
      <t>ニュウキョ</t>
    </rPh>
    <rPh sb="2" eb="4">
      <t>テイイン</t>
    </rPh>
    <rPh sb="4" eb="5">
      <t>オヨ</t>
    </rPh>
    <rPh sb="6" eb="8">
      <t>キョシツ</t>
    </rPh>
    <rPh sb="8" eb="9">
      <t>スウ</t>
    </rPh>
    <phoneticPr fontId="2"/>
  </si>
  <si>
    <t>地域密着型特定施設入居者生活介護の内容及び利用料その他の費用の額</t>
    <rPh sb="0" eb="2">
      <t>チイキ</t>
    </rPh>
    <rPh sb="2" eb="4">
      <t>ミッチャク</t>
    </rPh>
    <rPh sb="4" eb="5">
      <t>ガタ</t>
    </rPh>
    <rPh sb="5" eb="9">
      <t>トクテイシセツ</t>
    </rPh>
    <rPh sb="9" eb="12">
      <t>ニュウキョシャ</t>
    </rPh>
    <rPh sb="12" eb="14">
      <t>セイカツ</t>
    </rPh>
    <rPh sb="14" eb="16">
      <t>カイゴ</t>
    </rPh>
    <phoneticPr fontId="2"/>
  </si>
  <si>
    <t>利用者が介護居室または一時介護室に移る場合の条件及び手続き</t>
    <rPh sb="0" eb="3">
      <t>リヨウシャ</t>
    </rPh>
    <rPh sb="4" eb="6">
      <t>カイゴ</t>
    </rPh>
    <rPh sb="6" eb="8">
      <t>キョシツ</t>
    </rPh>
    <rPh sb="11" eb="13">
      <t>イチジ</t>
    </rPh>
    <rPh sb="13" eb="15">
      <t>カイゴ</t>
    </rPh>
    <rPh sb="15" eb="16">
      <t>シツ</t>
    </rPh>
    <rPh sb="17" eb="18">
      <t>ウツ</t>
    </rPh>
    <rPh sb="19" eb="21">
      <t>バアイ</t>
    </rPh>
    <rPh sb="22" eb="24">
      <t>ジョウケン</t>
    </rPh>
    <rPh sb="24" eb="25">
      <t>オヨ</t>
    </rPh>
    <rPh sb="26" eb="28">
      <t>テツヅ</t>
    </rPh>
    <phoneticPr fontId="2"/>
  </si>
  <si>
    <t>施設の利用に当たっての留意事項</t>
    <rPh sb="0" eb="2">
      <t>シセツ</t>
    </rPh>
    <rPh sb="3" eb="5">
      <t>リヨウ</t>
    </rPh>
    <phoneticPr fontId="2"/>
  </si>
  <si>
    <t>緊急時等における対応方法</t>
    <rPh sb="0" eb="3">
      <t>キンキュウジ</t>
    </rPh>
    <rPh sb="3" eb="4">
      <t>トウ</t>
    </rPh>
    <rPh sb="8" eb="10">
      <t>タイオウ</t>
    </rPh>
    <rPh sb="10" eb="12">
      <t>ホウホウ</t>
    </rPh>
    <phoneticPr fontId="2"/>
  </si>
  <si>
    <t>従業者の日々の勤務時間、常勤・非常勤の別、各職員の兼務関係が明確な勤務表を作成している。</t>
    <rPh sb="0" eb="3">
      <t>ジュウギョウシャ</t>
    </rPh>
    <rPh sb="4" eb="6">
      <t>ヒビ</t>
    </rPh>
    <rPh sb="7" eb="9">
      <t>キンム</t>
    </rPh>
    <rPh sb="9" eb="11">
      <t>ジカン</t>
    </rPh>
    <rPh sb="12" eb="14">
      <t>ジョウキン</t>
    </rPh>
    <rPh sb="15" eb="18">
      <t>ヒジョウキン</t>
    </rPh>
    <rPh sb="19" eb="20">
      <t>ベツ</t>
    </rPh>
    <rPh sb="21" eb="22">
      <t>カク</t>
    </rPh>
    <rPh sb="22" eb="24">
      <t>ショクイン</t>
    </rPh>
    <rPh sb="25" eb="27">
      <t>ケンム</t>
    </rPh>
    <rPh sb="27" eb="29">
      <t>カンケイ</t>
    </rPh>
    <rPh sb="30" eb="32">
      <t>メイカク</t>
    </rPh>
    <rPh sb="33" eb="36">
      <t>キンムヒョウ</t>
    </rPh>
    <rPh sb="37" eb="39">
      <t>サクセイ</t>
    </rPh>
    <phoneticPr fontId="2"/>
  </si>
  <si>
    <t>勤務体制を定めるに当たっては、利用者が安心して日常生活を送ることができるよう、継続性を重視したサービスの提供に配慮しなければならない。</t>
    <rPh sb="0" eb="2">
      <t>キンム</t>
    </rPh>
    <rPh sb="2" eb="4">
      <t>タイセイ</t>
    </rPh>
    <rPh sb="5" eb="6">
      <t>サダ</t>
    </rPh>
    <rPh sb="9" eb="10">
      <t>ア</t>
    </rPh>
    <rPh sb="15" eb="18">
      <t>リヨウシャ</t>
    </rPh>
    <rPh sb="19" eb="21">
      <t>アンシン</t>
    </rPh>
    <rPh sb="23" eb="27">
      <t>ニチジョウセイカツ</t>
    </rPh>
    <rPh sb="28" eb="29">
      <t>オク</t>
    </rPh>
    <rPh sb="39" eb="42">
      <t>ケイゾクセイ</t>
    </rPh>
    <rPh sb="43" eb="45">
      <t>ジュウシ</t>
    </rPh>
    <rPh sb="52" eb="54">
      <t>テイキョウ</t>
    </rPh>
    <rPh sb="55" eb="57">
      <t>ハイリョ</t>
    </rPh>
    <phoneticPr fontId="2"/>
  </si>
  <si>
    <t>サービスの質の向上のために、研修の機会を設けている。</t>
    <rPh sb="5" eb="6">
      <t>シツ</t>
    </rPh>
    <rPh sb="7" eb="9">
      <t>コウジョウ</t>
    </rPh>
    <rPh sb="14" eb="16">
      <t>ケンシュウ</t>
    </rPh>
    <rPh sb="17" eb="19">
      <t>キカイ</t>
    </rPh>
    <rPh sb="20" eb="21">
      <t>モウ</t>
    </rPh>
    <phoneticPr fontId="2"/>
  </si>
  <si>
    <t>　※欄が足りない場合は、別紙を作成し、添付してください。</t>
    <rPh sb="2" eb="3">
      <t>ラン</t>
    </rPh>
    <rPh sb="4" eb="5">
      <t>タ</t>
    </rPh>
    <rPh sb="8" eb="10">
      <t>バアイ</t>
    </rPh>
    <rPh sb="12" eb="14">
      <t>ベッシ</t>
    </rPh>
    <rPh sb="15" eb="17">
      <t>サクセイ</t>
    </rPh>
    <rPh sb="19" eb="21">
      <t>テンプ</t>
    </rPh>
    <phoneticPr fontId="2"/>
  </si>
  <si>
    <t>　※研修を行っていない場合は、研修内容欄に”実施なし”又は”実施予定なし”と記載してください。</t>
    <rPh sb="2" eb="4">
      <t>ケンシュウ</t>
    </rPh>
    <rPh sb="5" eb="6">
      <t>オコナ</t>
    </rPh>
    <rPh sb="11" eb="13">
      <t>バアイ</t>
    </rPh>
    <rPh sb="15" eb="17">
      <t>ケンシュウ</t>
    </rPh>
    <rPh sb="17" eb="19">
      <t>ナイヨウ</t>
    </rPh>
    <rPh sb="19" eb="20">
      <t>ラン</t>
    </rPh>
    <rPh sb="22" eb="24">
      <t>ジッシ</t>
    </rPh>
    <rPh sb="27" eb="28">
      <t>マタ</t>
    </rPh>
    <rPh sb="30" eb="32">
      <t>ジッシ</t>
    </rPh>
    <rPh sb="32" eb="34">
      <t>ヨテイ</t>
    </rPh>
    <rPh sb="38" eb="40">
      <t>キサイ</t>
    </rPh>
    <phoneticPr fontId="2"/>
  </si>
  <si>
    <t>研　修　内　容</t>
    <rPh sb="0" eb="1">
      <t>ケン</t>
    </rPh>
    <rPh sb="2" eb="3">
      <t>オサム</t>
    </rPh>
    <rPh sb="4" eb="5">
      <t>ナイ</t>
    </rPh>
    <rPh sb="6" eb="7">
      <t>カタチ</t>
    </rPh>
    <phoneticPr fontId="2"/>
  </si>
  <si>
    <t>(サービス業務を委託により他事業者に行わせる場合)…当該事業者の業務の実施状況を定期的に確認し、その結果等を記録している。</t>
    <rPh sb="5" eb="7">
      <t>ギョウム</t>
    </rPh>
    <rPh sb="8" eb="10">
      <t>イタク</t>
    </rPh>
    <rPh sb="13" eb="14">
      <t>タ</t>
    </rPh>
    <rPh sb="14" eb="17">
      <t>ジギョウシャ</t>
    </rPh>
    <rPh sb="18" eb="19">
      <t>オコナ</t>
    </rPh>
    <rPh sb="22" eb="24">
      <t>バアイ</t>
    </rPh>
    <rPh sb="26" eb="28">
      <t>トウガイ</t>
    </rPh>
    <rPh sb="28" eb="31">
      <t>ジギョウシャ</t>
    </rPh>
    <rPh sb="32" eb="34">
      <t>ギョウム</t>
    </rPh>
    <rPh sb="35" eb="39">
      <t>ジッシジョウキョウ</t>
    </rPh>
    <rPh sb="40" eb="43">
      <t>テイキテキ</t>
    </rPh>
    <rPh sb="44" eb="46">
      <t>カクニン</t>
    </rPh>
    <rPh sb="50" eb="52">
      <t>ケッカ</t>
    </rPh>
    <rPh sb="52" eb="53">
      <t>トウ</t>
    </rPh>
    <rPh sb="54" eb="56">
      <t>キロク</t>
    </rPh>
    <phoneticPr fontId="2"/>
  </si>
  <si>
    <t>事業者は、主治医との連携を基本としつつ、利用者の病状の急変等に備えるため、あらかじめ協力医療機関、協力歯科医療機関を定めている。</t>
    <rPh sb="0" eb="3">
      <t>ジギョウシャ</t>
    </rPh>
    <rPh sb="5" eb="8">
      <t>シュジイ</t>
    </rPh>
    <rPh sb="10" eb="12">
      <t>レンケイ</t>
    </rPh>
    <rPh sb="13" eb="15">
      <t>キホン</t>
    </rPh>
    <rPh sb="20" eb="23">
      <t>リヨウシャ</t>
    </rPh>
    <rPh sb="24" eb="26">
      <t>ビョウジョウ</t>
    </rPh>
    <rPh sb="27" eb="29">
      <t>キュウヘン</t>
    </rPh>
    <rPh sb="29" eb="30">
      <t>トウ</t>
    </rPh>
    <rPh sb="31" eb="32">
      <t>ソナ</t>
    </rPh>
    <rPh sb="42" eb="48">
      <t>キョウリョクイリョウキカン</t>
    </rPh>
    <rPh sb="49" eb="51">
      <t>キョウリョク</t>
    </rPh>
    <rPh sb="51" eb="55">
      <t>シカイリョウ</t>
    </rPh>
    <rPh sb="55" eb="57">
      <t>キカン</t>
    </rPh>
    <rPh sb="58" eb="59">
      <t>サダ</t>
    </rPh>
    <phoneticPr fontId="2"/>
  </si>
  <si>
    <t>事業所の協力医療機関等の名称を記入してください。</t>
    <rPh sb="0" eb="3">
      <t>ジギョウショ</t>
    </rPh>
    <rPh sb="4" eb="6">
      <t>キョウリョク</t>
    </rPh>
    <rPh sb="6" eb="8">
      <t>イリョウ</t>
    </rPh>
    <rPh sb="8" eb="10">
      <t>キカン</t>
    </rPh>
    <rPh sb="10" eb="11">
      <t>トウ</t>
    </rPh>
    <rPh sb="12" eb="14">
      <t>メイショウ</t>
    </rPh>
    <rPh sb="15" eb="17">
      <t>キニュウ</t>
    </rPh>
    <phoneticPr fontId="2"/>
  </si>
  <si>
    <t>・</t>
    <phoneticPr fontId="2"/>
  </si>
  <si>
    <t>協力医療機関</t>
    <rPh sb="0" eb="2">
      <t>キョウリョク</t>
    </rPh>
    <rPh sb="2" eb="4">
      <t>イリョウ</t>
    </rPh>
    <rPh sb="4" eb="6">
      <t>キカン</t>
    </rPh>
    <phoneticPr fontId="2"/>
  </si>
  <si>
    <t>（</t>
    <phoneticPr fontId="2"/>
  </si>
  <si>
    <t>）</t>
    <phoneticPr fontId="2"/>
  </si>
  <si>
    <t>協力歯科医療機関</t>
    <rPh sb="0" eb="2">
      <t>キョウリョク</t>
    </rPh>
    <rPh sb="2" eb="4">
      <t>シカ</t>
    </rPh>
    <rPh sb="4" eb="6">
      <t>イリョウ</t>
    </rPh>
    <rPh sb="6" eb="8">
      <t>キカン</t>
    </rPh>
    <phoneticPr fontId="2"/>
  </si>
  <si>
    <t>消防法施行規則に規定する消防計画等、非常災害に関する具体的な計画を立てている。</t>
    <rPh sb="0" eb="2">
      <t>ショウボウ</t>
    </rPh>
    <rPh sb="2" eb="3">
      <t>ホウ</t>
    </rPh>
    <rPh sb="3" eb="5">
      <t>セコウ</t>
    </rPh>
    <rPh sb="5" eb="7">
      <t>キソク</t>
    </rPh>
    <rPh sb="8" eb="10">
      <t>キテイ</t>
    </rPh>
    <rPh sb="12" eb="14">
      <t>ショウボウ</t>
    </rPh>
    <rPh sb="14" eb="16">
      <t>ケイカク</t>
    </rPh>
    <rPh sb="16" eb="17">
      <t>トウ</t>
    </rPh>
    <rPh sb="18" eb="20">
      <t>ヒジョウ</t>
    </rPh>
    <rPh sb="20" eb="22">
      <t>サイガイ</t>
    </rPh>
    <rPh sb="23" eb="24">
      <t>カン</t>
    </rPh>
    <rPh sb="26" eb="29">
      <t>グタイテキ</t>
    </rPh>
    <rPh sb="30" eb="32">
      <t>ケイカク</t>
    </rPh>
    <rPh sb="33" eb="34">
      <t>タ</t>
    </rPh>
    <phoneticPr fontId="2"/>
  </si>
  <si>
    <t>事業所の防火管理者（または責任者）の氏名を記入してください。</t>
    <rPh sb="0" eb="3">
      <t>ジギョウショ</t>
    </rPh>
    <rPh sb="4" eb="6">
      <t>ボウカ</t>
    </rPh>
    <rPh sb="6" eb="9">
      <t>カンリシャ</t>
    </rPh>
    <rPh sb="13" eb="16">
      <t>セキニンシャ</t>
    </rPh>
    <rPh sb="18" eb="20">
      <t>シメイ</t>
    </rPh>
    <rPh sb="21" eb="23">
      <t>キニュウ</t>
    </rPh>
    <phoneticPr fontId="2"/>
  </si>
  <si>
    <t>火災等の災害時に、地域の消防機関へ速やかに通報する体制をとるよう、従業員に周知している。</t>
    <rPh sb="0" eb="2">
      <t>カサイ</t>
    </rPh>
    <rPh sb="2" eb="3">
      <t>トウ</t>
    </rPh>
    <rPh sb="4" eb="7">
      <t>サイガイジ</t>
    </rPh>
    <rPh sb="9" eb="11">
      <t>チイキ</t>
    </rPh>
    <rPh sb="12" eb="14">
      <t>ショウボウ</t>
    </rPh>
    <rPh sb="14" eb="16">
      <t>キカン</t>
    </rPh>
    <rPh sb="17" eb="18">
      <t>スミ</t>
    </rPh>
    <rPh sb="21" eb="23">
      <t>ツウホウ</t>
    </rPh>
    <rPh sb="25" eb="27">
      <t>タイセイ</t>
    </rPh>
    <rPh sb="33" eb="36">
      <t>ジュウギョウイン</t>
    </rPh>
    <rPh sb="37" eb="39">
      <t>シュウチ</t>
    </rPh>
    <phoneticPr fontId="2"/>
  </si>
  <si>
    <t>日ごろから、消防団や地域住民との連携を図り、火災等の際に消火・避難等に協力してもらえる体制をとっている。</t>
    <rPh sb="0" eb="1">
      <t>ヒ</t>
    </rPh>
    <rPh sb="6" eb="9">
      <t>ショウボウダン</t>
    </rPh>
    <rPh sb="10" eb="12">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43" eb="45">
      <t>タイセイ</t>
    </rPh>
    <phoneticPr fontId="2"/>
  </si>
  <si>
    <t>消防法その他の法令等に規定された必要な消火設備、非常災害用設備について定期的に設備点検を行っている。</t>
    <rPh sb="0" eb="3">
      <t>ショウボウホウ</t>
    </rPh>
    <rPh sb="5" eb="6">
      <t>タ</t>
    </rPh>
    <rPh sb="7" eb="9">
      <t>ホウレイ</t>
    </rPh>
    <rPh sb="9" eb="10">
      <t>トウ</t>
    </rPh>
    <rPh sb="11" eb="13">
      <t>キテイ</t>
    </rPh>
    <rPh sb="16" eb="18">
      <t>ヒツヨウ</t>
    </rPh>
    <rPh sb="19" eb="21">
      <t>ショウカ</t>
    </rPh>
    <rPh sb="21" eb="23">
      <t>セツビ</t>
    </rPh>
    <rPh sb="24" eb="26">
      <t>ヒジョウ</t>
    </rPh>
    <rPh sb="26" eb="28">
      <t>サイガイ</t>
    </rPh>
    <rPh sb="28" eb="29">
      <t>ヨウ</t>
    </rPh>
    <rPh sb="29" eb="31">
      <t>セツビ</t>
    </rPh>
    <rPh sb="35" eb="38">
      <t>テイキテキ</t>
    </rPh>
    <rPh sb="39" eb="41">
      <t>セツビ</t>
    </rPh>
    <rPh sb="41" eb="43">
      <t>テンケン</t>
    </rPh>
    <rPh sb="44" eb="45">
      <t>オコナ</t>
    </rPh>
    <phoneticPr fontId="2"/>
  </si>
  <si>
    <t>事業所のある地区の広域避難施設を把握している。また、緊急時の避難施設への経路は安全が確保されているか、検証している。</t>
    <rPh sb="0" eb="3">
      <t>ジギョウショ</t>
    </rPh>
    <rPh sb="6" eb="8">
      <t>チク</t>
    </rPh>
    <rPh sb="9" eb="11">
      <t>コウイキ</t>
    </rPh>
    <rPh sb="11" eb="13">
      <t>ヒナン</t>
    </rPh>
    <rPh sb="13" eb="15">
      <t>シセツ</t>
    </rPh>
    <rPh sb="16" eb="18">
      <t>ハアク</t>
    </rPh>
    <rPh sb="26" eb="29">
      <t>キンキュウジ</t>
    </rPh>
    <rPh sb="30" eb="32">
      <t>ヒナン</t>
    </rPh>
    <rPh sb="32" eb="34">
      <t>シセツ</t>
    </rPh>
    <rPh sb="36" eb="38">
      <t>ケイロ</t>
    </rPh>
    <rPh sb="39" eb="41">
      <t>アンゼン</t>
    </rPh>
    <rPh sb="42" eb="44">
      <t>カクホ</t>
    </rPh>
    <rPh sb="51" eb="53">
      <t>ケンショウ</t>
    </rPh>
    <phoneticPr fontId="2"/>
  </si>
  <si>
    <t>※防火管理者の責務（消防法施行令第４条）
第４条　防火管理者は、防火管理上必要な業務を行うときは、必要に応じて当該防火対象物の管理について権限を有する者の指示を求め、誠実にその職務を遂行しなければならない。
２　防火管理者は、消防の用に供する設備、消防用水若しくは消火活動上必要な施設の点検及び整備又は火気の使用若しくは取扱いに関する監督を行うときは、火元責任者その他の防火管理の業務に従事する者に対し、必要な指示を与えなければならない。
３　防火管理者は、総務省令で定めるところにより、消防計画を作成し、これに基づいて消火、通報および避難の訓練を定期的に実施しなければならない。</t>
    <rPh sb="1" eb="3">
      <t>ボウカ</t>
    </rPh>
    <rPh sb="3" eb="6">
      <t>カンリシャ</t>
    </rPh>
    <rPh sb="7" eb="9">
      <t>セキム</t>
    </rPh>
    <rPh sb="10" eb="12">
      <t>ショウボウ</t>
    </rPh>
    <rPh sb="12" eb="13">
      <t>ホウ</t>
    </rPh>
    <rPh sb="13" eb="15">
      <t>セコウ</t>
    </rPh>
    <rPh sb="15" eb="16">
      <t>レイ</t>
    </rPh>
    <rPh sb="16" eb="17">
      <t>ダイ</t>
    </rPh>
    <rPh sb="18" eb="19">
      <t>ジョウ</t>
    </rPh>
    <phoneticPr fontId="2"/>
  </si>
  <si>
    <t>利用者の使用する施設、食器その他の設備又は飲用に供する水について、衛生的な管理に努め、又は衛生上必要な措置を講じている。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8">
      <t>エイセイジョウ</t>
    </rPh>
    <rPh sb="48" eb="50">
      <t>ヒツヨウ</t>
    </rPh>
    <rPh sb="51" eb="53">
      <t>ソチ</t>
    </rPh>
    <rPh sb="54" eb="55">
      <t>コウ</t>
    </rPh>
    <phoneticPr fontId="2"/>
  </si>
  <si>
    <t>事業所の見やすい場所に、運営規程、重要事項説明書、料金表、勤務体制表等利用申込者のサービスの選択に資すると認められる重要事項を掲示している。</t>
    <rPh sb="0" eb="3">
      <t>ジギョウショ</t>
    </rPh>
    <rPh sb="4" eb="5">
      <t>ミ</t>
    </rPh>
    <rPh sb="8" eb="10">
      <t>バショ</t>
    </rPh>
    <rPh sb="34" eb="35">
      <t>トウ</t>
    </rPh>
    <rPh sb="35" eb="37">
      <t>リヨウ</t>
    </rPh>
    <rPh sb="37" eb="40">
      <t>モウシコミシャ</t>
    </rPh>
    <rPh sb="46" eb="48">
      <t>センタク</t>
    </rPh>
    <rPh sb="49" eb="50">
      <t>シ</t>
    </rPh>
    <rPh sb="53" eb="54">
      <t>ミト</t>
    </rPh>
    <rPh sb="58" eb="62">
      <t>ジュウヨウジコウ</t>
    </rPh>
    <rPh sb="63" eb="65">
      <t>ケイジ</t>
    </rPh>
    <phoneticPr fontId="2"/>
  </si>
  <si>
    <t>就業規則、雇用契約書等に、従業者及び退職した者が業務上知り得た利用者やその家族の個人情報を漏らすことを禁止する記載がある。</t>
    <rPh sb="0" eb="2">
      <t>シュウギョウ</t>
    </rPh>
    <rPh sb="2" eb="4">
      <t>キソク</t>
    </rPh>
    <rPh sb="5" eb="7">
      <t>コヨウ</t>
    </rPh>
    <rPh sb="7" eb="10">
      <t>ケイヤクショ</t>
    </rPh>
    <rPh sb="10" eb="11">
      <t>トウ</t>
    </rPh>
    <rPh sb="13" eb="16">
      <t>ジュウギョウシャ</t>
    </rPh>
    <rPh sb="16" eb="17">
      <t>オヨ</t>
    </rPh>
    <rPh sb="18" eb="20">
      <t>タイショク</t>
    </rPh>
    <rPh sb="22" eb="23">
      <t>シャ</t>
    </rPh>
    <rPh sb="24" eb="27">
      <t>ギョウムジョウ</t>
    </rPh>
    <rPh sb="27" eb="28">
      <t>シ</t>
    </rPh>
    <rPh sb="29" eb="30">
      <t>エ</t>
    </rPh>
    <rPh sb="31" eb="34">
      <t>リヨウシャ</t>
    </rPh>
    <rPh sb="37" eb="39">
      <t>カゾク</t>
    </rPh>
    <rPh sb="40" eb="42">
      <t>コジン</t>
    </rPh>
    <rPh sb="42" eb="44">
      <t>ジョウホウ</t>
    </rPh>
    <rPh sb="45" eb="46">
      <t>モ</t>
    </rPh>
    <rPh sb="51" eb="53">
      <t>キンシ</t>
    </rPh>
    <rPh sb="55" eb="57">
      <t>キサイ</t>
    </rPh>
    <phoneticPr fontId="2"/>
  </si>
  <si>
    <t>保有する個人データの管理・開示手順、個人情報管理者等を定めた個人情報保護に関する規程を整備している。</t>
    <rPh sb="0" eb="2">
      <t>ホユウ</t>
    </rPh>
    <rPh sb="4" eb="6">
      <t>コジン</t>
    </rPh>
    <rPh sb="10" eb="12">
      <t>カンリ</t>
    </rPh>
    <rPh sb="13" eb="15">
      <t>カイジ</t>
    </rPh>
    <rPh sb="15" eb="17">
      <t>テジュン</t>
    </rPh>
    <rPh sb="18" eb="20">
      <t>コジン</t>
    </rPh>
    <rPh sb="20" eb="22">
      <t>ジョウホウ</t>
    </rPh>
    <rPh sb="22" eb="25">
      <t>カンリシャ</t>
    </rPh>
    <rPh sb="25" eb="26">
      <t>トウ</t>
    </rPh>
    <rPh sb="27" eb="28">
      <t>サダ</t>
    </rPh>
    <rPh sb="30" eb="32">
      <t>コジン</t>
    </rPh>
    <rPh sb="32" eb="34">
      <t>ジョウホウ</t>
    </rPh>
    <rPh sb="34" eb="36">
      <t>ホゴ</t>
    </rPh>
    <rPh sb="37" eb="38">
      <t>カン</t>
    </rPh>
    <rPh sb="40" eb="42">
      <t>キテイ</t>
    </rPh>
    <rPh sb="43" eb="45">
      <t>セイビ</t>
    </rPh>
    <phoneticPr fontId="2"/>
  </si>
  <si>
    <t>個人情報管理者の名前を記入してください。（担当者が定められていない場合は、その旨を記入してください）</t>
    <rPh sb="0" eb="2">
      <t>コジン</t>
    </rPh>
    <rPh sb="2" eb="4">
      <t>ジョウホウ</t>
    </rPh>
    <rPh sb="4" eb="7">
      <t>カンリシャ</t>
    </rPh>
    <rPh sb="8" eb="10">
      <t>ナマエ</t>
    </rPh>
    <rPh sb="11" eb="13">
      <t>キニュウ</t>
    </rPh>
    <rPh sb="21" eb="24">
      <t>タントウシャ</t>
    </rPh>
    <rPh sb="25" eb="26">
      <t>サダ</t>
    </rPh>
    <rPh sb="33" eb="35">
      <t>バアイ</t>
    </rPh>
    <rPh sb="39" eb="40">
      <t>ムネ</t>
    </rPh>
    <rPh sb="41" eb="43">
      <t>キニュウ</t>
    </rPh>
    <phoneticPr fontId="2"/>
  </si>
  <si>
    <t>氏名</t>
    <rPh sb="0" eb="2">
      <t>シメイ</t>
    </rPh>
    <phoneticPr fontId="2"/>
  </si>
  <si>
    <t>利用者全員から個人情報使用同意書等で利用者等やその家族の個人情報をサービス担当者会議等で使用することについて同意を得ている。</t>
    <rPh sb="0" eb="3">
      <t>リヨウシャ</t>
    </rPh>
    <rPh sb="3" eb="5">
      <t>ゼンイン</t>
    </rPh>
    <rPh sb="7" eb="9">
      <t>コジン</t>
    </rPh>
    <rPh sb="9" eb="11">
      <t>ジョウホウ</t>
    </rPh>
    <rPh sb="11" eb="13">
      <t>シヨウ</t>
    </rPh>
    <rPh sb="13" eb="16">
      <t>ドウイショ</t>
    </rPh>
    <rPh sb="16" eb="17">
      <t>トウ</t>
    </rPh>
    <rPh sb="18" eb="21">
      <t>リヨウシャ</t>
    </rPh>
    <rPh sb="21" eb="22">
      <t>トウ</t>
    </rPh>
    <rPh sb="25" eb="27">
      <t>カゾク</t>
    </rPh>
    <rPh sb="28" eb="30">
      <t>コジン</t>
    </rPh>
    <rPh sb="30" eb="32">
      <t>ジョウホウ</t>
    </rPh>
    <rPh sb="37" eb="40">
      <t>タントウシャ</t>
    </rPh>
    <rPh sb="40" eb="42">
      <t>カイギ</t>
    </rPh>
    <rPh sb="42" eb="43">
      <t>トウ</t>
    </rPh>
    <rPh sb="44" eb="46">
      <t>シヨウ</t>
    </rPh>
    <rPh sb="54" eb="56">
      <t>ドウイ</t>
    </rPh>
    <rPh sb="57" eb="58">
      <t>エ</t>
    </rPh>
    <phoneticPr fontId="2"/>
  </si>
  <si>
    <t>事業所を広告する場合には、その内容が虚偽または誇大なものとならないようにしている。</t>
    <rPh sb="0" eb="3">
      <t>ジギョウショ</t>
    </rPh>
    <rPh sb="4" eb="6">
      <t>コウコク</t>
    </rPh>
    <rPh sb="8" eb="10">
      <t>バアイ</t>
    </rPh>
    <rPh sb="15" eb="17">
      <t>ナイヨウ</t>
    </rPh>
    <rPh sb="18" eb="20">
      <t>キョギ</t>
    </rPh>
    <rPh sb="23" eb="25">
      <t>コダイ</t>
    </rPh>
    <phoneticPr fontId="2"/>
  </si>
  <si>
    <t>居宅介護支援事業者またはその従業者に対し、当該施設を紹介することの対償として、金品その他の財産上の利益を供与していない。</t>
    <rPh sb="0" eb="2">
      <t>キョタク</t>
    </rPh>
    <rPh sb="2" eb="4">
      <t>カイゴ</t>
    </rPh>
    <rPh sb="4" eb="6">
      <t>シエン</t>
    </rPh>
    <rPh sb="6" eb="9">
      <t>ジギョウシャ</t>
    </rPh>
    <rPh sb="14" eb="16">
      <t>ジュウギョウ</t>
    </rPh>
    <rPh sb="16" eb="17">
      <t>シャ</t>
    </rPh>
    <rPh sb="18" eb="19">
      <t>タイ</t>
    </rPh>
    <rPh sb="21" eb="23">
      <t>トウガイ</t>
    </rPh>
    <rPh sb="23" eb="25">
      <t>シセツ</t>
    </rPh>
    <rPh sb="26" eb="28">
      <t>ショウカイ</t>
    </rPh>
    <rPh sb="33" eb="34">
      <t>タイ</t>
    </rPh>
    <rPh sb="39" eb="41">
      <t>キンピン</t>
    </rPh>
    <rPh sb="43" eb="44">
      <t>タ</t>
    </rPh>
    <rPh sb="45" eb="47">
      <t>ザイサン</t>
    </rPh>
    <rPh sb="47" eb="48">
      <t>ジョウ</t>
    </rPh>
    <rPh sb="49" eb="51">
      <t>リエキ</t>
    </rPh>
    <rPh sb="52" eb="54">
      <t>キョウヨ</t>
    </rPh>
    <phoneticPr fontId="2"/>
  </si>
  <si>
    <t>居宅介護支援事業者またはその従業者から、当該施設からの退居者を紹介することの対償として、金品その他の財産上の利益を収受していない。</t>
    <rPh sb="0" eb="2">
      <t>キョタク</t>
    </rPh>
    <rPh sb="2" eb="4">
      <t>カイゴ</t>
    </rPh>
    <rPh sb="4" eb="6">
      <t>シエン</t>
    </rPh>
    <rPh sb="6" eb="9">
      <t>ジギョウシャ</t>
    </rPh>
    <rPh sb="14" eb="16">
      <t>ジュウギョウ</t>
    </rPh>
    <rPh sb="16" eb="17">
      <t>シャ</t>
    </rPh>
    <rPh sb="20" eb="22">
      <t>トウガイ</t>
    </rPh>
    <rPh sb="22" eb="24">
      <t>シセツ</t>
    </rPh>
    <rPh sb="27" eb="29">
      <t>タイキョ</t>
    </rPh>
    <rPh sb="29" eb="30">
      <t>シャ</t>
    </rPh>
    <rPh sb="31" eb="33">
      <t>ショウカイ</t>
    </rPh>
    <rPh sb="38" eb="39">
      <t>タイ</t>
    </rPh>
    <rPh sb="44" eb="46">
      <t>キンピン</t>
    </rPh>
    <rPh sb="48" eb="49">
      <t>タ</t>
    </rPh>
    <rPh sb="50" eb="52">
      <t>ザイサン</t>
    </rPh>
    <rPh sb="52" eb="53">
      <t>ジョウ</t>
    </rPh>
    <rPh sb="54" eb="56">
      <t>リエキ</t>
    </rPh>
    <rPh sb="57" eb="59">
      <t>シュウジュ</t>
    </rPh>
    <phoneticPr fontId="2"/>
  </si>
  <si>
    <t>利用者等に対し、苦情の申立先や窓口を記載した書類（重要事項説明書でも可）を配布するなど、当該サービスに対する苦情の申し出がしやすいようにしている。</t>
    <rPh sb="0" eb="3">
      <t>リヨウシャ</t>
    </rPh>
    <rPh sb="3" eb="4">
      <t>トウ</t>
    </rPh>
    <rPh sb="5" eb="6">
      <t>タイ</t>
    </rPh>
    <rPh sb="8" eb="10">
      <t>クジョウ</t>
    </rPh>
    <rPh sb="11" eb="13">
      <t>モウシタテ</t>
    </rPh>
    <rPh sb="13" eb="14">
      <t>サキ</t>
    </rPh>
    <rPh sb="15" eb="17">
      <t>マドグチ</t>
    </rPh>
    <rPh sb="18" eb="20">
      <t>キサイ</t>
    </rPh>
    <rPh sb="22" eb="24">
      <t>ショルイ</t>
    </rPh>
    <rPh sb="25" eb="27">
      <t>ジュウヨウ</t>
    </rPh>
    <rPh sb="27" eb="29">
      <t>ジコウ</t>
    </rPh>
    <rPh sb="29" eb="32">
      <t>セツメイショ</t>
    </rPh>
    <rPh sb="34" eb="35">
      <t>カ</t>
    </rPh>
    <rPh sb="37" eb="39">
      <t>ハイフ</t>
    </rPh>
    <rPh sb="44" eb="46">
      <t>トウガイ</t>
    </rPh>
    <rPh sb="51" eb="52">
      <t>タイ</t>
    </rPh>
    <rPh sb="54" eb="56">
      <t>クジョウ</t>
    </rPh>
    <rPh sb="57" eb="58">
      <t>モウ</t>
    </rPh>
    <rPh sb="59" eb="60">
      <t>デ</t>
    </rPh>
    <phoneticPr fontId="2"/>
  </si>
  <si>
    <t>相談窓口・苦情窓口として、次の項目を明示している。
●事業所担当窓口　●市町村窓口　●国民健康保険団体連合会窓口</t>
    <rPh sb="0" eb="2">
      <t>ソウダン</t>
    </rPh>
    <rPh sb="2" eb="4">
      <t>マドグチ</t>
    </rPh>
    <rPh sb="5" eb="7">
      <t>クジョウ</t>
    </rPh>
    <rPh sb="7" eb="9">
      <t>マドグチ</t>
    </rPh>
    <rPh sb="13" eb="14">
      <t>ツギ</t>
    </rPh>
    <rPh sb="15" eb="17">
      <t>コウモク</t>
    </rPh>
    <rPh sb="18" eb="20">
      <t>メイジ</t>
    </rPh>
    <rPh sb="27" eb="30">
      <t>ジギョウショ</t>
    </rPh>
    <rPh sb="30" eb="32">
      <t>タントウ</t>
    </rPh>
    <rPh sb="32" eb="34">
      <t>マドグチ</t>
    </rPh>
    <rPh sb="36" eb="39">
      <t>シチョウソン</t>
    </rPh>
    <rPh sb="39" eb="41">
      <t>マドグチ</t>
    </rPh>
    <rPh sb="43" eb="45">
      <t>コクミン</t>
    </rPh>
    <rPh sb="45" eb="47">
      <t>ケンコウ</t>
    </rPh>
    <rPh sb="47" eb="49">
      <t>ホケン</t>
    </rPh>
    <rPh sb="49" eb="51">
      <t>ダンタイ</t>
    </rPh>
    <rPh sb="51" eb="54">
      <t>レンゴウカイ</t>
    </rPh>
    <rPh sb="54" eb="56">
      <t>マドグチ</t>
    </rPh>
    <phoneticPr fontId="2"/>
  </si>
  <si>
    <t>苦情相談の方法や対応手順を記載したマニュアル等を整備し、事業所に掲示している。</t>
    <rPh sb="0" eb="2">
      <t>クジョウ</t>
    </rPh>
    <rPh sb="2" eb="4">
      <t>ソウダン</t>
    </rPh>
    <rPh sb="5" eb="7">
      <t>ホウホウ</t>
    </rPh>
    <rPh sb="8" eb="10">
      <t>タイオウ</t>
    </rPh>
    <rPh sb="10" eb="12">
      <t>テジュン</t>
    </rPh>
    <rPh sb="13" eb="15">
      <t>キサイ</t>
    </rPh>
    <rPh sb="22" eb="23">
      <t>トウ</t>
    </rPh>
    <rPh sb="24" eb="26">
      <t>セイビ</t>
    </rPh>
    <rPh sb="28" eb="31">
      <t>ジギョウショ</t>
    </rPh>
    <rPh sb="32" eb="34">
      <t>ケイジ</t>
    </rPh>
    <phoneticPr fontId="2"/>
  </si>
  <si>
    <t>苦情記録簿を整備して５年間保管している。</t>
    <rPh sb="0" eb="2">
      <t>クジョウ</t>
    </rPh>
    <rPh sb="2" eb="5">
      <t>キロクボ</t>
    </rPh>
    <rPh sb="6" eb="8">
      <t>セイビ</t>
    </rPh>
    <rPh sb="11" eb="13">
      <t>ネンカン</t>
    </rPh>
    <rPh sb="13" eb="15">
      <t>ホカン</t>
    </rPh>
    <phoneticPr fontId="2"/>
  </si>
  <si>
    <t>実際にあった苦情及びその原因と対応策について、職員に周知する等再発防止やサービスの質の向上に努めている。</t>
    <rPh sb="0" eb="2">
      <t>ジッサイ</t>
    </rPh>
    <rPh sb="6" eb="8">
      <t>クジョウ</t>
    </rPh>
    <rPh sb="8" eb="9">
      <t>オヨ</t>
    </rPh>
    <rPh sb="12" eb="14">
      <t>ゲンイン</t>
    </rPh>
    <rPh sb="15" eb="18">
      <t>タイオウサク</t>
    </rPh>
    <rPh sb="23" eb="25">
      <t>ショクイン</t>
    </rPh>
    <rPh sb="26" eb="28">
      <t>シュウチ</t>
    </rPh>
    <rPh sb="30" eb="31">
      <t>トウ</t>
    </rPh>
    <rPh sb="31" eb="33">
      <t>サイハツ</t>
    </rPh>
    <rPh sb="33" eb="35">
      <t>ボウシ</t>
    </rPh>
    <rPh sb="41" eb="42">
      <t>シツ</t>
    </rPh>
    <rPh sb="43" eb="45">
      <t>コウジョウ</t>
    </rPh>
    <rPh sb="46" eb="47">
      <t>ツト</t>
    </rPh>
    <phoneticPr fontId="2"/>
  </si>
  <si>
    <t>提供したサービスに関し、市が行う調査に協力し、市からの指導又は助言があった場合は、これに従い必要な改善を行っている。</t>
    <rPh sb="12" eb="13">
      <t>シ</t>
    </rPh>
    <rPh sb="37" eb="39">
      <t>バアイ</t>
    </rPh>
    <rPh sb="44" eb="45">
      <t>シタガ</t>
    </rPh>
    <phoneticPr fontId="2"/>
  </si>
  <si>
    <t>利用者が外部に声を出せる工夫をどのようにしているか記載してください。</t>
    <rPh sb="0" eb="3">
      <t>リヨウシャ</t>
    </rPh>
    <rPh sb="4" eb="6">
      <t>ガイブ</t>
    </rPh>
    <rPh sb="7" eb="8">
      <t>コエ</t>
    </rPh>
    <rPh sb="9" eb="10">
      <t>ダ</t>
    </rPh>
    <rPh sb="12" eb="14">
      <t>クフウ</t>
    </rPh>
    <rPh sb="25" eb="27">
      <t>キサイ</t>
    </rPh>
    <phoneticPr fontId="2"/>
  </si>
  <si>
    <t>運営推進会議を設置している。</t>
    <rPh sb="0" eb="2">
      <t>ウンエイ</t>
    </rPh>
    <rPh sb="2" eb="4">
      <t>スイシン</t>
    </rPh>
    <rPh sb="4" eb="6">
      <t>カイギ</t>
    </rPh>
    <rPh sb="7" eb="9">
      <t>セッチ</t>
    </rPh>
    <phoneticPr fontId="2"/>
  </si>
  <si>
    <t>おおむね２カ月に１回以上会議を開催し、事業報告を行い、評価を受けるとともに、必要な要望、助言等を聴く機会を設けている。</t>
    <rPh sb="6" eb="7">
      <t>ゲツ</t>
    </rPh>
    <rPh sb="9" eb="10">
      <t>カイ</t>
    </rPh>
    <rPh sb="10" eb="12">
      <t>イジョウ</t>
    </rPh>
    <rPh sb="12" eb="14">
      <t>カイギ</t>
    </rPh>
    <rPh sb="15" eb="17">
      <t>カイサイ</t>
    </rPh>
    <rPh sb="19" eb="21">
      <t>ジギョウ</t>
    </rPh>
    <rPh sb="21" eb="23">
      <t>ホウコク</t>
    </rPh>
    <rPh sb="24" eb="25">
      <t>オコナ</t>
    </rPh>
    <rPh sb="27" eb="29">
      <t>ヒョウカ</t>
    </rPh>
    <rPh sb="30" eb="31">
      <t>ウ</t>
    </rPh>
    <rPh sb="38" eb="40">
      <t>ヒツヨウ</t>
    </rPh>
    <rPh sb="41" eb="43">
      <t>ヨウボウ</t>
    </rPh>
    <rPh sb="44" eb="46">
      <t>ジョゲン</t>
    </rPh>
    <rPh sb="46" eb="47">
      <t>トウ</t>
    </rPh>
    <rPh sb="48" eb="49">
      <t>キ</t>
    </rPh>
    <rPh sb="50" eb="52">
      <t>キカイ</t>
    </rPh>
    <rPh sb="53" eb="54">
      <t>モウ</t>
    </rPh>
    <phoneticPr fontId="2"/>
  </si>
  <si>
    <t>　</t>
    <phoneticPr fontId="2"/>
  </si>
  <si>
    <t>会議における報告、評価、要望、助言等について記録を作成し、当該記録を公表している。</t>
    <rPh sb="0" eb="2">
      <t>カイギ</t>
    </rPh>
    <rPh sb="6" eb="8">
      <t>ホウコク</t>
    </rPh>
    <rPh sb="9" eb="11">
      <t>ヒョウカ</t>
    </rPh>
    <rPh sb="12" eb="14">
      <t>ヨウボウ</t>
    </rPh>
    <rPh sb="15" eb="17">
      <t>ジョゲン</t>
    </rPh>
    <rPh sb="17" eb="18">
      <t>トウ</t>
    </rPh>
    <rPh sb="22" eb="24">
      <t>キロク</t>
    </rPh>
    <rPh sb="25" eb="27">
      <t>サクセイ</t>
    </rPh>
    <rPh sb="29" eb="31">
      <t>トウガイ</t>
    </rPh>
    <rPh sb="31" eb="33">
      <t>キロク</t>
    </rPh>
    <rPh sb="34" eb="36">
      <t>コウヒョウ</t>
    </rPh>
    <phoneticPr fontId="2"/>
  </si>
  <si>
    <t>事業の運営にあたり、地域住民又はその自発的な活動等との連携及び協力を行う等の地域との交流を図っている。</t>
    <rPh sb="0" eb="2">
      <t>ジギョウ</t>
    </rPh>
    <rPh sb="3" eb="5">
      <t>ウンエイ</t>
    </rPh>
    <rPh sb="10" eb="12">
      <t>チイキ</t>
    </rPh>
    <rPh sb="12" eb="14">
      <t>ジュウミン</t>
    </rPh>
    <rPh sb="14" eb="15">
      <t>マタ</t>
    </rPh>
    <rPh sb="18" eb="21">
      <t>ジハツテキ</t>
    </rPh>
    <rPh sb="22" eb="24">
      <t>カツドウ</t>
    </rPh>
    <rPh sb="24" eb="25">
      <t>トウ</t>
    </rPh>
    <rPh sb="27" eb="29">
      <t>レンケイ</t>
    </rPh>
    <rPh sb="29" eb="30">
      <t>オヨ</t>
    </rPh>
    <rPh sb="31" eb="33">
      <t>キョウリョク</t>
    </rPh>
    <rPh sb="34" eb="35">
      <t>オコナ</t>
    </rPh>
    <rPh sb="36" eb="37">
      <t>トウ</t>
    </rPh>
    <rPh sb="38" eb="40">
      <t>チイキ</t>
    </rPh>
    <rPh sb="42" eb="44">
      <t>コウリュウ</t>
    </rPh>
    <rPh sb="45" eb="46">
      <t>ハカ</t>
    </rPh>
    <phoneticPr fontId="2"/>
  </si>
  <si>
    <t>運営推進会議を通じた地域との取り組みについて、具体的に記入してください。</t>
    <rPh sb="0" eb="2">
      <t>ウンエイ</t>
    </rPh>
    <rPh sb="2" eb="4">
      <t>スイシン</t>
    </rPh>
    <rPh sb="4" eb="6">
      <t>カイギ</t>
    </rPh>
    <rPh sb="7" eb="8">
      <t>ツウ</t>
    </rPh>
    <rPh sb="10" eb="12">
      <t>チイキ</t>
    </rPh>
    <rPh sb="14" eb="15">
      <t>ト</t>
    </rPh>
    <rPh sb="16" eb="17">
      <t>ク</t>
    </rPh>
    <rPh sb="23" eb="26">
      <t>グタイテキ</t>
    </rPh>
    <rPh sb="27" eb="29">
      <t>キニュウ</t>
    </rPh>
    <phoneticPr fontId="2"/>
  </si>
  <si>
    <t>運営推進会議以外に、地域との連携に向けた具体的な取組みを行っていますか？行っている場合は、具体的に記入してください。</t>
    <rPh sb="0" eb="2">
      <t>ウンエイ</t>
    </rPh>
    <rPh sb="2" eb="4">
      <t>スイシン</t>
    </rPh>
    <rPh sb="4" eb="6">
      <t>カイギ</t>
    </rPh>
    <rPh sb="6" eb="8">
      <t>イガイ</t>
    </rPh>
    <rPh sb="10" eb="12">
      <t>チイキ</t>
    </rPh>
    <rPh sb="14" eb="16">
      <t>レンケイ</t>
    </rPh>
    <rPh sb="17" eb="18">
      <t>ム</t>
    </rPh>
    <rPh sb="20" eb="23">
      <t>グタイテキ</t>
    </rPh>
    <rPh sb="24" eb="26">
      <t>トリクミ</t>
    </rPh>
    <rPh sb="28" eb="29">
      <t>オコナ</t>
    </rPh>
    <rPh sb="36" eb="37">
      <t>オコナ</t>
    </rPh>
    <rPh sb="41" eb="43">
      <t>バアイ</t>
    </rPh>
    <rPh sb="45" eb="48">
      <t>グタイテキ</t>
    </rPh>
    <rPh sb="49" eb="51">
      <t>キニュウ</t>
    </rPh>
    <phoneticPr fontId="2"/>
  </si>
  <si>
    <t>利用者に対するサービスの提供により事故が発生した場合には、保険者、当該利用者の家族、居宅介護支援事業者に対して連絡するとともに、必要な措置を講じている。</t>
    <rPh sb="0" eb="3">
      <t>リヨウシャ</t>
    </rPh>
    <rPh sb="4" eb="5">
      <t>タイ</t>
    </rPh>
    <rPh sb="12" eb="14">
      <t>テイキョウ</t>
    </rPh>
    <rPh sb="17" eb="19">
      <t>ジコ</t>
    </rPh>
    <rPh sb="20" eb="22">
      <t>ハッセイ</t>
    </rPh>
    <rPh sb="24" eb="26">
      <t>バアイ</t>
    </rPh>
    <rPh sb="29" eb="32">
      <t>ホケンシャ</t>
    </rPh>
    <rPh sb="33" eb="35">
      <t>トウガイ</t>
    </rPh>
    <rPh sb="35" eb="38">
      <t>リヨウシャ</t>
    </rPh>
    <rPh sb="39" eb="41">
      <t>カゾク</t>
    </rPh>
    <rPh sb="42" eb="44">
      <t>キョタク</t>
    </rPh>
    <rPh sb="44" eb="46">
      <t>カイゴ</t>
    </rPh>
    <rPh sb="46" eb="48">
      <t>シエン</t>
    </rPh>
    <rPh sb="48" eb="51">
      <t>ジギョウシャ</t>
    </rPh>
    <rPh sb="52" eb="53">
      <t>タイ</t>
    </rPh>
    <rPh sb="55" eb="57">
      <t>レンラク</t>
    </rPh>
    <rPh sb="64" eb="66">
      <t>ヒツヨウ</t>
    </rPh>
    <rPh sb="67" eb="69">
      <t>ソチ</t>
    </rPh>
    <rPh sb="70" eb="71">
      <t>コウ</t>
    </rPh>
    <phoneticPr fontId="2"/>
  </si>
  <si>
    <t>事故の状況及び事故に際して採った処置について記録し、５年間保存している。</t>
    <rPh sb="0" eb="2">
      <t>ジコ</t>
    </rPh>
    <rPh sb="3" eb="5">
      <t>ジョウキョウ</t>
    </rPh>
    <rPh sb="5" eb="6">
      <t>オヨ</t>
    </rPh>
    <rPh sb="7" eb="9">
      <t>ジコ</t>
    </rPh>
    <rPh sb="10" eb="11">
      <t>サイ</t>
    </rPh>
    <rPh sb="13" eb="14">
      <t>ト</t>
    </rPh>
    <rPh sb="16" eb="18">
      <t>ショチ</t>
    </rPh>
    <rPh sb="22" eb="24">
      <t>キロク</t>
    </rPh>
    <rPh sb="27" eb="29">
      <t>ネンカン</t>
    </rPh>
    <rPh sb="29" eb="31">
      <t>ホゾン</t>
    </rPh>
    <phoneticPr fontId="2"/>
  </si>
  <si>
    <t>利用者に対するサービスの提供により賠償すべき事故が発生した場合には、損害賠償を速やかに行っている。</t>
    <rPh sb="0" eb="3">
      <t>リヨウシャ</t>
    </rPh>
    <rPh sb="4" eb="5">
      <t>タイ</t>
    </rPh>
    <rPh sb="12" eb="14">
      <t>テイキョウ</t>
    </rPh>
    <rPh sb="17" eb="19">
      <t>バイショウ</t>
    </rPh>
    <rPh sb="22" eb="24">
      <t>ジコ</t>
    </rPh>
    <rPh sb="25" eb="27">
      <t>ハッセイ</t>
    </rPh>
    <rPh sb="29" eb="31">
      <t>バアイ</t>
    </rPh>
    <rPh sb="34" eb="38">
      <t>ソンガイバイショウ</t>
    </rPh>
    <rPh sb="39" eb="40">
      <t>スミ</t>
    </rPh>
    <rPh sb="43" eb="44">
      <t>オコナ</t>
    </rPh>
    <phoneticPr fontId="2"/>
  </si>
  <si>
    <t>事故記録簿（ヒヤリハット簿）等を整備している。</t>
    <rPh sb="0" eb="2">
      <t>ジコ</t>
    </rPh>
    <rPh sb="2" eb="5">
      <t>キロクボ</t>
    </rPh>
    <rPh sb="12" eb="13">
      <t>ボ</t>
    </rPh>
    <rPh sb="14" eb="15">
      <t>トウ</t>
    </rPh>
    <rPh sb="16" eb="18">
      <t>セイビ</t>
    </rPh>
    <phoneticPr fontId="2"/>
  </si>
  <si>
    <t>事故報告書の様式、手順等を知っている。</t>
    <rPh sb="0" eb="2">
      <t>ジコ</t>
    </rPh>
    <rPh sb="2" eb="5">
      <t>ホウコクショ</t>
    </rPh>
    <rPh sb="6" eb="8">
      <t>ヨウシキ</t>
    </rPh>
    <rPh sb="9" eb="11">
      <t>テジュン</t>
    </rPh>
    <rPh sb="11" eb="12">
      <t>トウ</t>
    </rPh>
    <rPh sb="13" eb="14">
      <t>シ</t>
    </rPh>
    <phoneticPr fontId="2"/>
  </si>
  <si>
    <t>損害賠償保険に加入している。</t>
    <rPh sb="0" eb="2">
      <t>ソンガイ</t>
    </rPh>
    <rPh sb="2" eb="4">
      <t>バイショウ</t>
    </rPh>
    <rPh sb="4" eb="6">
      <t>ホケン</t>
    </rPh>
    <rPh sb="7" eb="9">
      <t>カニュウ</t>
    </rPh>
    <phoneticPr fontId="2"/>
  </si>
  <si>
    <t>サービス事業所ごとに経理を区分するとともに、当該サービス事業の会計とその他の事業の会計を区分している。</t>
    <rPh sb="4" eb="7">
      <t>ジギョウショ</t>
    </rPh>
    <rPh sb="10" eb="12">
      <t>ケイリ</t>
    </rPh>
    <rPh sb="13" eb="15">
      <t>クブン</t>
    </rPh>
    <rPh sb="22" eb="24">
      <t>トウガイ</t>
    </rPh>
    <rPh sb="28" eb="30">
      <t>ジギョウ</t>
    </rPh>
    <rPh sb="31" eb="33">
      <t>カイケイ</t>
    </rPh>
    <rPh sb="36" eb="37">
      <t>タ</t>
    </rPh>
    <rPh sb="38" eb="40">
      <t>ジギョウ</t>
    </rPh>
    <rPh sb="41" eb="43">
      <t>カイケイ</t>
    </rPh>
    <rPh sb="44" eb="46">
      <t>クブン</t>
    </rPh>
    <phoneticPr fontId="2"/>
  </si>
  <si>
    <t>従業者、設備、備品、会計に関する諸記録を整備している。</t>
    <rPh sb="0" eb="3">
      <t>ジュウギョウシャ</t>
    </rPh>
    <rPh sb="4" eb="6">
      <t>セツビ</t>
    </rPh>
    <rPh sb="7" eb="9">
      <t>ビヒン</t>
    </rPh>
    <rPh sb="10" eb="12">
      <t>カイケイ</t>
    </rPh>
    <rPh sb="13" eb="14">
      <t>カン</t>
    </rPh>
    <rPh sb="16" eb="17">
      <t>ショ</t>
    </rPh>
    <rPh sb="17" eb="19">
      <t>キロク</t>
    </rPh>
    <rPh sb="20" eb="22">
      <t>セイビ</t>
    </rPh>
    <phoneticPr fontId="2"/>
  </si>
  <si>
    <t>利用者に対するサービスの提供に関する次の記録を整備し、完結の日から５年間保存している。(整備している項目に○印をつけてください。)</t>
    <rPh sb="0" eb="3">
      <t>リヨウシャ</t>
    </rPh>
    <rPh sb="4" eb="5">
      <t>タイ</t>
    </rPh>
    <rPh sb="12" eb="14">
      <t>テイキョウ</t>
    </rPh>
    <rPh sb="15" eb="16">
      <t>カン</t>
    </rPh>
    <rPh sb="18" eb="19">
      <t>ツギ</t>
    </rPh>
    <rPh sb="20" eb="22">
      <t>キロク</t>
    </rPh>
    <rPh sb="23" eb="25">
      <t>セイビ</t>
    </rPh>
    <rPh sb="27" eb="29">
      <t>カンケツ</t>
    </rPh>
    <rPh sb="30" eb="31">
      <t>ヒ</t>
    </rPh>
    <rPh sb="34" eb="36">
      <t>ネンカン</t>
    </rPh>
    <rPh sb="36" eb="38">
      <t>ホゾン</t>
    </rPh>
    <rPh sb="44" eb="46">
      <t>セイビ</t>
    </rPh>
    <rPh sb="50" eb="52">
      <t>コウモク</t>
    </rPh>
    <rPh sb="54" eb="55">
      <t>シルシ</t>
    </rPh>
    <phoneticPr fontId="2"/>
  </si>
  <si>
    <t>〔</t>
    <phoneticPr fontId="2"/>
  </si>
  <si>
    <t>〕</t>
    <phoneticPr fontId="2"/>
  </si>
  <si>
    <t>サービス提供記録</t>
    <phoneticPr fontId="2"/>
  </si>
  <si>
    <t>身体拘束等に関する記録</t>
    <phoneticPr fontId="2"/>
  </si>
  <si>
    <t>利用者に対する市町村への通知に関する記録</t>
    <rPh sb="0" eb="3">
      <t>リヨウシャ</t>
    </rPh>
    <rPh sb="4" eb="5">
      <t>タイ</t>
    </rPh>
    <rPh sb="7" eb="10">
      <t>シチョウソン</t>
    </rPh>
    <rPh sb="12" eb="14">
      <t>ツウチ</t>
    </rPh>
    <rPh sb="15" eb="16">
      <t>カン</t>
    </rPh>
    <rPh sb="18" eb="20">
      <t>キロク</t>
    </rPh>
    <phoneticPr fontId="2"/>
  </si>
  <si>
    <t>苦情処理に関する記録</t>
    <rPh sb="0" eb="4">
      <t>クジョウショリ</t>
    </rPh>
    <rPh sb="5" eb="6">
      <t>カン</t>
    </rPh>
    <rPh sb="8" eb="10">
      <t>キロク</t>
    </rPh>
    <phoneticPr fontId="2"/>
  </si>
  <si>
    <t>事故の状況及び事故に対して採った処置に関する記録</t>
    <phoneticPr fontId="2"/>
  </si>
  <si>
    <t>運営推進会議における報告、評価、要望、助言等の記録</t>
    <rPh sb="0" eb="2">
      <t>ウンエイ</t>
    </rPh>
    <rPh sb="2" eb="4">
      <t>スイシン</t>
    </rPh>
    <rPh sb="4" eb="6">
      <t>カイギ</t>
    </rPh>
    <rPh sb="10" eb="12">
      <t>ホウコク</t>
    </rPh>
    <rPh sb="13" eb="15">
      <t>ヒョウカ</t>
    </rPh>
    <rPh sb="16" eb="18">
      <t>ヨウボウ</t>
    </rPh>
    <rPh sb="19" eb="21">
      <t>ジョゲン</t>
    </rPh>
    <rPh sb="21" eb="22">
      <t>トウ</t>
    </rPh>
    <rPh sb="23" eb="25">
      <t>キロク</t>
    </rPh>
    <phoneticPr fontId="2"/>
  </si>
  <si>
    <t>地域密着型特定施設サービス計画</t>
    <rPh sb="0" eb="2">
      <t>チイキ</t>
    </rPh>
    <rPh sb="2" eb="4">
      <t>ミッチャク</t>
    </rPh>
    <rPh sb="4" eb="5">
      <t>ガタ</t>
    </rPh>
    <rPh sb="5" eb="9">
      <t>トクテイシセツ</t>
    </rPh>
    <rPh sb="13" eb="15">
      <t>ケイカク</t>
    </rPh>
    <phoneticPr fontId="2"/>
  </si>
  <si>
    <t>地域密着型特定施設入居者生活介護を委託する場合の結果等の記録</t>
    <rPh sb="0" eb="2">
      <t>チイキ</t>
    </rPh>
    <rPh sb="2" eb="4">
      <t>ミッチャク</t>
    </rPh>
    <rPh sb="4" eb="5">
      <t>ガタ</t>
    </rPh>
    <rPh sb="5" eb="9">
      <t>トクテイシセツ</t>
    </rPh>
    <rPh sb="9" eb="11">
      <t>ニュウキョ</t>
    </rPh>
    <rPh sb="11" eb="12">
      <t>モノ</t>
    </rPh>
    <rPh sb="12" eb="16">
      <t>セイカツカイゴ</t>
    </rPh>
    <rPh sb="17" eb="19">
      <t>イタク</t>
    </rPh>
    <rPh sb="21" eb="23">
      <t>バアイ</t>
    </rPh>
    <rPh sb="24" eb="27">
      <t>ケッカトウ</t>
    </rPh>
    <rPh sb="28" eb="30">
      <t>キロク</t>
    </rPh>
    <phoneticPr fontId="2"/>
  </si>
  <si>
    <t>利用者の退居の際には、利用者及びその家族の希望を踏まえた上で、退居後の生活環境や介護の継続性に配慮し必要な援助を行っている。</t>
    <rPh sb="0" eb="3">
      <t>リヨウシャ</t>
    </rPh>
    <rPh sb="4" eb="5">
      <t>タイ</t>
    </rPh>
    <rPh sb="5" eb="6">
      <t>キョ</t>
    </rPh>
    <rPh sb="7" eb="8">
      <t>サイ</t>
    </rPh>
    <rPh sb="11" eb="14">
      <t>リヨウシャ</t>
    </rPh>
    <rPh sb="14" eb="15">
      <t>オヨ</t>
    </rPh>
    <rPh sb="18" eb="20">
      <t>カゾク</t>
    </rPh>
    <rPh sb="21" eb="23">
      <t>キボウ</t>
    </rPh>
    <rPh sb="24" eb="25">
      <t>フ</t>
    </rPh>
    <rPh sb="28" eb="29">
      <t>ウエ</t>
    </rPh>
    <rPh sb="31" eb="34">
      <t>タイキョゴ</t>
    </rPh>
    <rPh sb="35" eb="37">
      <t>セイカツ</t>
    </rPh>
    <rPh sb="37" eb="39">
      <t>カンキョウ</t>
    </rPh>
    <rPh sb="40" eb="42">
      <t>カイゴ</t>
    </rPh>
    <rPh sb="43" eb="46">
      <t>ケイゾクセイ</t>
    </rPh>
    <rPh sb="47" eb="49">
      <t>ハイリョ</t>
    </rPh>
    <rPh sb="50" eb="52">
      <t>ヒツヨウ</t>
    </rPh>
    <rPh sb="53" eb="55">
      <t>エンジョ</t>
    </rPh>
    <rPh sb="56" eb="57">
      <t>オコナ</t>
    </rPh>
    <phoneticPr fontId="2"/>
  </si>
  <si>
    <t>実績の確認については、複数の担当者が確認した上で請求している。</t>
    <rPh sb="0" eb="2">
      <t>ジッセキ</t>
    </rPh>
    <rPh sb="3" eb="5">
      <t>カクニン</t>
    </rPh>
    <rPh sb="11" eb="13">
      <t>フクスウ</t>
    </rPh>
    <rPh sb="14" eb="17">
      <t>タントウシャ</t>
    </rPh>
    <rPh sb="18" eb="20">
      <t>カクニン</t>
    </rPh>
    <rPh sb="22" eb="23">
      <t>ウエ</t>
    </rPh>
    <rPh sb="24" eb="26">
      <t>セイキュウ</t>
    </rPh>
    <phoneticPr fontId="2"/>
  </si>
  <si>
    <t>外泊、入院等により施設にいなかった日の介護サービスについて、算定していない。</t>
    <rPh sb="9" eb="11">
      <t>シセツ</t>
    </rPh>
    <phoneticPr fontId="2"/>
  </si>
  <si>
    <t>市に届出をした上で算定している。</t>
    <rPh sb="0" eb="1">
      <t>シ</t>
    </rPh>
    <rPh sb="2" eb="4">
      <t>トドケデ</t>
    </rPh>
    <rPh sb="7" eb="8">
      <t>ウエ</t>
    </rPh>
    <rPh sb="9" eb="11">
      <t>サンテイ</t>
    </rPh>
    <phoneticPr fontId="2"/>
  </si>
  <si>
    <t>機能訓練指導員の資格を記載してください。(複数回答可)</t>
    <rPh sb="0" eb="2">
      <t>キノウ</t>
    </rPh>
    <rPh sb="2" eb="4">
      <t>クンレン</t>
    </rPh>
    <rPh sb="4" eb="7">
      <t>シドウイン</t>
    </rPh>
    <rPh sb="8" eb="10">
      <t>シカク</t>
    </rPh>
    <rPh sb="11" eb="13">
      <t>キサイ</t>
    </rPh>
    <rPh sb="21" eb="23">
      <t>フクスウ</t>
    </rPh>
    <rPh sb="23" eb="25">
      <t>カイトウ</t>
    </rPh>
    <rPh sb="25" eb="26">
      <t>カ</t>
    </rPh>
    <phoneticPr fontId="2"/>
  </si>
  <si>
    <t>【夜間看護体制加算】</t>
    <rPh sb="1" eb="3">
      <t>ヤカン</t>
    </rPh>
    <rPh sb="3" eb="5">
      <t>カンゴ</t>
    </rPh>
    <rPh sb="5" eb="7">
      <t>タイセイ</t>
    </rPh>
    <rPh sb="7" eb="9">
      <t>カサン</t>
    </rPh>
    <phoneticPr fontId="2"/>
  </si>
  <si>
    <t>【看取り介護加算】</t>
    <rPh sb="1" eb="3">
      <t>ミト</t>
    </rPh>
    <rPh sb="4" eb="6">
      <t>カイゴ</t>
    </rPh>
    <rPh sb="6" eb="8">
      <t>カサン</t>
    </rPh>
    <phoneticPr fontId="2"/>
  </si>
  <si>
    <t>【認知症専門ケア加算】</t>
    <rPh sb="1" eb="3">
      <t>ニンチ</t>
    </rPh>
    <rPh sb="3" eb="4">
      <t>ショウ</t>
    </rPh>
    <rPh sb="4" eb="6">
      <t>センモン</t>
    </rPh>
    <rPh sb="8" eb="10">
      <t>カサン</t>
    </rPh>
    <phoneticPr fontId="2"/>
  </si>
  <si>
    <t>常勤の看護師を１名以上配置し、看護責任者を定めている。</t>
    <rPh sb="0" eb="2">
      <t>ジョウキン</t>
    </rPh>
    <rPh sb="3" eb="6">
      <t>カンゴシ</t>
    </rPh>
    <rPh sb="8" eb="11">
      <t>メイイジョウ</t>
    </rPh>
    <rPh sb="11" eb="13">
      <t>ハイチ</t>
    </rPh>
    <rPh sb="15" eb="17">
      <t>カンゴ</t>
    </rPh>
    <rPh sb="17" eb="20">
      <t>セキニンシャ</t>
    </rPh>
    <rPh sb="21" eb="22">
      <t>サダ</t>
    </rPh>
    <phoneticPr fontId="2"/>
  </si>
  <si>
    <t>重度化した場合における対応の指針を定めている。</t>
    <rPh sb="0" eb="3">
      <t>ジュウドカ</t>
    </rPh>
    <rPh sb="5" eb="7">
      <t>バアイ</t>
    </rPh>
    <rPh sb="11" eb="13">
      <t>タイオウ</t>
    </rPh>
    <rPh sb="14" eb="16">
      <t>シシン</t>
    </rPh>
    <phoneticPr fontId="2"/>
  </si>
  <si>
    <t>入居の際に、利用者等に対して重度化した場合における対応の指針の説明をし、同意を得ている。</t>
    <rPh sb="0" eb="2">
      <t>ニュウキョ</t>
    </rPh>
    <rPh sb="3" eb="4">
      <t>サイ</t>
    </rPh>
    <rPh sb="6" eb="8">
      <t>リヨウ</t>
    </rPh>
    <rPh sb="8" eb="9">
      <t>シャ</t>
    </rPh>
    <rPh sb="9" eb="10">
      <t>トウ</t>
    </rPh>
    <rPh sb="11" eb="12">
      <t>タイ</t>
    </rPh>
    <rPh sb="14" eb="17">
      <t>ジュウドカ</t>
    </rPh>
    <rPh sb="19" eb="21">
      <t>バアイ</t>
    </rPh>
    <rPh sb="25" eb="27">
      <t>タイオウ</t>
    </rPh>
    <rPh sb="28" eb="30">
      <t>シシン</t>
    </rPh>
    <rPh sb="31" eb="33">
      <t>セツメイ</t>
    </rPh>
    <rPh sb="36" eb="38">
      <t>ドウイ</t>
    </rPh>
    <rPh sb="39" eb="40">
      <t>エ</t>
    </rPh>
    <phoneticPr fontId="2"/>
  </si>
  <si>
    <t>医師が医学的知見に基づき回復の見込みがないと診断した者に対してサービス提供を行っている。</t>
    <rPh sb="0" eb="2">
      <t>イシ</t>
    </rPh>
    <rPh sb="3" eb="6">
      <t>イガクテキ</t>
    </rPh>
    <rPh sb="6" eb="8">
      <t>チケン</t>
    </rPh>
    <rPh sb="9" eb="10">
      <t>モト</t>
    </rPh>
    <rPh sb="12" eb="14">
      <t>カイフク</t>
    </rPh>
    <rPh sb="15" eb="17">
      <t>ミコ</t>
    </rPh>
    <rPh sb="22" eb="24">
      <t>シンダン</t>
    </rPh>
    <rPh sb="26" eb="27">
      <t>モノ</t>
    </rPh>
    <rPh sb="28" eb="29">
      <t>タイ</t>
    </rPh>
    <rPh sb="35" eb="37">
      <t>テイキョウ</t>
    </rPh>
    <rPh sb="38" eb="39">
      <t>オコナ</t>
    </rPh>
    <phoneticPr fontId="2"/>
  </si>
  <si>
    <t>看取り期における対応方針に基づき、利用者の状態又は家族の求め等に応じ、介護職員、看護職員等から、介護記録等を活用し、サービスについての説明をして同意を得ている。</t>
    <rPh sb="0" eb="2">
      <t>ミト</t>
    </rPh>
    <rPh sb="3" eb="4">
      <t>キ</t>
    </rPh>
    <rPh sb="8" eb="10">
      <t>タイオウ</t>
    </rPh>
    <rPh sb="10" eb="12">
      <t>ホウシン</t>
    </rPh>
    <rPh sb="13" eb="14">
      <t>モト</t>
    </rPh>
    <rPh sb="17" eb="20">
      <t>リヨウシャ</t>
    </rPh>
    <rPh sb="21" eb="23">
      <t>ジョウタイ</t>
    </rPh>
    <rPh sb="23" eb="24">
      <t>マタ</t>
    </rPh>
    <rPh sb="24" eb="25">
      <t>ノボリマタ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8" eb="50">
      <t>カイゴ</t>
    </rPh>
    <rPh sb="50" eb="52">
      <t>キロク</t>
    </rPh>
    <rPh sb="52" eb="53">
      <t>トウ</t>
    </rPh>
    <rPh sb="54" eb="56">
      <t>カツヨウ</t>
    </rPh>
    <rPh sb="67" eb="69">
      <t>セツメイ</t>
    </rPh>
    <rPh sb="72" eb="74">
      <t>ドウイ</t>
    </rPh>
    <rPh sb="75" eb="76">
      <t>エ</t>
    </rPh>
    <phoneticPr fontId="2"/>
  </si>
  <si>
    <t>施設に入居していない月でも自己負担の請求をされることがあることについて、利用者側に説明し文書にて同意を得ている。</t>
    <rPh sb="0" eb="2">
      <t>シセツ</t>
    </rPh>
    <rPh sb="3" eb="5">
      <t>ニュウキョ</t>
    </rPh>
    <rPh sb="10" eb="11">
      <t>ツキ</t>
    </rPh>
    <rPh sb="13" eb="15">
      <t>ジコ</t>
    </rPh>
    <rPh sb="15" eb="17">
      <t>フタン</t>
    </rPh>
    <rPh sb="18" eb="20">
      <t>セイキュウ</t>
    </rPh>
    <rPh sb="36" eb="39">
      <t>リヨウシャ</t>
    </rPh>
    <rPh sb="39" eb="40">
      <t>ガワ</t>
    </rPh>
    <rPh sb="41" eb="43">
      <t>セツメイ</t>
    </rPh>
    <rPh sb="44" eb="46">
      <t>ブンショ</t>
    </rPh>
    <rPh sb="48" eb="50">
      <t>ドウイ</t>
    </rPh>
    <rPh sb="51" eb="52">
      <t>エ</t>
    </rPh>
    <phoneticPr fontId="2"/>
  </si>
  <si>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4" eb="26">
      <t>カイゴ</t>
    </rPh>
    <rPh sb="26" eb="28">
      <t>キロク</t>
    </rPh>
    <rPh sb="43" eb="45">
      <t>キサイ</t>
    </rPh>
    <phoneticPr fontId="2"/>
  </si>
  <si>
    <t>死亡日及び死亡日以前30日以下について、サービス提供を行った日について、算定している。</t>
    <rPh sb="0" eb="3">
      <t>シボウビ</t>
    </rPh>
    <rPh sb="3" eb="4">
      <t>オヨ</t>
    </rPh>
    <rPh sb="5" eb="8">
      <t>シボウビ</t>
    </rPh>
    <rPh sb="8" eb="10">
      <t>イゼン</t>
    </rPh>
    <rPh sb="12" eb="13">
      <t>ニチ</t>
    </rPh>
    <rPh sb="13" eb="15">
      <t>イカ</t>
    </rPh>
    <rPh sb="24" eb="26">
      <t>テイキョウ</t>
    </rPh>
    <rPh sb="27" eb="28">
      <t>オコナ</t>
    </rPh>
    <rPh sb="30" eb="31">
      <t>ヒ</t>
    </rPh>
    <rPh sb="36" eb="38">
      <t>サンテイ</t>
    </rPh>
    <phoneticPr fontId="2"/>
  </si>
  <si>
    <t>(入院した場合等について)退居した日の翌日から死亡日の間は算定していない。</t>
    <rPh sb="1" eb="3">
      <t>ニュウイン</t>
    </rPh>
    <rPh sb="5" eb="7">
      <t>バアイ</t>
    </rPh>
    <rPh sb="7" eb="8">
      <t>トウ</t>
    </rPh>
    <rPh sb="13" eb="14">
      <t>タイ</t>
    </rPh>
    <rPh sb="14" eb="15">
      <t>キョ</t>
    </rPh>
    <rPh sb="17" eb="18">
      <t>ニチ</t>
    </rPh>
    <rPh sb="19" eb="21">
      <t>ヨクジツ</t>
    </rPh>
    <rPh sb="23" eb="25">
      <t>シボウ</t>
    </rPh>
    <rPh sb="25" eb="26">
      <t>ビ</t>
    </rPh>
    <rPh sb="27" eb="28">
      <t>カン</t>
    </rPh>
    <rPh sb="29" eb="31">
      <t>サンテイ</t>
    </rPh>
    <phoneticPr fontId="2"/>
  </si>
  <si>
    <t>夜間看護体制加算を算定している。</t>
    <rPh sb="0" eb="2">
      <t>ヤカン</t>
    </rPh>
    <rPh sb="2" eb="4">
      <t>カンゴ</t>
    </rPh>
    <rPh sb="4" eb="6">
      <t>タイセイ</t>
    </rPh>
    <rPh sb="6" eb="8">
      <t>カサン</t>
    </rPh>
    <rPh sb="9" eb="11">
      <t>サンテイ</t>
    </rPh>
    <phoneticPr fontId="2"/>
  </si>
  <si>
    <t>看取りに関する指針を定め、入居の際に、利用者又はその家族に対して、指針の内容を説明し、同意を得ている。</t>
    <phoneticPr fontId="2"/>
  </si>
  <si>
    <t>医師、看護師、介護職員、介護支援専門員等が、適宜、看取りに関する指針の見直しを行っている。</t>
    <phoneticPr fontId="2"/>
  </si>
  <si>
    <t>看取りに関する職員研修を行っている。</t>
    <phoneticPr fontId="2"/>
  </si>
  <si>
    <t>医師、看護師、介護職員、介護支援専門員等が、共同で作成した計画について、説明し同意を得ている。</t>
    <phoneticPr fontId="2"/>
  </si>
  <si>
    <t>看取り介護を実施するにあたり、終末期にたどる経過、医療行為の選択肢、医師や医療機関との連携体制などについて、説明資料を作成・提供し、継続的に説明している。</t>
    <rPh sb="0" eb="2">
      <t>ミト</t>
    </rPh>
    <rPh sb="3" eb="5">
      <t>カイゴ</t>
    </rPh>
    <rPh sb="6" eb="8">
      <t>ジッシ</t>
    </rPh>
    <rPh sb="15" eb="17">
      <t>シュウマツ</t>
    </rPh>
    <rPh sb="17" eb="18">
      <t>キ</t>
    </rPh>
    <rPh sb="22" eb="24">
      <t>ケイカ</t>
    </rPh>
    <rPh sb="25" eb="27">
      <t>イリョウ</t>
    </rPh>
    <rPh sb="27" eb="29">
      <t>コウイ</t>
    </rPh>
    <rPh sb="30" eb="33">
      <t>センタクシ</t>
    </rPh>
    <rPh sb="34" eb="36">
      <t>イシ</t>
    </rPh>
    <rPh sb="37" eb="41">
      <t>イリョウキカン</t>
    </rPh>
    <rPh sb="43" eb="45">
      <t>レンケイ</t>
    </rPh>
    <rPh sb="45" eb="47">
      <t>タイセイ</t>
    </rPh>
    <rPh sb="54" eb="56">
      <t>セツメイ</t>
    </rPh>
    <rPh sb="56" eb="58">
      <t>シリョウ</t>
    </rPh>
    <rPh sb="59" eb="61">
      <t>サクセイ</t>
    </rPh>
    <rPh sb="62" eb="64">
      <t>テイキョウ</t>
    </rPh>
    <rPh sb="66" eb="68">
      <t>ケイゾク</t>
    </rPh>
    <rPh sb="68" eb="69">
      <t>テキ</t>
    </rPh>
    <rPh sb="70" eb="72">
      <t>セツメイ</t>
    </rPh>
    <phoneticPr fontId="2"/>
  </si>
  <si>
    <t>医師、看護師、介護職員等が利用者の状態又は家族の求め等に応じ、随時本人又は家族の説明、同意を得ている。</t>
    <rPh sb="0" eb="2">
      <t>イシ</t>
    </rPh>
    <rPh sb="3" eb="6">
      <t>カンゴシ</t>
    </rPh>
    <rPh sb="7" eb="9">
      <t>カイゴ</t>
    </rPh>
    <rPh sb="9" eb="12">
      <t>ショクイントウ</t>
    </rPh>
    <rPh sb="13" eb="15">
      <t>リヨウ</t>
    </rPh>
    <rPh sb="15" eb="16">
      <t>シャ</t>
    </rPh>
    <rPh sb="17" eb="19">
      <t>ジョウタイ</t>
    </rPh>
    <rPh sb="19" eb="20">
      <t>マタ</t>
    </rPh>
    <rPh sb="21" eb="23">
      <t>カゾク</t>
    </rPh>
    <rPh sb="24" eb="25">
      <t>モト</t>
    </rPh>
    <rPh sb="26" eb="27">
      <t>トウ</t>
    </rPh>
    <rPh sb="28" eb="29">
      <t>オウ</t>
    </rPh>
    <rPh sb="31" eb="33">
      <t>ズイジ</t>
    </rPh>
    <rPh sb="33" eb="35">
      <t>ホンニン</t>
    </rPh>
    <rPh sb="35" eb="36">
      <t>マタ</t>
    </rPh>
    <rPh sb="37" eb="39">
      <t>カゾク</t>
    </rPh>
    <rPh sb="40" eb="42">
      <t>セツメイ</t>
    </rPh>
    <rPh sb="43" eb="45">
      <t>ドウイ</t>
    </rPh>
    <rPh sb="46" eb="47">
      <t>エ</t>
    </rPh>
    <phoneticPr fontId="2"/>
  </si>
  <si>
    <t>退居等の際、入院先の医療機関等が利用者の状態等の情報提供をすることについて、本人又は家族に説明し、文書にて同意を得ている。</t>
    <rPh sb="0" eb="1">
      <t>タイ</t>
    </rPh>
    <rPh sb="1" eb="2">
      <t>キョ</t>
    </rPh>
    <rPh sb="2" eb="3">
      <t>トウ</t>
    </rPh>
    <rPh sb="4" eb="5">
      <t>サイ</t>
    </rPh>
    <rPh sb="6" eb="8">
      <t>ニュウイン</t>
    </rPh>
    <rPh sb="8" eb="9">
      <t>サキ</t>
    </rPh>
    <rPh sb="10" eb="12">
      <t>イリョウ</t>
    </rPh>
    <rPh sb="12" eb="15">
      <t>キカントウ</t>
    </rPh>
    <rPh sb="16" eb="18">
      <t>リヨウ</t>
    </rPh>
    <rPh sb="18" eb="19">
      <t>シャ</t>
    </rPh>
    <rPh sb="20" eb="23">
      <t>ジョウタイトウ</t>
    </rPh>
    <rPh sb="24" eb="26">
      <t>ジョウホウ</t>
    </rPh>
    <rPh sb="26" eb="28">
      <t>テイキョウ</t>
    </rPh>
    <rPh sb="38" eb="40">
      <t>ホンニン</t>
    </rPh>
    <rPh sb="40" eb="41">
      <t>マタ</t>
    </rPh>
    <rPh sb="42" eb="44">
      <t>カゾク</t>
    </rPh>
    <rPh sb="45" eb="47">
      <t>セツメイ</t>
    </rPh>
    <rPh sb="49" eb="51">
      <t>ブンショ</t>
    </rPh>
    <rPh sb="53" eb="55">
      <t>ドウイ</t>
    </rPh>
    <rPh sb="56" eb="57">
      <t>エ</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</si>
  <si>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1" eb="54">
      <t>ナイヨウトウ</t>
    </rPh>
    <rPh sb="54" eb="55">
      <t>オヨ</t>
    </rPh>
    <rPh sb="56" eb="58">
      <t>ホンニン</t>
    </rPh>
    <rPh sb="58" eb="60">
      <t>カゾク</t>
    </rPh>
    <rPh sb="61" eb="63">
      <t>ジョウキョウ</t>
    </rPh>
    <rPh sb="64" eb="66">
      <t>キサイ</t>
    </rPh>
    <phoneticPr fontId="2"/>
  </si>
  <si>
    <t>認知症介護実践リーダー研修の修了者が、対象者の数が２０人未満で１人以上、対象者が２０人以上の場合は、１に対象者が１９を超えて１０又は端数を増すごとに１人を加えた人数を配置し、チームとして専門的な認知症ケアを実施している。</t>
    <rPh sb="0" eb="2">
      <t>ニンチ</t>
    </rPh>
    <rPh sb="2" eb="3">
      <t>ショウ</t>
    </rPh>
    <rPh sb="3" eb="5">
      <t>カイゴ</t>
    </rPh>
    <rPh sb="5" eb="7">
      <t>ジッセン</t>
    </rPh>
    <rPh sb="11" eb="13">
      <t>ケンシュウ</t>
    </rPh>
    <rPh sb="14" eb="17">
      <t>シュウリョウシャ</t>
    </rPh>
    <phoneticPr fontId="2"/>
  </si>
  <si>
    <t>従業者に対して、認知症ケアに関する留意事項の伝達、又は技術的指導の会議を定期的に実施している。</t>
    <rPh sb="0" eb="3">
      <t>ジュウギョウシャ</t>
    </rPh>
    <rPh sb="4" eb="5">
      <t>タイ</t>
    </rPh>
    <rPh sb="8" eb="11">
      <t>ニンチショウ</t>
    </rPh>
    <rPh sb="14" eb="15">
      <t>カン</t>
    </rPh>
    <rPh sb="17" eb="19">
      <t>リュウイ</t>
    </rPh>
    <rPh sb="19" eb="21">
      <t>ジコウ</t>
    </rPh>
    <rPh sb="22" eb="24">
      <t>デンタツ</t>
    </rPh>
    <rPh sb="25" eb="26">
      <t>マタ</t>
    </rPh>
    <rPh sb="27" eb="30">
      <t>ギジュツテキ</t>
    </rPh>
    <rPh sb="30" eb="32">
      <t>シドウ</t>
    </rPh>
    <rPh sb="33" eb="35">
      <t>カイギ</t>
    </rPh>
    <rPh sb="36" eb="39">
      <t>テイキテキ</t>
    </rPh>
    <rPh sb="40" eb="42">
      <t>ジッシ</t>
    </rPh>
    <phoneticPr fontId="2"/>
  </si>
  <si>
    <t>（Ⅱを算定している場合）…認知症介護実践リーダー研修を上記の基準に加え１名以上配置し、事業所又は施設全体の認知症ケアの指導等を実施している。</t>
    <rPh sb="13" eb="16">
      <t>ニンチショウ</t>
    </rPh>
    <rPh sb="16" eb="18">
      <t>カイゴ</t>
    </rPh>
    <rPh sb="18" eb="20">
      <t>ジッセン</t>
    </rPh>
    <rPh sb="24" eb="26">
      <t>ケンシュウ</t>
    </rPh>
    <phoneticPr fontId="2"/>
  </si>
  <si>
    <t>（Ⅱを算定している場合）…介護職員、看護職員ごとの認知症ケアに関する研修計画の作成及び研修の実施している。</t>
    <phoneticPr fontId="2"/>
  </si>
  <si>
    <t>利用者総数のうち、日常生活に支障をきたす症状又は行動があるため介護を必要とする認知症者（日常生活自立度Ⅲ以上の者）である対象者の割合が２分の１以上である。</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1">
      <t>ニンチ</t>
    </rPh>
    <rPh sb="41" eb="42">
      <t>ショウ</t>
    </rPh>
    <rPh sb="42" eb="43">
      <t>シャ</t>
    </rPh>
    <rPh sb="44" eb="46">
      <t>ニチジョウ</t>
    </rPh>
    <rPh sb="46" eb="48">
      <t>セイカツ</t>
    </rPh>
    <rPh sb="48" eb="51">
      <t>ジリツド</t>
    </rPh>
    <rPh sb="52" eb="54">
      <t>イジョウ</t>
    </rPh>
    <rPh sb="55" eb="56">
      <t>モノ</t>
    </rPh>
    <rPh sb="60" eb="62">
      <t>タイショウ</t>
    </rPh>
    <rPh sb="62" eb="63">
      <t>シャ</t>
    </rPh>
    <rPh sb="64" eb="66">
      <t>ワリアイ</t>
    </rPh>
    <rPh sb="68" eb="69">
      <t>ブン</t>
    </rPh>
    <rPh sb="71" eb="73">
      <t>イジョウ</t>
    </rPh>
    <phoneticPr fontId="2"/>
  </si>
  <si>
    <t>労働保険料の納付を適正に行っている。</t>
    <rPh sb="0" eb="2">
      <t>ロウドウ</t>
    </rPh>
    <rPh sb="2" eb="5">
      <t>ホケンリョウ</t>
    </rPh>
    <rPh sb="6" eb="8">
      <t>ノウフ</t>
    </rPh>
    <rPh sb="9" eb="11">
      <t>テキセイ</t>
    </rPh>
    <rPh sb="12" eb="13">
      <t>オコナ</t>
    </rPh>
    <phoneticPr fontId="6"/>
  </si>
  <si>
    <t>次のａ・ｂ両方に該当している。</t>
    <rPh sb="0" eb="1">
      <t>ツギ</t>
    </rPh>
    <rPh sb="5" eb="7">
      <t>リョウホウ</t>
    </rPh>
    <rPh sb="8" eb="10">
      <t>ガイトウ</t>
    </rPh>
    <phoneticPr fontId="6"/>
  </si>
  <si>
    <t>ａ</t>
    <phoneticPr fontId="6"/>
  </si>
  <si>
    <t>介護職員の任用の際における職責または職務内容等の要件（賃金に関するものを含む。）を定めている。</t>
    <rPh sb="0" eb="2">
      <t>カイゴ</t>
    </rPh>
    <rPh sb="2" eb="4">
      <t>ショクイン</t>
    </rPh>
    <rPh sb="5" eb="7">
      <t>ニンヨウ</t>
    </rPh>
    <rPh sb="8" eb="9">
      <t>サイ</t>
    </rPh>
    <rPh sb="13" eb="15">
      <t>ショクセキ</t>
    </rPh>
    <rPh sb="18" eb="20">
      <t>ショクム</t>
    </rPh>
    <rPh sb="20" eb="22">
      <t>ナイヨウ</t>
    </rPh>
    <rPh sb="22" eb="23">
      <t>トウ</t>
    </rPh>
    <rPh sb="24" eb="26">
      <t>ヨウケン</t>
    </rPh>
    <rPh sb="27" eb="29">
      <t>チンギン</t>
    </rPh>
    <rPh sb="30" eb="31">
      <t>カン</t>
    </rPh>
    <rPh sb="36" eb="37">
      <t>フク</t>
    </rPh>
    <rPh sb="41" eb="42">
      <t>サダ</t>
    </rPh>
    <phoneticPr fontId="6"/>
  </si>
  <si>
    <t>ｂ</t>
    <phoneticPr fontId="6"/>
  </si>
  <si>
    <t>ａについて書面をもって作成し、全ての介護職員に周知している。</t>
    <rPh sb="5" eb="7">
      <t>ショメン</t>
    </rPh>
    <rPh sb="11" eb="13">
      <t>サクセイ</t>
    </rPh>
    <rPh sb="15" eb="16">
      <t>スベ</t>
    </rPh>
    <rPh sb="18" eb="20">
      <t>カイゴ</t>
    </rPh>
    <rPh sb="20" eb="22">
      <t>ショクイン</t>
    </rPh>
    <rPh sb="23" eb="25">
      <t>シュウチ</t>
    </rPh>
    <phoneticPr fontId="6"/>
  </si>
  <si>
    <t>介護職員の資質の向上の支援に関する計画を策定し、当該計画に係る研修の実施または研修の機会を確保している。</t>
    <rPh sb="0" eb="2">
      <t>カイゴ</t>
    </rPh>
    <rPh sb="2" eb="4">
      <t>ショクイン</t>
    </rPh>
    <rPh sb="5" eb="7">
      <t>シシツ</t>
    </rPh>
    <rPh sb="8" eb="10">
      <t>コウジョウ</t>
    </rPh>
    <rPh sb="11" eb="13">
      <t>シエン</t>
    </rPh>
    <rPh sb="14" eb="15">
      <t>カン</t>
    </rPh>
    <rPh sb="17" eb="19">
      <t>ケイカク</t>
    </rPh>
    <rPh sb="20" eb="22">
      <t>サクテイ</t>
    </rPh>
    <rPh sb="24" eb="26">
      <t>トウガイ</t>
    </rPh>
    <rPh sb="26" eb="28">
      <t>ケイカク</t>
    </rPh>
    <rPh sb="29" eb="30">
      <t>カカ</t>
    </rPh>
    <rPh sb="31" eb="33">
      <t>ケンシュウ</t>
    </rPh>
    <rPh sb="34" eb="36">
      <t>ジッシ</t>
    </rPh>
    <rPh sb="39" eb="41">
      <t>ケンシュウ</t>
    </rPh>
    <rPh sb="42" eb="44">
      <t>キカイ</t>
    </rPh>
    <rPh sb="45" eb="47">
      <t>カクホ</t>
    </rPh>
    <phoneticPr fontId="6"/>
  </si>
  <si>
    <t>ａについて、全ての介護職員に周知している。</t>
    <rPh sb="6" eb="7">
      <t>スベ</t>
    </rPh>
    <rPh sb="9" eb="11">
      <t>カイゴ</t>
    </rPh>
    <rPh sb="11" eb="13">
      <t>ショクイン</t>
    </rPh>
    <rPh sb="14" eb="16">
      <t>シュウチ</t>
    </rPh>
    <phoneticPr fontId="6"/>
  </si>
  <si>
    <t>【人員欠如減算】</t>
    <rPh sb="1" eb="3">
      <t>ジンイン</t>
    </rPh>
    <rPh sb="3" eb="5">
      <t>ケツジョ</t>
    </rPh>
    <rPh sb="5" eb="7">
      <t>ゲンサン</t>
    </rPh>
    <phoneticPr fontId="2"/>
  </si>
  <si>
    <t>人員基準に定める員数の看護職員、介護職員の配置がない状態でサービス提供をした場合、所定単位数を減算している。</t>
    <rPh sb="0" eb="2">
      <t>ジンイン</t>
    </rPh>
    <rPh sb="2" eb="4">
      <t>キジュン</t>
    </rPh>
    <rPh sb="5" eb="6">
      <t>サダ</t>
    </rPh>
    <rPh sb="8" eb="10">
      <t>インズウ</t>
    </rPh>
    <rPh sb="11" eb="13">
      <t>カンゴ</t>
    </rPh>
    <rPh sb="13" eb="15">
      <t>ショクイン</t>
    </rPh>
    <rPh sb="16" eb="18">
      <t>カイゴ</t>
    </rPh>
    <rPh sb="18" eb="20">
      <t>ショクイン</t>
    </rPh>
    <rPh sb="21" eb="23">
      <t>ハイチ</t>
    </rPh>
    <rPh sb="26" eb="28">
      <t>ジョウタイ</t>
    </rPh>
    <rPh sb="33" eb="35">
      <t>テイキョウ</t>
    </rPh>
    <rPh sb="38" eb="40">
      <t>バアイ</t>
    </rPh>
    <rPh sb="41" eb="43">
      <t>ショテイ</t>
    </rPh>
    <rPh sb="43" eb="46">
      <t>タンイスウ</t>
    </rPh>
    <rPh sb="47" eb="49">
      <t>ゲンザン</t>
    </rPh>
    <phoneticPr fontId="2"/>
  </si>
  <si>
    <t>減算を要する場合は、市に届出している。</t>
    <rPh sb="0" eb="2">
      <t>ゲンサン</t>
    </rPh>
    <rPh sb="3" eb="4">
      <t>ヨウ</t>
    </rPh>
    <rPh sb="6" eb="8">
      <t>バアイ</t>
    </rPh>
    <rPh sb="10" eb="11">
      <t>シ</t>
    </rPh>
    <rPh sb="12" eb="14">
      <t>トドケデ</t>
    </rPh>
    <phoneticPr fontId="2"/>
  </si>
  <si>
    <t>４　減算について</t>
    <rPh sb="2" eb="4">
      <t>ゲンサン</t>
    </rPh>
    <phoneticPr fontId="2"/>
  </si>
  <si>
    <t>　人員・設備に関する報告</t>
    <rPh sb="1" eb="3">
      <t>ジンイン</t>
    </rPh>
    <rPh sb="4" eb="6">
      <t>セツビ</t>
    </rPh>
    <rPh sb="7" eb="8">
      <t>カン</t>
    </rPh>
    <rPh sb="10" eb="12">
      <t>ホウコク</t>
    </rPh>
    <phoneticPr fontId="2"/>
  </si>
  <si>
    <t>２　サービスの提供の開始等</t>
    <rPh sb="7" eb="9">
      <t>テイキョウ</t>
    </rPh>
    <rPh sb="10" eb="12">
      <t>カイシ</t>
    </rPh>
    <rPh sb="12" eb="13">
      <t>トウ</t>
    </rPh>
    <phoneticPr fontId="2"/>
  </si>
  <si>
    <t>３　受給資格等の確認</t>
    <rPh sb="2" eb="4">
      <t>ジュキュウ</t>
    </rPh>
    <rPh sb="4" eb="6">
      <t>シカク</t>
    </rPh>
    <rPh sb="6" eb="7">
      <t>トウ</t>
    </rPh>
    <rPh sb="8" eb="10">
      <t>カクニン</t>
    </rPh>
    <phoneticPr fontId="2"/>
  </si>
  <si>
    <t>４　要介護認定等の申請に係る援助</t>
    <rPh sb="2" eb="5">
      <t>ヨウカイゴ</t>
    </rPh>
    <rPh sb="5" eb="7">
      <t>ニンテイ</t>
    </rPh>
    <rPh sb="7" eb="8">
      <t>トウ</t>
    </rPh>
    <rPh sb="9" eb="11">
      <t>シンセイ</t>
    </rPh>
    <rPh sb="12" eb="13">
      <t>カカ</t>
    </rPh>
    <rPh sb="14" eb="16">
      <t>エンジョ</t>
    </rPh>
    <phoneticPr fontId="2"/>
  </si>
  <si>
    <t>５　サービスの提供の記録</t>
    <rPh sb="7" eb="9">
      <t>テイキョウ</t>
    </rPh>
    <rPh sb="10" eb="12">
      <t>キロク</t>
    </rPh>
    <phoneticPr fontId="2"/>
  </si>
  <si>
    <t>６　利用料等の受領</t>
    <rPh sb="2" eb="5">
      <t>リヨウリョウ</t>
    </rPh>
    <rPh sb="5" eb="6">
      <t>トウ</t>
    </rPh>
    <rPh sb="7" eb="9">
      <t>ジュリョウ</t>
    </rPh>
    <phoneticPr fontId="2"/>
  </si>
  <si>
    <t>７　保険給付の請求のための証明書の交付</t>
    <rPh sb="2" eb="4">
      <t>ホケン</t>
    </rPh>
    <rPh sb="4" eb="6">
      <t>キュウフ</t>
    </rPh>
    <rPh sb="7" eb="9">
      <t>セイキュウ</t>
    </rPh>
    <rPh sb="13" eb="16">
      <t>ショウメイショ</t>
    </rPh>
    <rPh sb="17" eb="19">
      <t>コウフ</t>
    </rPh>
    <phoneticPr fontId="2"/>
  </si>
  <si>
    <t>８　指定地域密着型特定施設入居者生活介護の取扱方針</t>
    <rPh sb="2" eb="4">
      <t>シテイ</t>
    </rPh>
    <rPh sb="4" eb="6">
      <t>チイキ</t>
    </rPh>
    <rPh sb="6" eb="9">
      <t>ミッチャクガタ</t>
    </rPh>
    <rPh sb="9" eb="11">
      <t>トクテイ</t>
    </rPh>
    <rPh sb="11" eb="13">
      <t>シセツ</t>
    </rPh>
    <rPh sb="13" eb="16">
      <t>ニュウキョシャ</t>
    </rPh>
    <rPh sb="16" eb="18">
      <t>セイカツ</t>
    </rPh>
    <rPh sb="18" eb="20">
      <t>カイゴ</t>
    </rPh>
    <rPh sb="21" eb="23">
      <t>トリアツカイ</t>
    </rPh>
    <rPh sb="23" eb="25">
      <t>ホウシン</t>
    </rPh>
    <phoneticPr fontId="2"/>
  </si>
  <si>
    <t>９　地域密着型特定施設入居者生活介護計画の作成</t>
    <rPh sb="2" eb="4">
      <t>チイキ</t>
    </rPh>
    <rPh sb="4" eb="7">
      <t>ミッチャクガタ</t>
    </rPh>
    <rPh sb="7" eb="9">
      <t>トクテイ</t>
    </rPh>
    <rPh sb="9" eb="11">
      <t>シセツ</t>
    </rPh>
    <rPh sb="11" eb="14">
      <t>ニュウキョシャ</t>
    </rPh>
    <rPh sb="14" eb="16">
      <t>セイカツ</t>
    </rPh>
    <rPh sb="16" eb="18">
      <t>カイゴ</t>
    </rPh>
    <rPh sb="18" eb="20">
      <t>ケイカク</t>
    </rPh>
    <rPh sb="21" eb="23">
      <t>サクセイ</t>
    </rPh>
    <phoneticPr fontId="2"/>
  </si>
  <si>
    <t>１０　介護等</t>
    <rPh sb="3" eb="5">
      <t>カイゴ</t>
    </rPh>
    <rPh sb="5" eb="6">
      <t>トウ</t>
    </rPh>
    <phoneticPr fontId="2"/>
  </si>
  <si>
    <t>１１　機能訓練</t>
    <rPh sb="3" eb="5">
      <t>キノウ</t>
    </rPh>
    <rPh sb="5" eb="7">
      <t>クンレン</t>
    </rPh>
    <phoneticPr fontId="2"/>
  </si>
  <si>
    <t>１２　健康管理</t>
    <phoneticPr fontId="2"/>
  </si>
  <si>
    <t>１３　相談及び援助</t>
    <rPh sb="3" eb="5">
      <t>ソウダン</t>
    </rPh>
    <rPh sb="5" eb="6">
      <t>オヨ</t>
    </rPh>
    <rPh sb="7" eb="9">
      <t>エンジョ</t>
    </rPh>
    <phoneticPr fontId="2"/>
  </si>
  <si>
    <t>１４　利用者の家族との連携等</t>
    <rPh sb="3" eb="5">
      <t>リヨウ</t>
    </rPh>
    <rPh sb="5" eb="6">
      <t>シャ</t>
    </rPh>
    <rPh sb="7" eb="9">
      <t>カゾク</t>
    </rPh>
    <rPh sb="11" eb="13">
      <t>レンケイ</t>
    </rPh>
    <rPh sb="13" eb="14">
      <t>トウ</t>
    </rPh>
    <phoneticPr fontId="2"/>
  </si>
  <si>
    <t>１５　利用者に関する市町村への通知</t>
    <rPh sb="3" eb="6">
      <t>リヨウシャ</t>
    </rPh>
    <rPh sb="7" eb="8">
      <t>カン</t>
    </rPh>
    <rPh sb="10" eb="13">
      <t>シチョウソン</t>
    </rPh>
    <rPh sb="15" eb="17">
      <t>ツウチ</t>
    </rPh>
    <phoneticPr fontId="2"/>
  </si>
  <si>
    <t>１６　緊急時の対応</t>
    <rPh sb="3" eb="6">
      <t>キンキュウジ</t>
    </rPh>
    <rPh sb="7" eb="9">
      <t>タイオウ</t>
    </rPh>
    <phoneticPr fontId="2"/>
  </si>
  <si>
    <t>１７　管理者の責務</t>
    <rPh sb="3" eb="6">
      <t>カンリシャ</t>
    </rPh>
    <rPh sb="7" eb="9">
      <t>セキム</t>
    </rPh>
    <phoneticPr fontId="2"/>
  </si>
  <si>
    <t>１８　運営規程</t>
    <rPh sb="3" eb="5">
      <t>ウンエイ</t>
    </rPh>
    <rPh sb="5" eb="7">
      <t>キテイ</t>
    </rPh>
    <phoneticPr fontId="2"/>
  </si>
  <si>
    <t>１９　勤務体制の確保</t>
    <rPh sb="3" eb="5">
      <t>キンム</t>
    </rPh>
    <rPh sb="5" eb="7">
      <t>タイセイ</t>
    </rPh>
    <rPh sb="8" eb="10">
      <t>カクホ</t>
    </rPh>
    <phoneticPr fontId="2"/>
  </si>
  <si>
    <t>（１１で×の場合）…併設の(看護)小規模多機能型居宅介護事業所の介護支援専門員が、当該特定施設の利用者の処遇を適切に行っている。</t>
    <rPh sb="6" eb="8">
      <t>バアイ</t>
    </rPh>
    <rPh sb="14" eb="16">
      <t>カンゴ</t>
    </rPh>
    <rPh sb="43" eb="45">
      <t>トクテイ</t>
    </rPh>
    <rPh sb="45" eb="47">
      <t>シセツ</t>
    </rPh>
    <phoneticPr fontId="2"/>
  </si>
  <si>
    <t>身体的拘束等の適正化のための指針を整備している。</t>
    <phoneticPr fontId="2"/>
  </si>
  <si>
    <t>介護従業者その他の従業者に対し、身体的拘束等の適正化のための研修を定期的（年２回以上）に実施している。</t>
    <phoneticPr fontId="2"/>
  </si>
  <si>
    <t>身体的拘束を行った場合には、常に観察し、施設で定めた様式を用いて、その「態様」及び「時間」、その際の「入所者の心身の状況」等を第三者でも把握できるよう詳細に記録している。</t>
    <phoneticPr fontId="2"/>
  </si>
  <si>
    <t>身体的拘束の必要がなくなった場合、すみやかに拘束を解除している。</t>
    <phoneticPr fontId="2"/>
  </si>
  <si>
    <t>身体的拘束が必要とされた入所者について、拘束を廃止し、生活の質を向上させるためのアセスメントの実施、施設サービス計画への位置づけ等が行われている。</t>
    <phoneticPr fontId="2"/>
  </si>
  <si>
    <t>３　短期利用特定施設入居者生活介護</t>
    <rPh sb="2" eb="4">
      <t>タンキ</t>
    </rPh>
    <rPh sb="4" eb="6">
      <t>リヨウ</t>
    </rPh>
    <rPh sb="6" eb="8">
      <t>トクテイ</t>
    </rPh>
    <rPh sb="8" eb="10">
      <t>シセツ</t>
    </rPh>
    <rPh sb="10" eb="13">
      <t>ニュウキョシャ</t>
    </rPh>
    <rPh sb="13" eb="15">
      <t>セイカツ</t>
    </rPh>
    <rPh sb="15" eb="17">
      <t>カイゴ</t>
    </rPh>
    <phoneticPr fontId="2"/>
  </si>
  <si>
    <t>４　加算について</t>
    <rPh sb="2" eb="4">
      <t>カサン</t>
    </rPh>
    <phoneticPr fontId="2"/>
  </si>
  <si>
    <t>事業者が居宅サービス、地域密着型サービス等の事業又は介護保険施設等の運営について３年以上の経験を有している。</t>
    <phoneticPr fontId="2"/>
  </si>
  <si>
    <t>利用の開始に当たって、あらかじめ30日以内の利用期間を定めている。</t>
    <phoneticPr fontId="2"/>
  </si>
  <si>
    <t>介護保険法、老人福祉法、社会福祉法又は高齢者の居住の安定確保に関する法律による勧告等を受けたことがない。または勧告等を受けたことがある場合にあっては、勧告等を受けた日から起算して５年以上の期間が経過している。</t>
    <phoneticPr fontId="2"/>
  </si>
  <si>
    <t>入居定員の範囲内で、空いている居室等（定員が１人であるものに限る）を利用するものであって、受け入れる利用者の数は、指定特定施設の入居定員の１又は100分の10以下である。</t>
    <phoneticPr fontId="2"/>
  </si>
  <si>
    <t>家賃、敷金及び介護等その他の日常生活上必要な便宜の供与の対価として受領する費用を除くほか、権利金その他の金品を受領しない。</t>
    <phoneticPr fontId="2"/>
  </si>
  <si>
    <t>【入居継続支援加算】</t>
    <rPh sb="1" eb="3">
      <t>ニュウキョ</t>
    </rPh>
    <rPh sb="3" eb="5">
      <t>ケイゾク</t>
    </rPh>
    <rPh sb="5" eb="7">
      <t>シエン</t>
    </rPh>
    <rPh sb="7" eb="9">
      <t>カサン</t>
    </rPh>
    <phoneticPr fontId="2"/>
  </si>
  <si>
    <t>届出を行った月以降においても、毎月において直近３月間の介護福祉士の員数が必要な員数を満たしていることを確認している。</t>
    <phoneticPr fontId="2"/>
  </si>
  <si>
    <t>介護福祉士の数が、常勤換算方法で、利用者の数が６またはその端数を増すごとに１以上である。</t>
    <phoneticPr fontId="2"/>
  </si>
  <si>
    <t>サービス提供体制強化加算は算定していない。</t>
    <phoneticPr fontId="2"/>
  </si>
  <si>
    <t>市に届出をした上で算定している。</t>
    <phoneticPr fontId="2"/>
  </si>
  <si>
    <t>指定訪問リハビリテーション事業所又は指定通所リハビリテーション事業所若しくはリハビリテーションを実施している医療提供施設の理学療法士、作業療法士、言語聴覚士又は医師（以下「理学療法士等」という。）が当該指定特定施設入居者生活介護事業所を訪問し、当該事業所の機能訓練指導員、看護職員、介護職員、生活相談員その他の職種の者（以下「機能訓練指導員等」という。）と共同してアセスメント、利用者の身体の状況等の評価及び個別機能訓練計画の作成を行っている。</t>
    <phoneticPr fontId="2"/>
  </si>
  <si>
    <t>個別機能訓練計画に基づき、利用者の身体機能又は生活機能向上を目的とする機能訓練の項目を準備し、機能訓練指導員等が、利用者の心身の状況に応じた機能訓練を適切に提供している。</t>
    <phoneticPr fontId="2"/>
  </si>
  <si>
    <t>機能訓練指導員等が理学療法士等と連携し、個別機能訓練計画の進捗状況等を３月ごとに１回以上評価し、利用者又はその家族に対して機能訓練の内容と個別機能訓練計画の進捗状況等を説明し、必要に応じて訓練内容の見直し等を行っている。</t>
    <phoneticPr fontId="2"/>
  </si>
  <si>
    <t>個別機能訓練計画について、利用者ごとにその目標、実施期間、実施方法等の内容を記載している。</t>
    <phoneticPr fontId="2"/>
  </si>
  <si>
    <t>【若年性認知症入居者受入加算】</t>
    <rPh sb="1" eb="4">
      <t>ジャクネンセイ</t>
    </rPh>
    <rPh sb="4" eb="6">
      <t>ニンチ</t>
    </rPh>
    <rPh sb="6" eb="7">
      <t>ショウ</t>
    </rPh>
    <rPh sb="7" eb="10">
      <t>ニュウキョシャ</t>
    </rPh>
    <rPh sb="10" eb="12">
      <t>ウケイレ</t>
    </rPh>
    <rPh sb="12" eb="14">
      <t>カサン</t>
    </rPh>
    <phoneticPr fontId="2"/>
  </si>
  <si>
    <t>受け入れた若年性認知症利用者ごとに個別の担当者を定めている。</t>
    <phoneticPr fontId="2"/>
  </si>
  <si>
    <t>歯科医師又は歯科医師の指示を受けた歯科衛生士が、介護職員に対する口腔ケアに係る技術的助言及び指導を月１回以上行なっている。</t>
    <phoneticPr fontId="2"/>
  </si>
  <si>
    <t>事業所において歯科医師又は歯科医師の指示を受けた歯科衛生士の技術的助言及び指導に基づき、利用者の口腔ケア・マネジメントに係る計画が作成されている。</t>
    <phoneticPr fontId="2"/>
  </si>
  <si>
    <t>口腔ケア・マネジメント計画に、次の事項が記載されている。　　　　　　　　　　　　　　
①当該施設において入所者の口腔ケアを推進するための課題
②当該施設における目標
③具体的方策
④留意事項
⑤当該施設と歯科医療機関との連携の状況
⑥歯科医師からの指示内容の要点　　　　　　　　　　　　　　　　　　　　　　　　　　　　　　　　　　　　　　　　　
⑦その他必要と思われる事項</t>
    <phoneticPr fontId="2"/>
  </si>
  <si>
    <t>介護職員に対する口腔ケアに係る技術的助言及び指導又は利用者の口腔ケア・マネジメントに係る計画に関する技術的助言及び指導は、歯科訪問診療又は訪問歯科衛生指導の実施時間以外の時間帯に行なっている。</t>
    <phoneticPr fontId="2"/>
  </si>
  <si>
    <t>【口腔衛生管理体制加算】</t>
    <rPh sb="1" eb="3">
      <t>コウクウ</t>
    </rPh>
    <rPh sb="3" eb="5">
      <t>エイセイ</t>
    </rPh>
    <rPh sb="5" eb="7">
      <t>カンリ</t>
    </rPh>
    <rPh sb="7" eb="9">
      <t>タイセイ</t>
    </rPh>
    <rPh sb="9" eb="11">
      <t>カサン</t>
    </rPh>
    <phoneticPr fontId="2"/>
  </si>
  <si>
    <t>【退院・退所時連携加算】</t>
    <rPh sb="1" eb="3">
      <t>タイイン</t>
    </rPh>
    <rPh sb="4" eb="6">
      <t>タイショ</t>
    </rPh>
    <rPh sb="6" eb="7">
      <t>ジ</t>
    </rPh>
    <rPh sb="7" eb="9">
      <t>レンケイ</t>
    </rPh>
    <rPh sb="9" eb="11">
      <t>カサン</t>
    </rPh>
    <phoneticPr fontId="2"/>
  </si>
  <si>
    <t>算定期間について、次のことを把握している。
①入居日から30日間に限って算定できること。
②当該入居者が過去3月間の間に、当該特定施設に入居していないことを確認していますか。
③30日を越える医療提供施設へ入院・入所し、当該施設へ再入居した場合、当該加算は②に関わらず入居日から30日間に限って算定できること。</t>
    <phoneticPr fontId="2"/>
  </si>
  <si>
    <t>【身体拘束廃止未実施減算】</t>
    <rPh sb="1" eb="3">
      <t>シンタイ</t>
    </rPh>
    <rPh sb="3" eb="5">
      <t>コウソク</t>
    </rPh>
    <rPh sb="5" eb="7">
      <t>ハイシ</t>
    </rPh>
    <rPh sb="7" eb="10">
      <t>ミジッシ</t>
    </rPh>
    <rPh sb="10" eb="12">
      <t>ゲンサン</t>
    </rPh>
    <phoneticPr fontId="2"/>
  </si>
  <si>
    <t>下記条件に一つでも該当しない場合は、所定単位数を減算している。
　①　緊急やむを得ない身体的拘束等を行う場合には、その態様及び時間、その際の利用者の心身
　　　 の状況並びに緊急やむを得ない理由を記録している。
　②　身体的拘束適正化検討委員会を３月に１回以上開催するとともに、その結果について介護従
　　　事者その他の従業者に周知徹底を図っている。
　③　身体的拘束等の適正化のための指針を整備している。
　④　介護従事者その他の従業者に対し、身体的拘束等の適正化のための研修を定期的（年２回以
　　　上）に実施している。</t>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</si>
  <si>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</si>
  <si>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点検日</t>
    <rPh sb="0" eb="2">
      <t>テンケン</t>
    </rPh>
    <rPh sb="2" eb="3">
      <t>ビ</t>
    </rPh>
    <phoneticPr fontId="2"/>
  </si>
  <si>
    <t>点検者（職・氏名）※原則として管理者が行ってください。</t>
    <rPh sb="0" eb="2">
      <t>テンケン</t>
    </rPh>
    <rPh sb="2" eb="3">
      <t>シャ</t>
    </rPh>
    <rPh sb="4" eb="5">
      <t>ショク</t>
    </rPh>
    <rPh sb="6" eb="8">
      <t>シメイ</t>
    </rPh>
    <rPh sb="10" eb="12">
      <t>ゲンソク</t>
    </rPh>
    <rPh sb="15" eb="18">
      <t>カンリシャ</t>
    </rPh>
    <rPh sb="19" eb="20">
      <t>オコナ</t>
    </rPh>
    <phoneticPr fontId="2"/>
  </si>
  <si>
    <t>　　　　　　年　　月　　日</t>
    <rPh sb="6" eb="7">
      <t>ネン</t>
    </rPh>
    <rPh sb="9" eb="10">
      <t>ツキ</t>
    </rPh>
    <rPh sb="12" eb="13">
      <t>ニチ</t>
    </rPh>
    <phoneticPr fontId="2"/>
  </si>
  <si>
    <t>※すでに届け出ている管理者氏名と相違している場合は、別途変更届が必要です。</t>
    <rPh sb="4" eb="5">
      <t>トド</t>
    </rPh>
    <rPh sb="6" eb="7">
      <t>デ</t>
    </rPh>
    <rPh sb="10" eb="13">
      <t>カンリシャ</t>
    </rPh>
    <rPh sb="13" eb="15">
      <t>シメイ</t>
    </rPh>
    <rPh sb="16" eb="18">
      <t>ソウイ</t>
    </rPh>
    <rPh sb="22" eb="24">
      <t>バアイ</t>
    </rPh>
    <rPh sb="26" eb="28">
      <t>ベット</t>
    </rPh>
    <rPh sb="28" eb="31">
      <t>ヘンコウトドケ</t>
    </rPh>
    <rPh sb="32" eb="34">
      <t>ヒツヨウ</t>
    </rPh>
    <phoneticPr fontId="2"/>
  </si>
  <si>
    <t>　　　　　　　年　　　　月　　　　日</t>
    <rPh sb="7" eb="8">
      <t>ネン</t>
    </rPh>
    <rPh sb="12" eb="13">
      <t>ツキ</t>
    </rPh>
    <rPh sb="17" eb="18">
      <t>ヒ</t>
    </rPh>
    <phoneticPr fontId="2"/>
  </si>
  <si>
    <t>利用者の死亡以外で利用者が退去した事例について、具体的に記入してください。(平成31年４月以降)</t>
    <rPh sb="0" eb="3">
      <t>リヨウシャ</t>
    </rPh>
    <rPh sb="4" eb="6">
      <t>シボウ</t>
    </rPh>
    <rPh sb="6" eb="8">
      <t>イガイ</t>
    </rPh>
    <rPh sb="9" eb="12">
      <t>リヨウシャ</t>
    </rPh>
    <rPh sb="13" eb="15">
      <t>タイキョ</t>
    </rPh>
    <rPh sb="17" eb="19">
      <t>ジレイ</t>
    </rPh>
    <rPh sb="24" eb="27">
      <t>グタイテキ</t>
    </rPh>
    <rPh sb="28" eb="30">
      <t>キニュウ</t>
    </rPh>
    <rPh sb="38" eb="40">
      <t>ヘイセイ</t>
    </rPh>
    <rPh sb="42" eb="43">
      <t>ネン</t>
    </rPh>
    <rPh sb="44" eb="45">
      <t>ツキ</t>
    </rPh>
    <rPh sb="45" eb="47">
      <t>イコウ</t>
    </rPh>
    <phoneticPr fontId="2"/>
  </si>
  <si>
    <t>　〇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2" eb="4">
      <t>ジンイン</t>
    </rPh>
    <rPh sb="4" eb="6">
      <t>キジュン</t>
    </rPh>
    <rPh sb="7" eb="9">
      <t>セツビ</t>
    </rPh>
    <rPh sb="9" eb="11">
      <t>キジュン</t>
    </rPh>
    <rPh sb="12" eb="14">
      <t>ウンエイ</t>
    </rPh>
    <rPh sb="14" eb="16">
      <t>キジュン</t>
    </rPh>
    <rPh sb="19" eb="21">
      <t>キジュン</t>
    </rPh>
    <rPh sb="23" eb="25">
      <t>テキセイ</t>
    </rPh>
    <rPh sb="31" eb="33">
      <t>テイキョウ</t>
    </rPh>
    <rPh sb="38" eb="40">
      <t>モクテキ</t>
    </rPh>
    <rPh sb="41" eb="43">
      <t>タッセイ</t>
    </rPh>
    <rPh sb="48" eb="50">
      <t>ヒツヨウ</t>
    </rPh>
    <rPh sb="53" eb="55">
      <t>キジュン</t>
    </rPh>
    <rPh sb="60" eb="62">
      <t>キジュン</t>
    </rPh>
    <rPh sb="63" eb="64">
      <t>ミ</t>
    </rPh>
    <rPh sb="68" eb="70">
      <t>バアイ</t>
    </rPh>
    <rPh sb="73" eb="75">
      <t>チイキ</t>
    </rPh>
    <rPh sb="75" eb="77">
      <t>ミッチャク</t>
    </rPh>
    <rPh sb="77" eb="78">
      <t>ガタ</t>
    </rPh>
    <rPh sb="82" eb="83">
      <t>トウ</t>
    </rPh>
    <rPh sb="84" eb="86">
      <t>シテイ</t>
    </rPh>
    <rPh sb="87" eb="89">
      <t>コウシン</t>
    </rPh>
    <rPh sb="90" eb="91">
      <t>ウ</t>
    </rPh>
    <rPh sb="98" eb="100">
      <t>バアイ</t>
    </rPh>
    <rPh sb="106" eb="109">
      <t>ホケンシャ</t>
    </rPh>
    <rPh sb="113" eb="115">
      <t>キジュン</t>
    </rPh>
    <rPh sb="116" eb="118">
      <t>イハン</t>
    </rPh>
    <rPh sb="125" eb="126">
      <t>アキ</t>
    </rPh>
    <rPh sb="129" eb="131">
      <t>バアイ</t>
    </rPh>
    <rPh sb="132" eb="134">
      <t>キジュン</t>
    </rPh>
    <rPh sb="135" eb="137">
      <t>ジュンシュ</t>
    </rPh>
    <rPh sb="141" eb="143">
      <t>カンコク</t>
    </rPh>
    <rPh sb="144" eb="145">
      <t>オコナ</t>
    </rPh>
    <rPh sb="149" eb="151">
      <t>カンコク</t>
    </rPh>
    <rPh sb="152" eb="153">
      <t>シタガ</t>
    </rPh>
    <rPh sb="156" eb="158">
      <t>バアイ</t>
    </rPh>
    <rPh sb="160" eb="163">
      <t>ジギョウショ</t>
    </rPh>
    <rPh sb="163" eb="164">
      <t>ナ</t>
    </rPh>
    <rPh sb="164" eb="165">
      <t>トウ</t>
    </rPh>
    <rPh sb="166" eb="168">
      <t>コウヒョウ</t>
    </rPh>
    <rPh sb="170" eb="172">
      <t>カンコク</t>
    </rPh>
    <rPh sb="173" eb="174">
      <t>シタガ</t>
    </rPh>
    <rPh sb="177" eb="179">
      <t>メイレイ</t>
    </rPh>
    <rPh sb="189" eb="191">
      <t>メイレイ</t>
    </rPh>
    <rPh sb="192" eb="193">
      <t>シタガ</t>
    </rPh>
    <rPh sb="196" eb="198">
      <t>バアイ</t>
    </rPh>
    <rPh sb="201" eb="203">
      <t>シテイ</t>
    </rPh>
    <rPh sb="204" eb="205">
      <t>ト</t>
    </rPh>
    <rPh sb="206" eb="207">
      <t>ケ</t>
    </rPh>
    <phoneticPr fontId="2"/>
  </si>
  <si>
    <t>　〇このチェックシートは定期的に事業所で点検し、出来ていない基準については必ず対応し適正なサービス提供ができるよう対応してください。</t>
    <rPh sb="12" eb="15">
      <t>テイキテキ</t>
    </rPh>
    <rPh sb="16" eb="19">
      <t>ジギョウショ</t>
    </rPh>
    <rPh sb="20" eb="22">
      <t>テンケン</t>
    </rPh>
    <rPh sb="24" eb="26">
      <t>デキ</t>
    </rPh>
    <rPh sb="30" eb="32">
      <t>キジュン</t>
    </rPh>
    <rPh sb="37" eb="38">
      <t>カナラ</t>
    </rPh>
    <rPh sb="39" eb="41">
      <t>タイオウ</t>
    </rPh>
    <rPh sb="42" eb="44">
      <t>テキセイ</t>
    </rPh>
    <rPh sb="49" eb="51">
      <t>テイキョウ</t>
    </rPh>
    <rPh sb="57" eb="59">
      <t>タイオウ</t>
    </rPh>
    <phoneticPr fontId="2"/>
  </si>
  <si>
    <t>虐待の防止のための措置に関する事項</t>
    <phoneticPr fontId="10"/>
  </si>
  <si>
    <t>従業者に対し、業務継続計画について周知するとともに、必要な研修及び訓練を定期的に実施している。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8">
      <t>テイキ</t>
    </rPh>
    <rPh sb="38" eb="39">
      <t>テキ</t>
    </rPh>
    <rPh sb="40" eb="42">
      <t>ジッシ</t>
    </rPh>
    <phoneticPr fontId="2"/>
  </si>
  <si>
    <t>定期的に業務継続計画の見直しを行い、必要に応じて業務改善計画の変更を行っている。</t>
    <rPh sb="0" eb="2">
      <t>テイキ</t>
    </rPh>
    <rPh sb="2" eb="3">
      <t>テキ</t>
    </rPh>
    <rPh sb="4" eb="6">
      <t>ギョウム</t>
    </rPh>
    <rPh sb="6" eb="8">
      <t>ケイゾク</t>
    </rPh>
    <rPh sb="8" eb="10">
      <t>ケイカク</t>
    </rPh>
    <rPh sb="11" eb="13">
      <t>ミナオ</t>
    </rPh>
    <rPh sb="15" eb="16">
      <t>オコナ</t>
    </rPh>
    <rPh sb="18" eb="20">
      <t>ヒツヨウ</t>
    </rPh>
    <rPh sb="21" eb="22">
      <t>オウ</t>
    </rPh>
    <rPh sb="24" eb="26">
      <t>ギョウム</t>
    </rPh>
    <rPh sb="26" eb="28">
      <t>カイゼン</t>
    </rPh>
    <rPh sb="28" eb="30">
      <t>ケイカク</t>
    </rPh>
    <rPh sb="31" eb="33">
      <t>ヘンコウ</t>
    </rPh>
    <rPh sb="34" eb="35">
      <t>オコナ</t>
    </rPh>
    <phoneticPr fontId="2"/>
  </si>
  <si>
    <t>事業所における虐待の防止のための対策を検討する委員会の会議（テレビ電話装置等を活用して行うものを含む。）を定期的に開催するとともに、その結果について、従業者に周知徹底を図っている。</t>
    <phoneticPr fontId="2"/>
  </si>
  <si>
    <t>事業所における虐待の防止のための指針を整備している。</t>
    <rPh sb="0" eb="3">
      <t>ジギョウショ</t>
    </rPh>
    <rPh sb="7" eb="9">
      <t>ギャクタイ</t>
    </rPh>
    <rPh sb="10" eb="12">
      <t>ボウシ</t>
    </rPh>
    <rPh sb="16" eb="18">
      <t>シシン</t>
    </rPh>
    <rPh sb="19" eb="21">
      <t>セイビ</t>
    </rPh>
    <phoneticPr fontId="2"/>
  </si>
  <si>
    <t>従業者に対し、虐待の防止のための研修を定期的に実施している。</t>
    <rPh sb="0" eb="3">
      <t>ジュウギョウシャ</t>
    </rPh>
    <rPh sb="4" eb="5">
      <t>タイ</t>
    </rPh>
    <rPh sb="7" eb="9">
      <t>ギャクタイ</t>
    </rPh>
    <rPh sb="10" eb="12">
      <t>ボウシ</t>
    </rPh>
    <rPh sb="16" eb="18">
      <t>ケンシュウ</t>
    </rPh>
    <rPh sb="19" eb="21">
      <t>テイキ</t>
    </rPh>
    <rPh sb="21" eb="22">
      <t>テキ</t>
    </rPh>
    <rPh sb="23" eb="25">
      <t>ジッシ</t>
    </rPh>
    <phoneticPr fontId="2"/>
  </si>
  <si>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2"/>
  </si>
  <si>
    <t>感染症の予防及びまん延の防止のための対策を検討する委員会の会議（テレビ電話装置その他の装置（以下「テレビ電話装置等」という。）を活用して行うものを含む。）をおおむね６月に１回以上開催するとともに、その結果について、従業者に周知徹底を図っている。</t>
    <rPh sb="116" eb="117">
      <t>ハカ</t>
    </rPh>
    <phoneticPr fontId="2"/>
  </si>
  <si>
    <t>感染症の予防及びまん延の防止のための指針を整備している。</t>
    <phoneticPr fontId="2"/>
  </si>
  <si>
    <t>従業者に対し、感染症の予防及びまん延の防止のための研修及び訓練を定期的に実施している。</t>
    <phoneticPr fontId="2"/>
  </si>
  <si>
    <t>人員基準を満たしている。</t>
    <phoneticPr fontId="10"/>
  </si>
  <si>
    <t>指定訪問リハビリテーション事業所、指定通所リハビリテーション事業所又はリハビリテーションを実施している医療提供施設の理学療法士、作業療法士、言語聴覚士又は医師が、当該指定特定施設入居者生活介護事業所を訪問し、当該事業所の機能訓練指導員看護職員、介護職員、生活相談員その他の職種の者と共同して、利用者の身体の状況等の評価及び個別機能訓練計画の作成を行っている。</t>
  </si>
  <si>
    <t>個別機能訓練計画に基づき、利用者の身体機能又は生活機能の向上を目的とする機能訓練の項目を準備し、機能訓練指導員看護職員、介護職員、生活相談員その他の職種の者が利用者の心身の状況に応じた機能訓練を適切に提供している。</t>
  </si>
  <si>
    <t>利用者の身体の状況等の評価に基づき、個別機能訓練計画の進捗状況等を３月ごとに２回以上評価し、利用者又はその家族に対し、機能訓練の内容と個別機能訓練計画の進捗状況等を説明し、必要に応じて訓練内容の見直し等を行っている。</t>
  </si>
  <si>
    <t>【生活機能向上連携加算Ⅰ】</t>
    <rPh sb="1" eb="3">
      <t>セイカツ</t>
    </rPh>
    <rPh sb="3" eb="5">
      <t>キノウ</t>
    </rPh>
    <rPh sb="5" eb="7">
      <t>コウジョウ</t>
    </rPh>
    <rPh sb="7" eb="9">
      <t>レンケイ</t>
    </rPh>
    <rPh sb="9" eb="11">
      <t>カサン</t>
    </rPh>
    <phoneticPr fontId="2"/>
  </si>
  <si>
    <t>【科学的介護推進体制加算】</t>
    <rPh sb="1" eb="3">
      <t>カガク</t>
    </rPh>
    <rPh sb="3" eb="4">
      <t>テキ</t>
    </rPh>
    <rPh sb="4" eb="6">
      <t>カイゴ</t>
    </rPh>
    <rPh sb="6" eb="8">
      <t>スイシン</t>
    </rPh>
    <rPh sb="8" eb="10">
      <t>タイセイ</t>
    </rPh>
    <rPh sb="10" eb="12">
      <t>カサン</t>
    </rPh>
    <phoneticPr fontId="2"/>
  </si>
  <si>
    <t>利用者ごとのＡＤＬ値、栄養状態、口腔機能、認知症の状況その他の利用者の心身の状況等に係る基本的な情報を、ＬＩＦＥを用いて厚生労働省に提出している。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ホカ</t>
    </rPh>
    <rPh sb="31" eb="34">
      <t>リヨウシャ</t>
    </rPh>
    <rPh sb="35" eb="37">
      <t>シンシン</t>
    </rPh>
    <rPh sb="38" eb="40">
      <t>ジョウキョウ</t>
    </rPh>
    <rPh sb="40" eb="41">
      <t>トウ</t>
    </rPh>
    <rPh sb="42" eb="43">
      <t>カカワ</t>
    </rPh>
    <rPh sb="44" eb="46">
      <t>キホン</t>
    </rPh>
    <rPh sb="46" eb="47">
      <t>テキ</t>
    </rPh>
    <rPh sb="48" eb="50">
      <t>ジョウホウ</t>
    </rPh>
    <rPh sb="57" eb="58">
      <t>モチ</t>
    </rPh>
    <rPh sb="60" eb="62">
      <t>コウセイ</t>
    </rPh>
    <rPh sb="62" eb="65">
      <t>ロウドウショウ</t>
    </rPh>
    <rPh sb="66" eb="68">
      <t>テイシュツ</t>
    </rPh>
    <phoneticPr fontId="2"/>
  </si>
  <si>
    <t>【口腔・栄養スクリーニング加算】</t>
    <rPh sb="1" eb="3">
      <t>コウクウ</t>
    </rPh>
    <rPh sb="4" eb="6">
      <t>エイヨウ</t>
    </rPh>
    <rPh sb="13" eb="15">
      <t>カサン</t>
    </rPh>
    <phoneticPr fontId="2"/>
  </si>
  <si>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2"/>
  </si>
  <si>
    <t>人員基準欠如に該当しない。</t>
    <phoneticPr fontId="2"/>
  </si>
  <si>
    <t>当該利用者について他の事業所で既に口腔・栄養スクリーニング加算を算定していない。</t>
    <phoneticPr fontId="2"/>
  </si>
  <si>
    <t>【ＡＤＬ維持等加算（Ⅰ）】</t>
    <rPh sb="4" eb="7">
      <t>イジトウ</t>
    </rPh>
    <rPh sb="7" eb="9">
      <t>カサン</t>
    </rPh>
    <phoneticPr fontId="2"/>
  </si>
  <si>
    <t>評価対象者（当該事業所の利用期間（以下「評価対象利用期間」という。）が６月を超える者をいう。以下同じ。）の総数が１０人以上である。</t>
    <rPh sb="0" eb="2">
      <t>ヒョウカ</t>
    </rPh>
    <rPh sb="2" eb="4">
      <t>タイショウ</t>
    </rPh>
    <rPh sb="4" eb="5">
      <t>シャ</t>
    </rPh>
    <rPh sb="6" eb="8">
      <t>トウガイ</t>
    </rPh>
    <rPh sb="8" eb="11">
      <t>ジギョウショ</t>
    </rPh>
    <rPh sb="12" eb="14">
      <t>リヨウ</t>
    </rPh>
    <rPh sb="14" eb="16">
      <t>キカン</t>
    </rPh>
    <rPh sb="17" eb="19">
      <t>イカ</t>
    </rPh>
    <rPh sb="20" eb="22">
      <t>ヒョウカ</t>
    </rPh>
    <rPh sb="22" eb="24">
      <t>タイショウ</t>
    </rPh>
    <rPh sb="24" eb="26">
      <t>リヨウ</t>
    </rPh>
    <rPh sb="26" eb="28">
      <t>キカン</t>
    </rPh>
    <rPh sb="36" eb="37">
      <t>ガツ</t>
    </rPh>
    <rPh sb="38" eb="39">
      <t>コ</t>
    </rPh>
    <rPh sb="41" eb="42">
      <t>モノ</t>
    </rPh>
    <rPh sb="46" eb="48">
      <t>イカ</t>
    </rPh>
    <rPh sb="48" eb="49">
      <t>オナ</t>
    </rPh>
    <rPh sb="53" eb="55">
      <t>ソウスウ</t>
    </rPh>
    <rPh sb="58" eb="59">
      <t>ニン</t>
    </rPh>
    <rPh sb="59" eb="61">
      <t>イジョウ</t>
    </rPh>
    <phoneticPr fontId="2"/>
  </si>
  <si>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t>
    <phoneticPr fontId="2"/>
  </si>
  <si>
    <t>【ＡＤＬ維持等加算（Ⅱ）】</t>
    <rPh sb="4" eb="7">
      <t>イジトウ</t>
    </rPh>
    <rPh sb="7" eb="9">
      <t>カサン</t>
    </rPh>
    <phoneticPr fontId="2"/>
  </si>
  <si>
    <t>機能訓練指導員等（機能訓練指導員、看護職員、介護職員、生活相談員その他の職種の者）が共同して、利用者ごとに個別機能訓練計画を作成し、当該計画に基づき、理学療法士等が計画的に機能訓練を行っている。</t>
    <rPh sb="0" eb="2">
      <t>キノウ</t>
    </rPh>
    <rPh sb="2" eb="4">
      <t>クンレン</t>
    </rPh>
    <rPh sb="4" eb="7">
      <t>シドウイン</t>
    </rPh>
    <rPh sb="7" eb="8">
      <t>トウ</t>
    </rPh>
    <rPh sb="9" eb="11">
      <t>キノウ</t>
    </rPh>
    <rPh sb="11" eb="13">
      <t>クンレン</t>
    </rPh>
    <rPh sb="13" eb="16">
      <t>シドウイン</t>
    </rPh>
    <rPh sb="17" eb="19">
      <t>カンゴ</t>
    </rPh>
    <rPh sb="19" eb="21">
      <t>ショクイン</t>
    </rPh>
    <rPh sb="22" eb="24">
      <t>カイゴ</t>
    </rPh>
    <rPh sb="24" eb="26">
      <t>ショクイン</t>
    </rPh>
    <rPh sb="27" eb="29">
      <t>セイカツ</t>
    </rPh>
    <rPh sb="29" eb="32">
      <t>ソウダンイン</t>
    </rPh>
    <rPh sb="34" eb="35">
      <t>ホカ</t>
    </rPh>
    <rPh sb="36" eb="38">
      <t>ショクシュ</t>
    </rPh>
    <rPh sb="39" eb="40">
      <t>モノ</t>
    </rPh>
    <rPh sb="42" eb="44">
      <t>キョウドウ</t>
    </rPh>
    <rPh sb="47" eb="50">
      <t>リヨウシャ</t>
    </rPh>
    <rPh sb="53" eb="55">
      <t>コベツ</t>
    </rPh>
    <rPh sb="55" eb="57">
      <t>キノウ</t>
    </rPh>
    <rPh sb="57" eb="59">
      <t>クンレン</t>
    </rPh>
    <rPh sb="59" eb="61">
      <t>ケイカク</t>
    </rPh>
    <rPh sb="62" eb="64">
      <t>サクセイ</t>
    </rPh>
    <rPh sb="66" eb="68">
      <t>トウガイ</t>
    </rPh>
    <rPh sb="68" eb="70">
      <t>ケイカク</t>
    </rPh>
    <rPh sb="71" eb="72">
      <t>モト</t>
    </rPh>
    <rPh sb="75" eb="77">
      <t>リガク</t>
    </rPh>
    <rPh sb="77" eb="80">
      <t>リョウホウシ</t>
    </rPh>
    <rPh sb="80" eb="81">
      <t>トウ</t>
    </rPh>
    <rPh sb="82" eb="84">
      <t>ケイカク</t>
    </rPh>
    <rPh sb="84" eb="85">
      <t>テキ</t>
    </rPh>
    <rPh sb="86" eb="88">
      <t>キノウ</t>
    </rPh>
    <rPh sb="88" eb="90">
      <t>クンレン</t>
    </rPh>
    <rPh sb="91" eb="92">
      <t>オコナ</t>
    </rPh>
    <phoneticPr fontId="2"/>
  </si>
  <si>
    <t>【生活機能向上連携加算Ⅱ】</t>
    <rPh sb="1" eb="3">
      <t>セイカツ</t>
    </rPh>
    <rPh sb="3" eb="5">
      <t>キノウ</t>
    </rPh>
    <rPh sb="5" eb="7">
      <t>コウジョウ</t>
    </rPh>
    <rPh sb="7" eb="9">
      <t>レンケイ</t>
    </rPh>
    <rPh sb="9" eb="11">
      <t>カサン</t>
    </rPh>
    <phoneticPr fontId="2"/>
  </si>
  <si>
    <t>個別機能訓練計画の内容等の情報を厚生労働省に提出し、機能訓練の実施に当たって、当該情報その他機能訓練の適切かつ有効な実施のために必要な情報を活用している。</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8" eb="60">
      <t>ジッシ</t>
    </rPh>
    <rPh sb="64" eb="66">
      <t>ヒツヨウ</t>
    </rPh>
    <rPh sb="67" eb="69">
      <t>ジョウホウ</t>
    </rPh>
    <rPh sb="70" eb="72">
      <t>カツヨウ</t>
    </rPh>
    <phoneticPr fontId="2"/>
  </si>
  <si>
    <t>２１　協力医療機関等</t>
    <rPh sb="3" eb="5">
      <t>キョウリョク</t>
    </rPh>
    <rPh sb="5" eb="7">
      <t>イリョウ</t>
    </rPh>
    <rPh sb="7" eb="9">
      <t>キカン</t>
    </rPh>
    <rPh sb="9" eb="10">
      <t>トウ</t>
    </rPh>
    <phoneticPr fontId="2"/>
  </si>
  <si>
    <t>２２　非常災害対策　・　非常災害設備</t>
    <rPh sb="3" eb="5">
      <t>ヒジョウ</t>
    </rPh>
    <rPh sb="5" eb="7">
      <t>サイガイ</t>
    </rPh>
    <rPh sb="7" eb="9">
      <t>タイサク</t>
    </rPh>
    <rPh sb="12" eb="14">
      <t>ヒジョウ</t>
    </rPh>
    <rPh sb="14" eb="16">
      <t>サイガイ</t>
    </rPh>
    <rPh sb="16" eb="18">
      <t>セツビ</t>
    </rPh>
    <phoneticPr fontId="2"/>
  </si>
  <si>
    <t>２３　衛生管理等</t>
    <rPh sb="3" eb="5">
      <t>エイセイ</t>
    </rPh>
    <rPh sb="5" eb="7">
      <t>カンリ</t>
    </rPh>
    <rPh sb="7" eb="8">
      <t>トウ</t>
    </rPh>
    <phoneticPr fontId="2"/>
  </si>
  <si>
    <t>２５　掲示</t>
    <rPh sb="3" eb="5">
      <t>ケイジ</t>
    </rPh>
    <phoneticPr fontId="2"/>
  </si>
  <si>
    <t>２６　秘密保持等</t>
    <rPh sb="3" eb="5">
      <t>ヒミツ</t>
    </rPh>
    <rPh sb="5" eb="7">
      <t>ホジ</t>
    </rPh>
    <rPh sb="7" eb="8">
      <t>トウ</t>
    </rPh>
    <phoneticPr fontId="2"/>
  </si>
  <si>
    <t>２７　広告</t>
    <rPh sb="3" eb="5">
      <t>コウコク</t>
    </rPh>
    <phoneticPr fontId="2"/>
  </si>
  <si>
    <t>２８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2"/>
  </si>
  <si>
    <t>２９　苦情処理</t>
    <rPh sb="3" eb="5">
      <t>クジョウ</t>
    </rPh>
    <rPh sb="5" eb="7">
      <t>ショリ</t>
    </rPh>
    <phoneticPr fontId="2"/>
  </si>
  <si>
    <t>３０　地域との連携等</t>
    <rPh sb="3" eb="5">
      <t>チイキ</t>
    </rPh>
    <rPh sb="7" eb="9">
      <t>レンケイ</t>
    </rPh>
    <rPh sb="9" eb="10">
      <t>トウ</t>
    </rPh>
    <phoneticPr fontId="2"/>
  </si>
  <si>
    <t>３１　事故発生時の対応</t>
    <rPh sb="3" eb="5">
      <t>ジコ</t>
    </rPh>
    <rPh sb="5" eb="8">
      <t>ハッセイジ</t>
    </rPh>
    <rPh sb="9" eb="11">
      <t>タイオウ</t>
    </rPh>
    <phoneticPr fontId="2"/>
  </si>
  <si>
    <t>３３　会計の区分</t>
    <rPh sb="3" eb="5">
      <t>カイケイ</t>
    </rPh>
    <rPh sb="6" eb="8">
      <t>クブン</t>
    </rPh>
    <phoneticPr fontId="2"/>
  </si>
  <si>
    <t>※事故報告は、e-kanagawaから報告してください。</t>
    <rPh sb="1" eb="3">
      <t>ジコ</t>
    </rPh>
    <rPh sb="3" eb="5">
      <t>ホウコク</t>
    </rPh>
    <rPh sb="19" eb="21">
      <t>ホウコク</t>
    </rPh>
    <phoneticPr fontId="2"/>
  </si>
  <si>
    <t>感染症や非常災害の発生時において、利用者に対する指定地域密着型特定施設入居者生活介護の提供を継続的に実施するための、及び非常時の体制で早期の業務再開を図るための計画（以下「業務継続計画」という。）を策定し、当該業務継続計画に従い必要な措置を講じている。</t>
    <rPh sb="26" eb="28">
      <t>チイキ</t>
    </rPh>
    <rPh sb="28" eb="31">
      <t>ミッチャクガタ</t>
    </rPh>
    <rPh sb="31" eb="33">
      <t>トクテイ</t>
    </rPh>
    <rPh sb="33" eb="35">
      <t>シセツ</t>
    </rPh>
    <rPh sb="35" eb="38">
      <t>ニュウキョシャ</t>
    </rPh>
    <rPh sb="38" eb="40">
      <t>セイカツ</t>
    </rPh>
    <rPh sb="40" eb="42">
      <t>カイゴ</t>
    </rPh>
    <phoneticPr fontId="2"/>
  </si>
  <si>
    <t>兼務する他の事業所名、職種及び１週あたりの時間数</t>
    <rPh sb="0" eb="2">
      <t>ケンム</t>
    </rPh>
    <rPh sb="4" eb="5">
      <t>タ</t>
    </rPh>
    <rPh sb="6" eb="9">
      <t>ジギョウショ</t>
    </rPh>
    <rPh sb="9" eb="10">
      <t>ナ</t>
    </rPh>
    <rPh sb="11" eb="13">
      <t>ショクシュ</t>
    </rPh>
    <rPh sb="13" eb="14">
      <t>オヨ</t>
    </rPh>
    <rPh sb="16" eb="17">
      <t>シュウ</t>
    </rPh>
    <rPh sb="21" eb="24">
      <t>ジカンスウ</t>
    </rPh>
    <phoneticPr fontId="2"/>
  </si>
  <si>
    <t>管理者の勤務形態は専従である。</t>
    <rPh sb="4" eb="6">
      <t>キンム</t>
    </rPh>
    <rPh sb="6" eb="8">
      <t>ケイタイ</t>
    </rPh>
    <rPh sb="9" eb="11">
      <t>センジュウ</t>
    </rPh>
    <phoneticPr fontId="2"/>
  </si>
  <si>
    <t xml:space="preserve">主としてサービスの提供にあたる看護職員および介護職員について、看護職員のうち１名以上、および介護職員のうち１名以上を常勤で配置している。
</t>
    <rPh sb="0" eb="1">
      <t>シュ</t>
    </rPh>
    <rPh sb="9" eb="11">
      <t>テイキョウ</t>
    </rPh>
    <rPh sb="15" eb="17">
      <t>カンゴ</t>
    </rPh>
    <rPh sb="17" eb="19">
      <t>ショクイン</t>
    </rPh>
    <rPh sb="22" eb="24">
      <t>カイゴ</t>
    </rPh>
    <rPh sb="24" eb="26">
      <t>ショクイン</t>
    </rPh>
    <rPh sb="31" eb="33">
      <t>カンゴ</t>
    </rPh>
    <rPh sb="33" eb="35">
      <t>ショクイン</t>
    </rPh>
    <rPh sb="39" eb="42">
      <t>メイイジョウ</t>
    </rPh>
    <rPh sb="46" eb="48">
      <t>カイゴ</t>
    </rPh>
    <rPh sb="48" eb="50">
      <t>ショクイン</t>
    </rPh>
    <rPh sb="54" eb="57">
      <t>メイイジョウ</t>
    </rPh>
    <rPh sb="58" eb="60">
      <t>ジョウキン</t>
    </rPh>
    <rPh sb="61" eb="63">
      <t>ハイチ</t>
    </rPh>
    <phoneticPr fontId="2"/>
  </si>
  <si>
    <t>２０　業務継続計画の策定等</t>
    <rPh sb="3" eb="5">
      <t>ギョウム</t>
    </rPh>
    <rPh sb="5" eb="7">
      <t>ケイゾク</t>
    </rPh>
    <rPh sb="7" eb="9">
      <t>ケイカク</t>
    </rPh>
    <rPh sb="10" eb="12">
      <t>サクテイ</t>
    </rPh>
    <rPh sb="12" eb="13">
      <t>トウ</t>
    </rPh>
    <phoneticPr fontId="2"/>
  </si>
  <si>
    <t>２４　感染症の予防及びまん延の防止のための措置</t>
    <rPh sb="3" eb="6">
      <t>カンセンショウ</t>
    </rPh>
    <rPh sb="7" eb="9">
      <t>ヨボウ</t>
    </rPh>
    <rPh sb="9" eb="10">
      <t>オヨ</t>
    </rPh>
    <rPh sb="13" eb="14">
      <t>エン</t>
    </rPh>
    <rPh sb="15" eb="17">
      <t>ボウシ</t>
    </rPh>
    <rPh sb="21" eb="23">
      <t>ソチ</t>
    </rPh>
    <phoneticPr fontId="2"/>
  </si>
  <si>
    <t>重要事項等をウェブサイト（法人のホームページ等又は介護サービス情報公表システム）に掲載している。
イ　事業所の見やすい場所とは、重要事項を伝えるべき介護サービスの利用申込者、利用者又はその家族に対して見やすい場所のことであること。</t>
    <rPh sb="4" eb="5">
      <t>トウ</t>
    </rPh>
    <phoneticPr fontId="10"/>
  </si>
  <si>
    <t>協力医療機関は次の条件を満たしている。</t>
    <rPh sb="0" eb="2">
      <t>キョウリョク</t>
    </rPh>
    <rPh sb="2" eb="4">
      <t>イリョウ</t>
    </rPh>
    <rPh sb="4" eb="6">
      <t>キカン</t>
    </rPh>
    <rPh sb="7" eb="8">
      <t>ツギ</t>
    </rPh>
    <rPh sb="9" eb="11">
      <t>ジョウケン</t>
    </rPh>
    <rPh sb="12" eb="13">
      <t>ミ</t>
    </rPh>
    <phoneticPr fontId="2"/>
  </si>
  <si>
    <t>・事業者からの診療の求めがあった場合において診療を行う体制を、常時確保されている。</t>
    <phoneticPr fontId="2"/>
  </si>
  <si>
    <t>・利用者の病状が急変した場合等において医師又は看護職員が相談対応を行う体制を、常時確保されている。</t>
    <rPh sb="1" eb="4">
      <t>リヨウシャ</t>
    </rPh>
    <rPh sb="5" eb="7">
      <t>ビョウジョウ</t>
    </rPh>
    <rPh sb="8" eb="10">
      <t>キュウヘン</t>
    </rPh>
    <rPh sb="12" eb="14">
      <t>バアイ</t>
    </rPh>
    <rPh sb="14" eb="15">
      <t>トウ</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</si>
  <si>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年に１回以上、協力医療機関と入居者の急変時等における対応を確認し、当該医療機関の名称や当該医療機関との取り決めの内容等を鎌倉市に届け出ている。</t>
    <rPh sb="60" eb="63">
      <t>カマクラシ</t>
    </rPh>
    <rPh sb="64" eb="65">
      <t>トド</t>
    </rPh>
    <rPh sb="66" eb="67">
      <t>デ</t>
    </rPh>
    <phoneticPr fontId="2"/>
  </si>
  <si>
    <t>第二種協定指定医療機関との間で、新興感染症発生時等における対応を取り決めるよう努めている。</t>
    <phoneticPr fontId="2"/>
  </si>
  <si>
    <t>協力医療機関が第二種協定指定医療機関である場合には、入居者の急変時等における対応の確認と合わせ、当該協力機関との間で、新興感染症の発生時等における対応について協議を行っている。</t>
    <rPh sb="82" eb="83">
      <t>オコナ</t>
    </rPh>
    <phoneticPr fontId="2"/>
  </si>
  <si>
    <t>入居者が医療機関から退院後に再び入居を希望する場合は、できる限り円滑に再び入居できるよう努めている。</t>
    <rPh sb="0" eb="3">
      <t>ニュウキョシャ</t>
    </rPh>
    <rPh sb="4" eb="6">
      <t>イリョウ</t>
    </rPh>
    <rPh sb="6" eb="8">
      <t>キカン</t>
    </rPh>
    <rPh sb="23" eb="25">
      <t>バアイ</t>
    </rPh>
    <phoneticPr fontId="2"/>
  </si>
  <si>
    <t>３５　記録の整備</t>
    <rPh sb="3" eb="5">
      <t>キロク</t>
    </rPh>
    <rPh sb="6" eb="8">
      <t>セイビ</t>
    </rPh>
    <phoneticPr fontId="2"/>
  </si>
  <si>
    <t>３４　利用者の安全並びに介護サービスの質の確保及び職員の負担軽減に資する方策を検討するための委員会の設置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2"/>
  </si>
  <si>
    <t>（標準様式1）</t>
    <rPh sb="1" eb="3">
      <t>ヒョウジュン</t>
    </rPh>
    <rPh sb="3" eb="5">
      <t>ヨウシキ</t>
    </rPh>
    <phoneticPr fontId="10"/>
  </si>
  <si>
    <t>従業者の勤務の体制及び勤務形態一覧表　</t>
  </si>
  <si>
    <t>サービス種別（</t>
    <rPh sb="4" eb="6">
      <t>シュベツ</t>
    </rPh>
    <phoneticPr fontId="3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</si>
  <si>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2"/>
  </si>
  <si>
    <t>）</t>
    <phoneticPr fontId="32"/>
  </si>
  <si>
    <t>令和</t>
    <rPh sb="0" eb="2">
      <t>レイワ</t>
    </rPh>
    <phoneticPr fontId="32"/>
  </si>
  <si>
    <t>(</t>
    <phoneticPr fontId="32"/>
  </si>
  <si>
    <t>)</t>
    <phoneticPr fontId="32"/>
  </si>
  <si>
    <t>年</t>
    <rPh sb="0" eb="1">
      <t>ネン</t>
    </rPh>
    <phoneticPr fontId="32"/>
  </si>
  <si>
    <t>月</t>
    <rPh sb="0" eb="1">
      <t>ゲツ</t>
    </rPh>
    <phoneticPr fontId="32"/>
  </si>
  <si>
    <t>事業所名（</t>
    <rPh sb="0" eb="3">
      <t>ジギョウショ</t>
    </rPh>
    <rPh sb="3" eb="4">
      <t>メイ</t>
    </rPh>
    <phoneticPr fontId="32"/>
  </si>
  <si>
    <t>○○○○</t>
    <phoneticPr fontId="32"/>
  </si>
  <si>
    <t>(1)</t>
    <phoneticPr fontId="32"/>
  </si>
  <si>
    <t>４週</t>
  </si>
  <si>
    <t>(2)</t>
    <phoneticPr fontId="3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</si>
  <si>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</si>
  <si>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2"/>
  </si>
  <si>
    <t>時間/週</t>
    <rPh sb="0" eb="2">
      <t>ジカン</t>
    </rPh>
    <rPh sb="3" eb="4">
      <t>シュウ</t>
    </rPh>
    <phoneticPr fontId="32"/>
  </si>
  <si>
    <t>時間/月</t>
    <rPh sb="0" eb="2">
      <t>ジカン</t>
    </rPh>
    <rPh sb="3" eb="4">
      <t>ツキ</t>
    </rPh>
    <phoneticPr fontId="32"/>
  </si>
  <si>
    <t>当月の日数</t>
    <rPh sb="0" eb="2">
      <t>トウゲツ</t>
    </rPh>
    <rPh sb="3" eb="5">
      <t>ニッスウ</t>
    </rPh>
    <phoneticPr fontId="32"/>
  </si>
  <si>
    <t>日</t>
    <rPh sb="0" eb="1">
      <t>ニチ</t>
    </rPh>
    <phoneticPr fontId="32"/>
  </si>
  <si>
    <t>(4) 利用者数</t>
    <rPh sb="4" eb="7">
      <t>リヨウシャ</t>
    </rPh>
    <rPh sb="7" eb="8">
      <t>スウ</t>
    </rPh>
    <phoneticPr fontId="32"/>
  </si>
  <si>
    <t>（前年度の平均値または推定数）</t>
    <rPh sb="1" eb="4">
      <t>ゼンネンド</t>
    </rPh>
    <rPh sb="5" eb="8">
      <t>ヘイキンチ</t>
    </rPh>
    <rPh sb="11" eb="14">
      <t>スイテイスウ</t>
    </rPh>
    <phoneticPr fontId="32"/>
  </si>
  <si>
    <t>人</t>
    <rPh sb="0" eb="1">
      <t>ニン</t>
    </rPh>
    <phoneticPr fontId="32"/>
  </si>
  <si>
    <t>No</t>
    <phoneticPr fontId="32"/>
  </si>
  <si>
    <t>(5) 
職種</t>
    <phoneticPr fontId="10"/>
  </si>
  <si>
    <t>(6)
勤務
形態</t>
    <phoneticPr fontId="10"/>
  </si>
  <si>
    <t>(7) 資格</t>
    <rPh sb="4" eb="6">
      <t>シカク</t>
    </rPh>
    <phoneticPr fontId="32"/>
  </si>
  <si>
    <t>(8) 氏　名</t>
    <phoneticPr fontId="10"/>
  </si>
  <si>
    <t>(9)</t>
    <phoneticPr fontId="32"/>
  </si>
  <si>
    <r>
      <t xml:space="preserve">(11)
</t>
    </r>
    <r>
      <rPr>
        <sz val="11"/>
        <rFont val="HGSｺﾞｼｯｸM"/>
        <family val="3"/>
        <charset val="128"/>
      </rPr>
      <t>週平均
勤務時間数</t>
    </r>
    <rPh sb="6" eb="8">
      <t>ヘイキン</t>
    </rPh>
    <rPh sb="9" eb="11">
      <t>キンム</t>
    </rPh>
    <rPh sb="11" eb="13">
      <t>ジカン</t>
    </rPh>
    <rPh sb="13" eb="14">
      <t>スウ</t>
    </rPh>
    <phoneticPr fontId="10"/>
  </si>
  <si>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0"/>
  </si>
  <si>
    <t>1週目</t>
    <rPh sb="1" eb="2">
      <t>シュウ</t>
    </rPh>
    <rPh sb="2" eb="3">
      <t>メ</t>
    </rPh>
    <phoneticPr fontId="32"/>
  </si>
  <si>
    <t>2週目</t>
    <rPh sb="1" eb="2">
      <t>シュウ</t>
    </rPh>
    <rPh sb="2" eb="3">
      <t>メ</t>
    </rPh>
    <phoneticPr fontId="32"/>
  </si>
  <si>
    <t>3週目</t>
    <rPh sb="1" eb="2">
      <t>シュウ</t>
    </rPh>
    <rPh sb="2" eb="3">
      <t>メ</t>
    </rPh>
    <phoneticPr fontId="32"/>
  </si>
  <si>
    <t>4週目</t>
    <rPh sb="1" eb="2">
      <t>シュウ</t>
    </rPh>
    <rPh sb="2" eb="3">
      <t>メ</t>
    </rPh>
    <phoneticPr fontId="32"/>
  </si>
  <si>
    <t>5週目</t>
    <rPh sb="1" eb="2">
      <t>シュウ</t>
    </rPh>
    <rPh sb="2" eb="3">
      <t>メ</t>
    </rPh>
    <phoneticPr fontId="32"/>
  </si>
  <si>
    <t>シフト記号</t>
    <rPh sb="3" eb="5">
      <t>キゴウ</t>
    </rPh>
    <phoneticPr fontId="36"/>
  </si>
  <si>
    <t>勤務時間数</t>
    <rPh sb="0" eb="2">
      <t>キンム</t>
    </rPh>
    <rPh sb="2" eb="5">
      <t>ジカンスウ</t>
    </rPh>
    <phoneticPr fontId="3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</si>
  <si>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2"/>
  </si>
  <si>
    <t>①看護職員</t>
    <rPh sb="1" eb="3">
      <t>カンゴ</t>
    </rPh>
    <rPh sb="3" eb="5">
      <t>ショクイン</t>
    </rPh>
    <phoneticPr fontId="32"/>
  </si>
  <si>
    <t>②介護職員</t>
    <rPh sb="1" eb="3">
      <t>カイゴ</t>
    </rPh>
    <rPh sb="3" eb="5">
      <t>ショクイン</t>
    </rPh>
    <phoneticPr fontId="32"/>
  </si>
  <si>
    <t>③看護職員と介護職員の合計</t>
    <rPh sb="1" eb="3">
      <t>カンゴ</t>
    </rPh>
    <rPh sb="3" eb="5">
      <t>ショクイン</t>
    </rPh>
    <rPh sb="6" eb="8">
      <t>カイゴ</t>
    </rPh>
    <rPh sb="8" eb="10">
      <t>ショクイン</t>
    </rPh>
    <rPh sb="11" eb="13">
      <t>ゴウケイ</t>
    </rPh>
    <phoneticPr fontId="32"/>
  </si>
  <si>
    <t>勤務形態</t>
    <rPh sb="0" eb="2">
      <t>キンム</t>
    </rPh>
    <rPh sb="2" eb="4">
      <t>ケイタイ</t>
    </rPh>
    <phoneticPr fontId="32"/>
  </si>
  <si>
    <t>勤務時間数合計</t>
    <rPh sb="0" eb="2">
      <t>キンム</t>
    </rPh>
    <rPh sb="2" eb="5">
      <t>ジカンスウ</t>
    </rPh>
    <rPh sb="5" eb="7">
      <t>ゴウケイ</t>
    </rPh>
    <phoneticPr fontId="32"/>
  </si>
  <si>
    <t>常勤換算の対象時間数</t>
    <rPh sb="0" eb="2">
      <t>ジョウキン</t>
    </rPh>
    <rPh sb="2" eb="4">
      <t>カンサン</t>
    </rPh>
    <rPh sb="5" eb="7">
      <t>タイショウ</t>
    </rPh>
    <rPh sb="7" eb="9">
      <t>ジカン</t>
    </rPh>
    <rPh sb="9" eb="10">
      <t>スウ</t>
    </rPh>
    <phoneticPr fontId="32"/>
  </si>
  <si>
    <t>常勤換算方法対象外の</t>
    <rPh sb="0" eb="2">
      <t>ジョウキン</t>
    </rPh>
    <rPh sb="2" eb="4">
      <t>カンサン</t>
    </rPh>
    <rPh sb="4" eb="6">
      <t>ホウホウ</t>
    </rPh>
    <rPh sb="6" eb="9">
      <t>タイショウガイ</t>
    </rPh>
    <phoneticPr fontId="32"/>
  </si>
  <si>
    <t>当月合計</t>
    <rPh sb="0" eb="2">
      <t>トウゲツ</t>
    </rPh>
    <rPh sb="2" eb="4">
      <t>ゴウケイ</t>
    </rPh>
    <phoneticPr fontId="32"/>
  </si>
  <si>
    <t>週平均</t>
    <rPh sb="0" eb="3">
      <t>シュウヘイキン</t>
    </rPh>
    <phoneticPr fontId="32"/>
  </si>
  <si>
    <t>常勤の従業者の人数</t>
    <rPh sb="0" eb="2">
      <t>ジョウキン</t>
    </rPh>
    <rPh sb="3" eb="6">
      <t>ジュウギョウシャ</t>
    </rPh>
    <rPh sb="7" eb="9">
      <t>ニンズウ</t>
    </rPh>
    <phoneticPr fontId="32"/>
  </si>
  <si>
    <t>看護職員</t>
    <rPh sb="0" eb="2">
      <t>カンゴ</t>
    </rPh>
    <rPh sb="2" eb="4">
      <t>ショクイン</t>
    </rPh>
    <phoneticPr fontId="32"/>
  </si>
  <si>
    <t>介護職員</t>
    <rPh sb="0" eb="2">
      <t>カイゴ</t>
    </rPh>
    <rPh sb="2" eb="4">
      <t>ショクイン</t>
    </rPh>
    <phoneticPr fontId="32"/>
  </si>
  <si>
    <t>合計</t>
    <rPh sb="0" eb="2">
      <t>ゴウケイ</t>
    </rPh>
    <phoneticPr fontId="32"/>
  </si>
  <si>
    <t>A</t>
    <phoneticPr fontId="32"/>
  </si>
  <si>
    <t>＋</t>
    <phoneticPr fontId="32"/>
  </si>
  <si>
    <t>＝</t>
    <phoneticPr fontId="32"/>
  </si>
  <si>
    <t>B</t>
    <phoneticPr fontId="32"/>
  </si>
  <si>
    <t>C</t>
    <phoneticPr fontId="32"/>
  </si>
  <si>
    <t>-</t>
    <phoneticPr fontId="32"/>
  </si>
  <si>
    <t>D</t>
    <phoneticPr fontId="32"/>
  </si>
  <si>
    <t>（勤務形態の記号）</t>
    <rPh sb="1" eb="3">
      <t>キンム</t>
    </rPh>
    <rPh sb="3" eb="5">
      <t>ケイタイ</t>
    </rPh>
    <rPh sb="6" eb="8">
      <t>キゴウ</t>
    </rPh>
    <phoneticPr fontId="32"/>
  </si>
  <si>
    <t>記号</t>
    <rPh sb="0" eb="2">
      <t>キゴウ</t>
    </rPh>
    <phoneticPr fontId="32"/>
  </si>
  <si>
    <t>区分</t>
    <rPh sb="0" eb="2">
      <t>クブン</t>
    </rPh>
    <phoneticPr fontId="32"/>
  </si>
  <si>
    <t>常勤で専従</t>
    <rPh sb="0" eb="2">
      <t>ジョウキン</t>
    </rPh>
    <rPh sb="3" eb="5">
      <t>センジュウ</t>
    </rPh>
    <phoneticPr fontId="32"/>
  </si>
  <si>
    <t>■ 常勤換算方法による人数</t>
    <rPh sb="2" eb="4">
      <t>ジョウキン</t>
    </rPh>
    <rPh sb="4" eb="6">
      <t>カンサン</t>
    </rPh>
    <rPh sb="6" eb="8">
      <t>ホウホウ</t>
    </rPh>
    <rPh sb="11" eb="13">
      <t>ニンズウ</t>
    </rPh>
    <phoneticPr fontId="32"/>
  </si>
  <si>
    <t>基準：</t>
    <rPh sb="0" eb="2">
      <t>キジュン</t>
    </rPh>
    <phoneticPr fontId="32"/>
  </si>
  <si>
    <t>週</t>
  </si>
  <si>
    <t>常勤で兼務</t>
    <rPh sb="0" eb="2">
      <t>ジョウキン</t>
    </rPh>
    <rPh sb="3" eb="5">
      <t>ケンム</t>
    </rPh>
    <phoneticPr fontId="32"/>
  </si>
  <si>
    <t>常勤換算の</t>
    <rPh sb="0" eb="2">
      <t>ジョウキン</t>
    </rPh>
    <rPh sb="2" eb="4">
      <t>カンサン</t>
    </rPh>
    <phoneticPr fontId="32"/>
  </si>
  <si>
    <t>常勤の従業者が</t>
    <rPh sb="0" eb="2">
      <t>ジョウキン</t>
    </rPh>
    <rPh sb="3" eb="6">
      <t>ジュウギョウシャ</t>
    </rPh>
    <phoneticPr fontId="32"/>
  </si>
  <si>
    <t>非常勤で専従</t>
    <rPh sb="0" eb="3">
      <t>ヒジョウキン</t>
    </rPh>
    <rPh sb="4" eb="6">
      <t>センジュウ</t>
    </rPh>
    <phoneticPr fontId="32"/>
  </si>
  <si>
    <t>常勤換算後の人数</t>
    <rPh sb="0" eb="2">
      <t>ジョウキン</t>
    </rPh>
    <rPh sb="2" eb="4">
      <t>カンサン</t>
    </rPh>
    <rPh sb="4" eb="5">
      <t>ゴ</t>
    </rPh>
    <rPh sb="6" eb="8">
      <t>ニンズウ</t>
    </rPh>
    <phoneticPr fontId="32"/>
  </si>
  <si>
    <t>非常勤で兼務</t>
    <rPh sb="0" eb="3">
      <t>ヒジョウキン</t>
    </rPh>
    <rPh sb="4" eb="6">
      <t>ケンム</t>
    </rPh>
    <phoneticPr fontId="32"/>
  </si>
  <si>
    <t>÷</t>
    <phoneticPr fontId="32"/>
  </si>
  <si>
    <t>（小数点第2位以下切り捨て）</t>
    <rPh sb="1" eb="4">
      <t>ショウスウテン</t>
    </rPh>
    <rPh sb="4" eb="5">
      <t>ダイ</t>
    </rPh>
    <rPh sb="6" eb="7">
      <t>イ</t>
    </rPh>
    <rPh sb="7" eb="9">
      <t>イカ</t>
    </rPh>
    <rPh sb="9" eb="10">
      <t>キ</t>
    </rPh>
    <rPh sb="11" eb="12">
      <t>ス</t>
    </rPh>
    <phoneticPr fontId="32"/>
  </si>
  <si>
    <t>■ 看護職員の常勤換算方法による人数</t>
    <rPh sb="2" eb="4">
      <t>カンゴ</t>
    </rPh>
    <rPh sb="4" eb="6">
      <t>ショクイン</t>
    </rPh>
    <rPh sb="7" eb="9">
      <t>ジョウキン</t>
    </rPh>
    <rPh sb="9" eb="11">
      <t>カンサン</t>
    </rPh>
    <rPh sb="11" eb="13">
      <t>ホウホウ</t>
    </rPh>
    <rPh sb="16" eb="18">
      <t>ニンズウ</t>
    </rPh>
    <phoneticPr fontId="32"/>
  </si>
  <si>
    <t>■ 介護職員の常勤換算方法による人数</t>
    <rPh sb="2" eb="4">
      <t>カイゴ</t>
    </rPh>
    <rPh sb="4" eb="6">
      <t>ショクイン</t>
    </rPh>
    <rPh sb="7" eb="9">
      <t>ジョウキン</t>
    </rPh>
    <rPh sb="9" eb="11">
      <t>カンサン</t>
    </rPh>
    <rPh sb="11" eb="13">
      <t>ホウホウ</t>
    </rPh>
    <rPh sb="16" eb="18">
      <t>ニンズウ</t>
    </rPh>
    <phoneticPr fontId="32"/>
  </si>
  <si>
    <t>常勤の従業者の人数</t>
  </si>
  <si>
    <t>常勤換算方法による人数</t>
    <rPh sb="0" eb="2">
      <t>ジョウキン</t>
    </rPh>
    <rPh sb="2" eb="4">
      <t>カンサン</t>
    </rPh>
    <rPh sb="4" eb="6">
      <t>ホウホウ</t>
    </rPh>
    <rPh sb="9" eb="11">
      <t>ニンズウ</t>
    </rPh>
    <phoneticPr fontId="32"/>
  </si>
  <si>
    <t>３２　虐待の防止</t>
    <rPh sb="3" eb="5">
      <t>ギャクタイ</t>
    </rPh>
    <rPh sb="6" eb="8">
      <t>ボウシ</t>
    </rPh>
    <phoneticPr fontId="2"/>
  </si>
  <si>
    <t xml:space="preserve">（Ⅱ）社会福祉士及び介護福祉士法施行規則（昭和62年厚生省令第49号）第１条各号に掲げる行為を必要とする者の占める割合が入居者の５％以上である。
</t>
    <rPh sb="60" eb="62">
      <t>ニュウキョ</t>
    </rPh>
    <rPh sb="62" eb="63">
      <t>シャ</t>
    </rPh>
    <rPh sb="66" eb="68">
      <t>イジョウ</t>
    </rPh>
    <phoneticPr fontId="2"/>
  </si>
  <si>
    <t>（Ⅰ）夜勤又は宿直を行う看護職員の数が１名以上であって、かつ、必要に応じて健康上の管理等を行う体制を確保している。</t>
    <rPh sb="3" eb="5">
      <t>ヤキン</t>
    </rPh>
    <rPh sb="5" eb="6">
      <t>マタ</t>
    </rPh>
    <rPh sb="7" eb="9">
      <t>シュクチョク</t>
    </rPh>
    <rPh sb="10" eb="11">
      <t>オコナ</t>
    </rPh>
    <rPh sb="12" eb="14">
      <t>カンゴ</t>
    </rPh>
    <rPh sb="14" eb="16">
      <t>ショクイン</t>
    </rPh>
    <rPh sb="17" eb="18">
      <t>カズ</t>
    </rPh>
    <rPh sb="20" eb="21">
      <t>メイ</t>
    </rPh>
    <rPh sb="21" eb="23">
      <t>イジョウ</t>
    </rPh>
    <phoneticPr fontId="10"/>
  </si>
  <si>
    <t>（Ⅱ）　看護職員により、又は病院若しくは診療所若しくは訪問看護ステーションとの連携により、利用者に対して、24時間連絡体制を確保し、かつ、必要に応じ健康上の管理等を行う体制を確保している。</t>
    <rPh sb="4" eb="6">
      <t>カンゴ</t>
    </rPh>
    <rPh sb="6" eb="8">
      <t>ショクイン</t>
    </rPh>
    <rPh sb="12" eb="13">
      <t>マタ</t>
    </rPh>
    <rPh sb="14" eb="16">
      <t>ビョウイン</t>
    </rPh>
    <rPh sb="16" eb="17">
      <t>モ</t>
    </rPh>
    <rPh sb="20" eb="23">
      <t>シンリョウジョ</t>
    </rPh>
    <rPh sb="23" eb="24">
      <t>モ</t>
    </rPh>
    <rPh sb="27" eb="29">
      <t>ホウモン</t>
    </rPh>
    <rPh sb="29" eb="31">
      <t>カンゴ</t>
    </rPh>
    <rPh sb="39" eb="41">
      <t>レンケイ</t>
    </rPh>
    <rPh sb="45" eb="48">
      <t>リヨウシャ</t>
    </rPh>
    <rPh sb="49" eb="50">
      <t>タイ</t>
    </rPh>
    <rPh sb="55" eb="57">
      <t>ジカン</t>
    </rPh>
    <rPh sb="57" eb="59">
      <t>レンラク</t>
    </rPh>
    <rPh sb="59" eb="61">
      <t>タイセイ</t>
    </rPh>
    <rPh sb="62" eb="64">
      <t>カクホ</t>
    </rPh>
    <rPh sb="69" eb="71">
      <t>ヒツヨウ</t>
    </rPh>
    <rPh sb="72" eb="73">
      <t>オウ</t>
    </rPh>
    <rPh sb="74" eb="77">
      <t>ケンコウジョウ</t>
    </rPh>
    <rPh sb="78" eb="80">
      <t>カンリ</t>
    </rPh>
    <rPh sb="80" eb="81">
      <t>トウ</t>
    </rPh>
    <rPh sb="82" eb="83">
      <t>オコナ</t>
    </rPh>
    <rPh sb="84" eb="86">
      <t>タイセイ</t>
    </rPh>
    <rPh sb="87" eb="89">
      <t>カクホ</t>
    </rPh>
    <phoneticPr fontId="2"/>
  </si>
  <si>
    <t>【協力医療機関連携加算】</t>
    <rPh sb="1" eb="3">
      <t>キョウリョク</t>
    </rPh>
    <rPh sb="3" eb="5">
      <t>イリョウ</t>
    </rPh>
    <rPh sb="5" eb="7">
      <t>キカン</t>
    </rPh>
    <rPh sb="7" eb="9">
      <t>レンケイ</t>
    </rPh>
    <rPh sb="9" eb="11">
      <t>カサン</t>
    </rPh>
    <phoneticPr fontId="2"/>
  </si>
  <si>
    <t>医療連携体制加算を算定している。</t>
    <phoneticPr fontId="2"/>
  </si>
  <si>
    <t>会議をテレビ電話装置等で行う場合は、個人情報保護委員会・厚生労働省「医療・介護関係事業者における個人情報の適切な取扱いのためのガイダンス」、厚生労働省「医療情報システムの安全管理に関するガイドライン」等を遵守している。</t>
    <rPh sb="12" eb="13">
      <t>オコナ</t>
    </rPh>
    <rPh sb="14" eb="16">
      <t>バアイ</t>
    </rPh>
    <phoneticPr fontId="2"/>
  </si>
  <si>
    <t>会議の開催状況については、その概要を記録している。</t>
    <phoneticPr fontId="2"/>
  </si>
  <si>
    <t>（Ⅰ）協力医療機関は利用者の病状が急変した場合等において医師又は看護職員が相談対応を行う体制を、常時確保している。</t>
    <phoneticPr fontId="2"/>
  </si>
  <si>
    <t>（Ⅰ）協力医療機関は当該事業者からの診療の求めがあった場合において診療を行う体制を、常時確保している。</t>
    <phoneticPr fontId="2"/>
  </si>
  <si>
    <t>【退居時情報提供加算】</t>
    <phoneticPr fontId="2"/>
  </si>
  <si>
    <t>利用者が退居し、医療機関に入院する場合に、当該医療機関に対して、当該利用者の同意を得て、当該利用者の心身の状況、生活歴等の情報を提供した上で、当該利用者の紹介を行っている。</t>
    <rPh sb="0" eb="3">
      <t>リヨウシャ</t>
    </rPh>
    <rPh sb="4" eb="6">
      <t>タイキョ</t>
    </rPh>
    <rPh sb="8" eb="10">
      <t>イリョウ</t>
    </rPh>
    <rPh sb="10" eb="12">
      <t>キカン</t>
    </rPh>
    <rPh sb="13" eb="15">
      <t>ニュウイン</t>
    </rPh>
    <rPh sb="17" eb="19">
      <t>バアイ</t>
    </rPh>
    <rPh sb="21" eb="23">
      <t>トウガイ</t>
    </rPh>
    <rPh sb="23" eb="25">
      <t>イリョウ</t>
    </rPh>
    <rPh sb="25" eb="27">
      <t>キカン</t>
    </rPh>
    <rPh sb="28" eb="29">
      <t>タイ</t>
    </rPh>
    <rPh sb="32" eb="34">
      <t>トウガイ</t>
    </rPh>
    <rPh sb="34" eb="37">
      <t>リヨウシャ</t>
    </rPh>
    <rPh sb="38" eb="40">
      <t>ドウイ</t>
    </rPh>
    <rPh sb="41" eb="42">
      <t>エ</t>
    </rPh>
    <rPh sb="44" eb="46">
      <t>トウガイ</t>
    </rPh>
    <rPh sb="46" eb="49">
      <t>リヨウシャ</t>
    </rPh>
    <rPh sb="50" eb="52">
      <t>シンシン</t>
    </rPh>
    <rPh sb="53" eb="55">
      <t>ジョウキョウ</t>
    </rPh>
    <rPh sb="56" eb="58">
      <t>セイカツ</t>
    </rPh>
    <rPh sb="58" eb="59">
      <t>レキ</t>
    </rPh>
    <rPh sb="59" eb="60">
      <t>ナド</t>
    </rPh>
    <rPh sb="61" eb="63">
      <t>ジョウホウ</t>
    </rPh>
    <rPh sb="64" eb="66">
      <t>テイキョウ</t>
    </rPh>
    <rPh sb="68" eb="69">
      <t>ウエ</t>
    </rPh>
    <rPh sb="71" eb="73">
      <t>トウガイ</t>
    </rPh>
    <rPh sb="73" eb="76">
      <t>リヨウシャ</t>
    </rPh>
    <rPh sb="77" eb="79">
      <t>ショウカイ</t>
    </rPh>
    <rPh sb="80" eb="81">
      <t>オコナ</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</si>
  <si>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している。</t>
    <phoneticPr fontId="2"/>
  </si>
  <si>
    <t>入居者が医療機関に入院後、当該医療機関を退院し、同１月に再度当該医療機関に入院する場合に、本加算を算定していない。</t>
    <rPh sb="0" eb="3">
      <t>ニュウキョシャ</t>
    </rPh>
    <rPh sb="4" eb="6">
      <t>イリョウ</t>
    </rPh>
    <rPh sb="6" eb="8">
      <t>キカン</t>
    </rPh>
    <rPh sb="9" eb="11">
      <t>ニュウイン</t>
    </rPh>
    <rPh sb="11" eb="12">
      <t>ゴ</t>
    </rPh>
    <rPh sb="13" eb="15">
      <t>トウガイ</t>
    </rPh>
    <rPh sb="15" eb="17">
      <t>イリョウ</t>
    </rPh>
    <rPh sb="17" eb="19">
      <t>キカン</t>
    </rPh>
    <rPh sb="20" eb="22">
      <t>タイイン</t>
    </rPh>
    <rPh sb="24" eb="25">
      <t>ドウ</t>
    </rPh>
    <rPh sb="26" eb="27">
      <t>ガツ</t>
    </rPh>
    <rPh sb="28" eb="30">
      <t>サイド</t>
    </rPh>
    <rPh sb="30" eb="32">
      <t>トウガイ</t>
    </rPh>
    <rPh sb="32" eb="34">
      <t>イリョウ</t>
    </rPh>
    <rPh sb="34" eb="36">
      <t>キカン</t>
    </rPh>
    <rPh sb="37" eb="39">
      <t>ニュウイン</t>
    </rPh>
    <rPh sb="41" eb="43">
      <t>バアイ</t>
    </rPh>
    <rPh sb="45" eb="46">
      <t>ホン</t>
    </rPh>
    <rPh sb="46" eb="48">
      <t>カサン</t>
    </rPh>
    <rPh sb="49" eb="51">
      <t>サンテイ</t>
    </rPh>
    <phoneticPr fontId="2"/>
  </si>
  <si>
    <t>【高齢者施設等感染対策向上加算】</t>
    <rPh sb="1" eb="4">
      <t>コウレイシャ</t>
    </rPh>
    <rPh sb="4" eb="6">
      <t>シセツ</t>
    </rPh>
    <rPh sb="6" eb="7">
      <t>トウ</t>
    </rPh>
    <rPh sb="7" eb="9">
      <t>カンセン</t>
    </rPh>
    <rPh sb="9" eb="11">
      <t>タイサク</t>
    </rPh>
    <rPh sb="11" eb="13">
      <t>コウジョウ</t>
    </rPh>
    <rPh sb="13" eb="15">
      <t>カサン</t>
    </rPh>
    <phoneticPr fontId="2"/>
  </si>
  <si>
    <t>（Ⅰ）第二種協定指定医療機関との間で、新興感染症の発生時等の対応を行う体制を確保している。</t>
    <phoneticPr fontId="2"/>
  </si>
  <si>
    <t>（Ⅰ）指定地域密着型サービス基準第127条第1項本文に規定する協力医療機関その他の医療機関との間で、感染症の発生時等の対応を取り決めるとともに、感染症の発生時等に、協力医療機関等と連携し適切に対応している。</t>
    <phoneticPr fontId="2"/>
  </si>
  <si>
    <t>（Ⅰ）感染対策向上加算又は外来感染対策向上加算に係る届出を行った医療機関等が行う院内感染対策に関する研修又は訓練に１年に１回以上参加している。</t>
    <phoneticPr fontId="2"/>
  </si>
  <si>
    <t>（Ⅱ）感染対策向上加算に係る届出を行った医療機関から、３年に１回以上、事業所内で感染者が発生した場合の対応に係る実地指導を受けている。</t>
    <phoneticPr fontId="2"/>
  </si>
  <si>
    <t>【新興感染症等施設療養費】</t>
    <rPh sb="1" eb="3">
      <t>シンコウ</t>
    </rPh>
    <rPh sb="3" eb="6">
      <t>カンセンショウ</t>
    </rPh>
    <rPh sb="6" eb="7">
      <t>トウ</t>
    </rPh>
    <rPh sb="7" eb="9">
      <t>シセツ</t>
    </rPh>
    <rPh sb="9" eb="12">
      <t>リョウヨウヒ</t>
    </rPh>
    <phoneticPr fontId="2"/>
  </si>
  <si>
    <t>新興感染症等施設療養費は、新興感染症のパンデミック発生時等において、事業所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している。</t>
    <phoneticPr fontId="2"/>
  </si>
  <si>
    <t>【生産性向上推進体制加算】</t>
    <rPh sb="1" eb="3">
      <t>セイサン</t>
    </rPh>
    <rPh sb="3" eb="4">
      <t>セイ</t>
    </rPh>
    <rPh sb="4" eb="6">
      <t>コウジョウ</t>
    </rPh>
    <rPh sb="6" eb="8">
      <t>スイシン</t>
    </rPh>
    <rPh sb="8" eb="10">
      <t>タイセイ</t>
    </rPh>
    <rPh sb="10" eb="12">
      <t>カサン</t>
    </rPh>
    <phoneticPr fontId="2"/>
  </si>
  <si>
    <t xml:space="preserve">利用者の安全並びに介護サービスの質の確保及び職員の負担軽減に資する方策を検討するための委員会において、次に掲げる事項について必要な検討を行い、及び当該事項の実施を定期的に確認している。　　　　　　　
</t>
    <phoneticPr fontId="2"/>
  </si>
  <si>
    <t>業務の効率化及び質の向上又は職員の負担の軽減に資する機器を活用する場合における利用者の安全及びケアの質の確保</t>
    <phoneticPr fontId="6"/>
  </si>
  <si>
    <t>職員の負担の軽減及び勤務状況への配慮</t>
    <phoneticPr fontId="2"/>
  </si>
  <si>
    <t>ｃ</t>
    <phoneticPr fontId="2"/>
  </si>
  <si>
    <t>介護機器の定期的な点検</t>
    <phoneticPr fontId="2"/>
  </si>
  <si>
    <t>ｄ</t>
    <phoneticPr fontId="2"/>
  </si>
  <si>
    <t>業務の効率化及び質の向上並びに職員の負担軽減を図るための職員研修</t>
    <phoneticPr fontId="2"/>
  </si>
  <si>
    <t>介護機器を複数種類活用している。</t>
    <phoneticPr fontId="2"/>
  </si>
  <si>
    <t>利用者が別に厚生労働大臣が定める感染症に感染した場合に相談対応、診療、入院調整等を行う医療機関を確保し、かつ、当該感染症に感染した利用者に対し、適切な感染対策を行った上で、指定地域密着型特定施設入居者生活介護を行っている。</t>
    <phoneticPr fontId="2"/>
  </si>
  <si>
    <t>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している。</t>
    <phoneticPr fontId="2"/>
  </si>
  <si>
    <t>【介護職員処遇改善加算（Ⅰ）（Ⅱ）（Ⅲ）（Ⅳ）（Ｖ）】</t>
    <rPh sb="1" eb="3">
      <t>カイゴ</t>
    </rPh>
    <rPh sb="3" eb="5">
      <t>ショクイン</t>
    </rPh>
    <rPh sb="5" eb="7">
      <t>ショグウ</t>
    </rPh>
    <rPh sb="7" eb="9">
      <t>カイゼン</t>
    </rPh>
    <rPh sb="9" eb="11">
      <t>カサン</t>
    </rPh>
    <phoneticPr fontId="2"/>
  </si>
  <si>
    <t>介護職員処遇改善加算(Ⅰ)…1から12全ての要件を満たしている。</t>
    <rPh sb="0" eb="2">
      <t>カイゴ</t>
    </rPh>
    <rPh sb="2" eb="4">
      <t>ショクイン</t>
    </rPh>
    <rPh sb="4" eb="6">
      <t>ショグウ</t>
    </rPh>
    <rPh sb="6" eb="8">
      <t>カイゼン</t>
    </rPh>
    <rPh sb="8" eb="10">
      <t>カサン</t>
    </rPh>
    <phoneticPr fontId="6"/>
  </si>
  <si>
    <t>介護職員処遇改善加算(Ⅱ)…1から11の要件を満たしている。</t>
    <rPh sb="0" eb="2">
      <t>カイゴ</t>
    </rPh>
    <rPh sb="2" eb="4">
      <t>ショクイン</t>
    </rPh>
    <rPh sb="4" eb="6">
      <t>ショグウ</t>
    </rPh>
    <rPh sb="6" eb="8">
      <t>カイゼン</t>
    </rPh>
    <rPh sb="8" eb="10">
      <t>カサン</t>
    </rPh>
    <phoneticPr fontId="6"/>
  </si>
  <si>
    <t>介護職員処遇改善加算(Ⅲ)…1（a）から2から10の要件を満たしている。</t>
    <rPh sb="0" eb="2">
      <t>カイゴ</t>
    </rPh>
    <rPh sb="2" eb="4">
      <t>ショクイン</t>
    </rPh>
    <rPh sb="4" eb="6">
      <t>ショグウ</t>
    </rPh>
    <rPh sb="6" eb="8">
      <t>カイゼン</t>
    </rPh>
    <rPh sb="8" eb="10">
      <t>カサン</t>
    </rPh>
    <phoneticPr fontId="6"/>
  </si>
  <si>
    <t>介護職員処遇改善加算(Ⅳ)…1（a）、2から6まで、及び7、8及び10の要件を満たしている。</t>
    <rPh sb="0" eb="2">
      <t>カイゴ</t>
    </rPh>
    <rPh sb="2" eb="4">
      <t>ショクイン</t>
    </rPh>
    <rPh sb="4" eb="6">
      <t>ショグウ</t>
    </rPh>
    <rPh sb="6" eb="8">
      <t>カイゼン</t>
    </rPh>
    <rPh sb="8" eb="10">
      <t>カサン</t>
    </rPh>
    <phoneticPr fontId="6"/>
  </si>
  <si>
    <t>【高齢者虐待防止措置未実施減算】</t>
    <rPh sb="1" eb="4">
      <t>コウレイシャ</t>
    </rPh>
    <rPh sb="4" eb="6">
      <t>ギャクタイ</t>
    </rPh>
    <rPh sb="6" eb="8">
      <t>ボウシ</t>
    </rPh>
    <rPh sb="8" eb="10">
      <t>ソチ</t>
    </rPh>
    <rPh sb="10" eb="11">
      <t>ミ</t>
    </rPh>
    <rPh sb="11" eb="13">
      <t>ジッシ</t>
    </rPh>
    <rPh sb="13" eb="15">
      <t>ゲンサン</t>
    </rPh>
    <phoneticPr fontId="2"/>
  </si>
  <si>
    <t>虐待の防止対策を実施していない。</t>
    <rPh sb="0" eb="2">
      <t>ギャクタイ</t>
    </rPh>
    <rPh sb="3" eb="5">
      <t>ボウシ</t>
    </rPh>
    <rPh sb="8" eb="10">
      <t>ジッシ</t>
    </rPh>
    <phoneticPr fontId="2"/>
  </si>
  <si>
    <t>実施している場合は、市に届出している。</t>
    <rPh sb="0" eb="2">
      <t>ジッシ</t>
    </rPh>
    <rPh sb="6" eb="8">
      <t>バアイ</t>
    </rPh>
    <rPh sb="10" eb="11">
      <t>シ</t>
    </rPh>
    <rPh sb="12" eb="14">
      <t>トドケデ</t>
    </rPh>
    <phoneticPr fontId="2"/>
  </si>
  <si>
    <t>【業務継続計画未策定減算】</t>
    <rPh sb="1" eb="3">
      <t>ギョウム</t>
    </rPh>
    <rPh sb="3" eb="5">
      <t>ケイゾク</t>
    </rPh>
    <rPh sb="5" eb="7">
      <t>ケイカク</t>
    </rPh>
    <rPh sb="7" eb="8">
      <t>ミ</t>
    </rPh>
    <rPh sb="8" eb="10">
      <t>サクテイ</t>
    </rPh>
    <rPh sb="10" eb="12">
      <t>ゲンサン</t>
    </rPh>
    <phoneticPr fontId="2"/>
  </si>
  <si>
    <t>業務継続計画を策定していない。</t>
    <rPh sb="0" eb="2">
      <t>ギョウム</t>
    </rPh>
    <rPh sb="2" eb="4">
      <t>ケイゾク</t>
    </rPh>
    <rPh sb="4" eb="6">
      <t>ケイカク</t>
    </rPh>
    <rPh sb="7" eb="9">
      <t>サクテイ</t>
    </rPh>
    <phoneticPr fontId="2"/>
  </si>
  <si>
    <t>策定している場合は、市に届出している。</t>
    <rPh sb="0" eb="2">
      <t>サクテイ</t>
    </rPh>
    <rPh sb="6" eb="8">
      <t>バアイ</t>
    </rPh>
    <phoneticPr fontId="2"/>
  </si>
  <si>
    <t>特定施設入居者生活介護</t>
    <rPh sb="0" eb="2">
      <t>トクテイ</t>
    </rPh>
    <rPh sb="2" eb="4">
      <t>シセツ</t>
    </rPh>
    <rPh sb="4" eb="7">
      <t>ニュウキョシャ</t>
    </rPh>
    <rPh sb="7" eb="9">
      <t>セイカツ</t>
    </rPh>
    <rPh sb="9" eb="11">
      <t>カイゴ</t>
    </rPh>
    <phoneticPr fontId="32"/>
  </si>
  <si>
    <t>(4) 
職種</t>
    <phoneticPr fontId="10"/>
  </si>
  <si>
    <t>(5)
勤務
形態</t>
    <phoneticPr fontId="10"/>
  </si>
  <si>
    <t>(6) 資格</t>
    <rPh sb="4" eb="6">
      <t>シカク</t>
    </rPh>
    <phoneticPr fontId="32"/>
  </si>
  <si>
    <t>(7) 氏　名</t>
    <phoneticPr fontId="10"/>
  </si>
  <si>
    <t>(8)</t>
    <phoneticPr fontId="32"/>
  </si>
  <si>
    <r>
      <t xml:space="preserve">(10)
</t>
    </r>
    <r>
      <rPr>
        <sz val="11"/>
        <rFont val="HGSｺﾞｼｯｸM"/>
        <family val="3"/>
        <charset val="128"/>
      </rPr>
      <t>週平均
勤務時間数</t>
    </r>
    <rPh sb="6" eb="8">
      <t>ヘイキン</t>
    </rPh>
    <rPh sb="9" eb="11">
      <t>キンム</t>
    </rPh>
    <rPh sb="11" eb="13">
      <t>ジカン</t>
    </rPh>
    <rPh sb="13" eb="14">
      <t>スウ</t>
    </rPh>
    <phoneticPr fontId="10"/>
  </si>
  <si>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0"/>
  </si>
  <si>
    <t>管理者</t>
    <rPh sb="0" eb="3">
      <t>カンリシャ</t>
    </rPh>
    <phoneticPr fontId="32"/>
  </si>
  <si>
    <t>A</t>
  </si>
  <si>
    <t>ー</t>
  </si>
  <si>
    <t>厚労　太郎</t>
    <rPh sb="0" eb="2">
      <t>コウロウ</t>
    </rPh>
    <rPh sb="3" eb="5">
      <t>タロウ</t>
    </rPh>
    <phoneticPr fontId="32"/>
  </si>
  <si>
    <t>b</t>
    <phoneticPr fontId="32"/>
  </si>
  <si>
    <t>b</t>
  </si>
  <si>
    <t>生活相談員</t>
    <rPh sb="0" eb="2">
      <t>セイカツ</t>
    </rPh>
    <rPh sb="2" eb="5">
      <t>ソウダンイン</t>
    </rPh>
    <phoneticPr fontId="32"/>
  </si>
  <si>
    <t>社会福祉主事任用資格</t>
    <rPh sb="0" eb="2">
      <t>シャカイ</t>
    </rPh>
    <rPh sb="2" eb="4">
      <t>フクシ</t>
    </rPh>
    <rPh sb="4" eb="6">
      <t>シュジ</t>
    </rPh>
    <rPh sb="6" eb="8">
      <t>ニンヨウ</t>
    </rPh>
    <rPh sb="8" eb="10">
      <t>シカク</t>
    </rPh>
    <phoneticPr fontId="32"/>
  </si>
  <si>
    <t>○○　A男</t>
    <rPh sb="4" eb="5">
      <t>オトコ</t>
    </rPh>
    <phoneticPr fontId="32"/>
  </si>
  <si>
    <t>計画作成担当者</t>
    <rPh sb="0" eb="2">
      <t>ケイカク</t>
    </rPh>
    <rPh sb="2" eb="4">
      <t>サクセイ</t>
    </rPh>
    <rPh sb="4" eb="7">
      <t>タントウシャ</t>
    </rPh>
    <phoneticPr fontId="32"/>
  </si>
  <si>
    <t>介護支援専門員</t>
    <rPh sb="0" eb="2">
      <t>カイゴ</t>
    </rPh>
    <rPh sb="2" eb="4">
      <t>シエン</t>
    </rPh>
    <rPh sb="4" eb="7">
      <t>センモンイン</t>
    </rPh>
    <phoneticPr fontId="32"/>
  </si>
  <si>
    <t>○○　B子</t>
    <rPh sb="4" eb="5">
      <t>コ</t>
    </rPh>
    <phoneticPr fontId="32"/>
  </si>
  <si>
    <t>機能訓練指導員</t>
    <rPh sb="0" eb="2">
      <t>キノウ</t>
    </rPh>
    <rPh sb="2" eb="4">
      <t>クンレン</t>
    </rPh>
    <rPh sb="4" eb="7">
      <t>シドウイン</t>
    </rPh>
    <phoneticPr fontId="32"/>
  </si>
  <si>
    <t>B</t>
  </si>
  <si>
    <t>看護師</t>
    <rPh sb="0" eb="3">
      <t>カンゴシ</t>
    </rPh>
    <phoneticPr fontId="32"/>
  </si>
  <si>
    <t>○○　C太</t>
    <rPh sb="4" eb="5">
      <t>タ</t>
    </rPh>
    <phoneticPr fontId="32"/>
  </si>
  <si>
    <t>f</t>
    <phoneticPr fontId="32"/>
  </si>
  <si>
    <t>f</t>
  </si>
  <si>
    <t>看護師</t>
    <rPh sb="0" eb="3">
      <t>カンゴシ</t>
    </rPh>
    <phoneticPr fontId="33"/>
  </si>
  <si>
    <t>○○　D美</t>
    <rPh sb="4" eb="5">
      <t>ウツク</t>
    </rPh>
    <phoneticPr fontId="32"/>
  </si>
  <si>
    <t>○○　E太</t>
    <phoneticPr fontId="32"/>
  </si>
  <si>
    <t>h</t>
    <phoneticPr fontId="32"/>
  </si>
  <si>
    <t>i</t>
    <phoneticPr fontId="32"/>
  </si>
  <si>
    <t>a</t>
    <phoneticPr fontId="32"/>
  </si>
  <si>
    <t>d</t>
    <phoneticPr fontId="32"/>
  </si>
  <si>
    <t>e</t>
    <phoneticPr fontId="32"/>
  </si>
  <si>
    <t>○○　E子</t>
    <rPh sb="4" eb="5">
      <t>コ</t>
    </rPh>
    <phoneticPr fontId="32"/>
  </si>
  <si>
    <t>介護福祉士</t>
    <rPh sb="0" eb="2">
      <t>カイゴ</t>
    </rPh>
    <rPh sb="2" eb="5">
      <t>フクシシ</t>
    </rPh>
    <phoneticPr fontId="32"/>
  </si>
  <si>
    <t>○○　F子</t>
    <rPh sb="4" eb="5">
      <t>コ</t>
    </rPh>
    <phoneticPr fontId="32"/>
  </si>
  <si>
    <t>○○　G太</t>
    <rPh sb="4" eb="5">
      <t>タ</t>
    </rPh>
    <phoneticPr fontId="32"/>
  </si>
  <si>
    <t>○○　H美</t>
    <rPh sb="4" eb="5">
      <t>ミ</t>
    </rPh>
    <phoneticPr fontId="32"/>
  </si>
  <si>
    <t>○○　J太郎</t>
    <rPh sb="4" eb="6">
      <t>タロウ</t>
    </rPh>
    <phoneticPr fontId="32"/>
  </si>
  <si>
    <t>○○　K子</t>
    <rPh sb="4" eb="5">
      <t>コ</t>
    </rPh>
    <phoneticPr fontId="32"/>
  </si>
  <si>
    <t>d</t>
  </si>
  <si>
    <t>C</t>
  </si>
  <si>
    <t>○○　L太</t>
    <rPh sb="4" eb="5">
      <t>タ</t>
    </rPh>
    <phoneticPr fontId="32"/>
  </si>
  <si>
    <t>○○　M子</t>
    <rPh sb="4" eb="5">
      <t>コ</t>
    </rPh>
    <phoneticPr fontId="32"/>
  </si>
  <si>
    <t>○○　N男</t>
    <rPh sb="4" eb="5">
      <t>オトコ</t>
    </rPh>
    <phoneticPr fontId="32"/>
  </si>
  <si>
    <t>○○　P子</t>
    <rPh sb="4" eb="5">
      <t>コ</t>
    </rPh>
    <phoneticPr fontId="32"/>
  </si>
  <si>
    <t>○○　R次郎</t>
    <rPh sb="4" eb="6">
      <t>ジロウ</t>
    </rPh>
    <phoneticPr fontId="32"/>
  </si>
  <si>
    <t>i</t>
  </si>
  <si>
    <t>○○　S子</t>
    <rPh sb="4" eb="5">
      <t>コ</t>
    </rPh>
    <phoneticPr fontId="32"/>
  </si>
  <si>
    <t>○○　T太</t>
    <rPh sb="4" eb="5">
      <t>タ</t>
    </rPh>
    <phoneticPr fontId="32"/>
  </si>
  <si>
    <t>○○　U子</t>
    <rPh sb="4" eb="5">
      <t>コ</t>
    </rPh>
    <phoneticPr fontId="32"/>
  </si>
  <si>
    <t>○○　V男</t>
    <rPh sb="4" eb="5">
      <t>オトコ</t>
    </rPh>
    <phoneticPr fontId="32"/>
  </si>
  <si>
    <t>○○　W子</t>
    <rPh sb="4" eb="5">
      <t>コ</t>
    </rPh>
    <phoneticPr fontId="32"/>
  </si>
  <si>
    <t>○○　X太郎</t>
    <rPh sb="4" eb="6">
      <t>タロウ</t>
    </rPh>
    <phoneticPr fontId="32"/>
  </si>
  <si>
    <t>○○　Y子</t>
    <rPh sb="4" eb="5">
      <t>コ</t>
    </rPh>
    <phoneticPr fontId="32"/>
  </si>
  <si>
    <t>○○　Z男</t>
    <rPh sb="4" eb="5">
      <t>オトコ</t>
    </rPh>
    <phoneticPr fontId="32"/>
  </si>
  <si>
    <t>○○　AA三郎</t>
    <rPh sb="5" eb="7">
      <t>サブロウ</t>
    </rPh>
    <phoneticPr fontId="32"/>
  </si>
  <si>
    <t>○○　BB子</t>
    <rPh sb="5" eb="6">
      <t>コ</t>
    </rPh>
    <phoneticPr fontId="32"/>
  </si>
  <si>
    <t>○○　CC次郎</t>
    <rPh sb="5" eb="7">
      <t>ジロウ</t>
    </rPh>
    <phoneticPr fontId="32"/>
  </si>
  <si>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2"/>
  </si>
  <si>
    <t>≪要 提出≫</t>
    <rPh sb="1" eb="2">
      <t>ヨウ</t>
    </rPh>
    <rPh sb="3" eb="5">
      <t>テイシュツ</t>
    </rPh>
    <phoneticPr fontId="32"/>
  </si>
  <si>
    <t>■シフト記号表（勤務時間帯）</t>
    <rPh sb="4" eb="6">
      <t>キゴウ</t>
    </rPh>
    <rPh sb="6" eb="7">
      <t>ヒョウ</t>
    </rPh>
    <rPh sb="8" eb="10">
      <t>キンム</t>
    </rPh>
    <rPh sb="10" eb="13">
      <t>ジカンタイ</t>
    </rPh>
    <phoneticPr fontId="32"/>
  </si>
  <si>
    <t>※24時間表記</t>
    <rPh sb="3" eb="5">
      <t>ジカン</t>
    </rPh>
    <rPh sb="5" eb="7">
      <t>ヒョウキ</t>
    </rPh>
    <phoneticPr fontId="3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</si>
  <si>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2"/>
  </si>
  <si>
    <t>勤務時間</t>
    <rPh sb="0" eb="2">
      <t>キンム</t>
    </rPh>
    <rPh sb="2" eb="4">
      <t>ジカン</t>
    </rPh>
    <phoneticPr fontId="32"/>
  </si>
  <si>
    <t>自由記載欄</t>
    <rPh sb="0" eb="2">
      <t>ジユウ</t>
    </rPh>
    <rPh sb="2" eb="4">
      <t>キサイ</t>
    </rPh>
    <rPh sb="4" eb="5">
      <t>ラン</t>
    </rPh>
    <phoneticPr fontId="32"/>
  </si>
  <si>
    <t>始業時刻</t>
    <rPh sb="0" eb="2">
      <t>シギョウ</t>
    </rPh>
    <rPh sb="2" eb="4">
      <t>ジコク</t>
    </rPh>
    <phoneticPr fontId="32"/>
  </si>
  <si>
    <t>終業時刻</t>
    <rPh sb="0" eb="2">
      <t>シュウギョウ</t>
    </rPh>
    <rPh sb="2" eb="4">
      <t>ジコク</t>
    </rPh>
    <phoneticPr fontId="32"/>
  </si>
  <si>
    <t>うち、休憩時間</t>
    <rPh sb="3" eb="5">
      <t>キュウケイ</t>
    </rPh>
    <rPh sb="5" eb="7">
      <t>ジカン</t>
    </rPh>
    <phoneticPr fontId="32"/>
  </si>
  <si>
    <t>：</t>
    <phoneticPr fontId="32"/>
  </si>
  <si>
    <t>～</t>
    <phoneticPr fontId="32"/>
  </si>
  <si>
    <t>（</t>
    <phoneticPr fontId="32"/>
  </si>
  <si>
    <t>c</t>
    <phoneticPr fontId="32"/>
  </si>
  <si>
    <t>g</t>
    <phoneticPr fontId="32"/>
  </si>
  <si>
    <t>（夜勤）16:00～翌9:00勤務</t>
    <rPh sb="1" eb="3">
      <t>ヤキン</t>
    </rPh>
    <rPh sb="10" eb="11">
      <t>ヨク</t>
    </rPh>
    <rPh sb="15" eb="17">
      <t>キンム</t>
    </rPh>
    <phoneticPr fontId="32"/>
  </si>
  <si>
    <t>（夜勤）16:00～翌9:00勤務</t>
    <phoneticPr fontId="32"/>
  </si>
  <si>
    <t>j</t>
    <phoneticPr fontId="32"/>
  </si>
  <si>
    <t>k</t>
    <phoneticPr fontId="32"/>
  </si>
  <si>
    <t>l</t>
    <phoneticPr fontId="32"/>
  </si>
  <si>
    <t>m</t>
    <phoneticPr fontId="32"/>
  </si>
  <si>
    <t>n</t>
    <phoneticPr fontId="32"/>
  </si>
  <si>
    <t>o</t>
    <phoneticPr fontId="32"/>
  </si>
  <si>
    <t>p</t>
    <phoneticPr fontId="32"/>
  </si>
  <si>
    <t>q</t>
    <phoneticPr fontId="32"/>
  </si>
  <si>
    <t>r</t>
    <phoneticPr fontId="32"/>
  </si>
  <si>
    <t>s</t>
    <phoneticPr fontId="32"/>
  </si>
  <si>
    <t>t</t>
    <phoneticPr fontId="32"/>
  </si>
  <si>
    <t>u</t>
    <phoneticPr fontId="32"/>
  </si>
  <si>
    <t>v</t>
    <phoneticPr fontId="32"/>
  </si>
  <si>
    <t>w</t>
    <phoneticPr fontId="32"/>
  </si>
  <si>
    <t>x</t>
    <phoneticPr fontId="32"/>
  </si>
  <si>
    <t>y</t>
    <phoneticPr fontId="32"/>
  </si>
  <si>
    <t>z</t>
    <phoneticPr fontId="32"/>
  </si>
  <si>
    <t>aa</t>
    <phoneticPr fontId="32"/>
  </si>
  <si>
    <t>ab</t>
    <phoneticPr fontId="32"/>
  </si>
  <si>
    <t>ac</t>
    <phoneticPr fontId="32"/>
  </si>
  <si>
    <t>ad</t>
    <phoneticPr fontId="32"/>
  </si>
  <si>
    <t>ae</t>
    <phoneticPr fontId="32"/>
  </si>
  <si>
    <t>af</t>
    <phoneticPr fontId="32"/>
  </si>
  <si>
    <t>ag</t>
    <phoneticPr fontId="32"/>
  </si>
  <si>
    <t>1日に2回勤務する場合</t>
    <rPh sb="1" eb="2">
      <t>ニチ</t>
    </rPh>
    <rPh sb="4" eb="5">
      <t>カイ</t>
    </rPh>
    <rPh sb="5" eb="7">
      <t>キンム</t>
    </rPh>
    <rPh sb="9" eb="11">
      <t>バアイ</t>
    </rPh>
    <phoneticPr fontId="32"/>
  </si>
  <si>
    <t>ah</t>
    <phoneticPr fontId="32"/>
  </si>
  <si>
    <t>1日に2回勤務する場合</t>
    <phoneticPr fontId="32"/>
  </si>
  <si>
    <t>ai</t>
    <phoneticPr fontId="32"/>
  </si>
  <si>
    <t>・職種ごとの勤務時間を「○：○○～○：○○」と表記することが困難な場合は、No18～33を活用し、勤務時間数のみを入力してください。</t>
    <rPh sb="45" eb="47">
      <t>カツヨウ</t>
    </rPh>
    <phoneticPr fontId="3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</si>
  <si>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2"/>
  </si>
  <si>
    <t>・シフト記号が足りない場合は、適宜、行を追加してください。</t>
    <rPh sb="4" eb="6">
      <t>キゴウ</t>
    </rPh>
    <rPh sb="7" eb="8">
      <t>タ</t>
    </rPh>
    <rPh sb="11" eb="13">
      <t>バアイ</t>
    </rPh>
    <rPh sb="15" eb="17">
      <t>テキギ</t>
    </rPh>
    <rPh sb="18" eb="19">
      <t>ギョウ</t>
    </rPh>
    <rPh sb="20" eb="22">
      <t>ツイカ</t>
    </rPh>
    <phoneticPr fontId="3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</si>
  <si>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2"/>
  </si>
  <si>
    <t>≪提出不要≫</t>
    <rPh sb="1" eb="3">
      <t>テイシュツ</t>
    </rPh>
    <rPh sb="3" eb="5">
      <t>フヨウ</t>
    </rPh>
    <phoneticPr fontId="3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</si>
  <si>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10"/>
  </si>
  <si>
    <t>・・・直接入力する必要がある箇所です。</t>
    <rPh sb="3" eb="5">
      <t>チョクセツ</t>
    </rPh>
    <rPh sb="5" eb="7">
      <t>ニュウリョク</t>
    </rPh>
    <rPh sb="9" eb="11">
      <t>ヒツヨウ</t>
    </rPh>
    <rPh sb="14" eb="16">
      <t>カショ</t>
    </rPh>
    <phoneticPr fontId="32"/>
  </si>
  <si>
    <t>下記の記入方法に従って、入力してください。</t>
    <phoneticPr fontId="32"/>
  </si>
  <si>
    <t>・・・プルダウンから選択して入力する必要がある箇所です。</t>
    <rPh sb="10" eb="12">
      <t>センタク</t>
    </rPh>
    <rPh sb="14" eb="16">
      <t>ニュウリョク</t>
    </rPh>
    <rPh sb="18" eb="20">
      <t>ヒツヨウ</t>
    </rPh>
    <rPh sb="23" eb="25">
      <t>カショ</t>
    </rPh>
    <phoneticPr fontId="3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</si>
  <si>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</si>
  <si>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2"/>
  </si>
  <si>
    <t>　(1) 「４週」・「暦月」のいずれかを選択してください。</t>
    <rPh sb="7" eb="8">
      <t>シュウ</t>
    </rPh>
    <rPh sb="11" eb="12">
      <t>レキ</t>
    </rPh>
    <rPh sb="12" eb="13">
      <t>ツキ</t>
    </rPh>
    <rPh sb="20" eb="22">
      <t>センタク</t>
    </rPh>
    <phoneticPr fontId="3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</si>
  <si>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</si>
  <si>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</si>
  <si>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32"/>
  </si>
  <si>
    <t>　　  新規又は再開の場合は、推定数を入力してください。</t>
    <phoneticPr fontId="3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</si>
  <si>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2"/>
  </si>
  <si>
    <t xml:space="preserve"> 　　 記入の順序は、職種ごとにまとめてください。</t>
    <rPh sb="4" eb="6">
      <t>キニュウ</t>
    </rPh>
    <rPh sb="7" eb="9">
      <t>ジュンジョ</t>
    </rPh>
    <rPh sb="11" eb="13">
      <t>ショクシュ</t>
    </rPh>
    <phoneticPr fontId="32"/>
  </si>
  <si>
    <t>職種名</t>
    <rPh sb="0" eb="2">
      <t>ショクシュ</t>
    </rPh>
    <rPh sb="2" eb="3">
      <t>メイ</t>
    </rPh>
    <phoneticPr fontId="3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</si>
  <si>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</si>
  <si>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2"/>
  </si>
  <si>
    <t>非常勤で兼務</t>
    <rPh sb="0" eb="1">
      <t>ヒ</t>
    </rPh>
    <rPh sb="1" eb="3">
      <t>ジョウキン</t>
    </rPh>
    <rPh sb="4" eb="6">
      <t>ケンム</t>
    </rPh>
    <phoneticPr fontId="32"/>
  </si>
  <si>
    <t>（注）常勤・非常勤の区分について</t>
    <rPh sb="1" eb="2">
      <t>チュウ</t>
    </rPh>
    <rPh sb="3" eb="5">
      <t>ジョウキン</t>
    </rPh>
    <rPh sb="6" eb="9">
      <t>ヒジョウキン</t>
    </rPh>
    <rPh sb="10" eb="12">
      <t>クブン</t>
    </rPh>
    <phoneticPr fontId="3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</si>
  <si>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</si>
  <si>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</si>
  <si>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</si>
  <si>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</si>
  <si>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2"/>
  </si>
  <si>
    <t>　(8) 従業者の氏名を記入してください。</t>
    <rPh sb="5" eb="8">
      <t>ジュウギョウシャ</t>
    </rPh>
    <rPh sb="9" eb="11">
      <t>シメイ</t>
    </rPh>
    <rPh sb="12" eb="14">
      <t>キニュウ</t>
    </rPh>
    <phoneticPr fontId="3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</si>
  <si>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</si>
  <si>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</si>
  <si>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</si>
  <si>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</si>
  <si>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</si>
  <si>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</si>
  <si>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2"/>
  </si>
  <si>
    <t>　　　 その他、特記事項欄としてもご活用ください。</t>
    <rPh sb="6" eb="7">
      <t>タ</t>
    </rPh>
    <rPh sb="8" eb="10">
      <t>トッキ</t>
    </rPh>
    <rPh sb="10" eb="12">
      <t>ジコウ</t>
    </rPh>
    <rPh sb="12" eb="13">
      <t>ラン</t>
    </rPh>
    <rPh sb="18" eb="20">
      <t>カツヨウ</t>
    </rPh>
    <phoneticPr fontId="3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</si>
  <si>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2"/>
  </si>
  <si>
    <t>　　　　○ 常勤換算方法とは、非常勤の従業者について「事業所の従業者の勤務延時間数を当該事業所において常勤の従業者が勤務すべき時間数で除することにより、</t>
    <phoneticPr fontId="32"/>
  </si>
  <si>
    <t>　　　　　常勤の従業者の員数に換算する方法」であるため、常勤の従業者については常勤換算方法によらず、実人数で計算する。</t>
    <phoneticPr fontId="3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</si>
  <si>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2"/>
  </si>
  <si>
    <t>　　　　　手入力すること。</t>
    <phoneticPr fontId="3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</si>
  <si>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</si>
  <si>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</si>
  <si>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2"/>
  </si>
  <si>
    <r>
      <t xml:space="preserve">以下の点検項目について、記載のとおり実施している場合は回答欄に「○」を、記載のとおり実施していない場合は「×」を記入してください。
</t>
    </r>
    <r>
      <rPr>
        <b/>
        <u/>
        <sz val="11"/>
        <color theme="1"/>
        <rFont val="ＭＳ Ｐゴシック"/>
        <family val="3"/>
      </rPr>
      <t>なお、点検項目に該当しない場合は、斜線を引いてください。</t>
    </r>
    <r>
      <rPr>
        <sz val="11"/>
        <color theme="1"/>
        <rFont val="ＭＳ Ｐゴシック"/>
        <family val="3"/>
      </rPr>
      <t xml:space="preserve">
点検した結果、「×」と回答した項目は基準等に違反している状態です。速やかに基準等を満たすよう改善してください。</t>
    </r>
    <phoneticPr fontId="2"/>
  </si>
  <si>
    <r>
      <t>※管理者は原則専従である必要があります。ただし、管理上支障がない場合は、当該事業所の他の職務に従事し、</t>
    </r>
    <r>
      <rPr>
        <sz val="10"/>
        <color theme="1"/>
        <rFont val="ＭＳ Ｐゴシック"/>
        <family val="3"/>
        <charset val="128"/>
      </rPr>
      <t>当該指定地域密着型特定施設における他の職務に従事し、又は他の事業所、施設等、本体施設の職務（本体施設が病院又は診療所の場合は、管理者としての職務を除く。）若しくは併設する指定小規模多機能型居宅介護事業所又は指定看護小規模多機能型居宅介護事業所の職務に従事することができます。当該指定地域密着型特定施設がサテライト型特定施設であって、本体施設の職務に従事することができます。</t>
    </r>
    <rPh sb="1" eb="4">
      <t>カンリシャ</t>
    </rPh>
    <rPh sb="5" eb="7">
      <t>ゲンソク</t>
    </rPh>
    <rPh sb="7" eb="9">
      <t>センジュウ</t>
    </rPh>
    <rPh sb="12" eb="14">
      <t>ヒツヨウ</t>
    </rPh>
    <rPh sb="24" eb="27">
      <t>カンリジョウ</t>
    </rPh>
    <rPh sb="27" eb="29">
      <t>シショウ</t>
    </rPh>
    <rPh sb="32" eb="34">
      <t>バアイ</t>
    </rPh>
    <rPh sb="36" eb="38">
      <t>トウガイ</t>
    </rPh>
    <rPh sb="38" eb="41">
      <t>ジギョウショ</t>
    </rPh>
    <rPh sb="42" eb="43">
      <t>タ</t>
    </rPh>
    <rPh sb="44" eb="46">
      <t>ショクム</t>
    </rPh>
    <rPh sb="47" eb="49">
      <t>ジュウジ</t>
    </rPh>
    <phoneticPr fontId="2"/>
  </si>
  <si>
    <r>
      <t xml:space="preserve">看護職員・介護職員の合計数を、常勤換算方法で、利用者の数が３またはその端数を増すごとに１以上、配置している。
</t>
    </r>
    <r>
      <rPr>
        <sz val="8"/>
        <color theme="1"/>
        <rFont val="ＭＳ Ｐゴシック"/>
        <family val="3"/>
        <charset val="128"/>
      </rPr>
      <t>※生産性向上の取組に当たっての必要な安全対策について検討した上で、見守り機器等の複数のテクノロジーの活用、職員間の適切な役割分担等の取組により、介護サービスの質の確保及び職員の負担軽減が行われていると認められる指定地域密着型特定施設に係る当該指定地域密着型特定施設ごとに置くべき看護職員及び介護職員の合計数について、常勤換算方法で、要介護者である利用者の数が３又はその端数を増すごとに0.9以上とできる。</t>
    </r>
    <rPh sb="0" eb="2">
      <t>カンゴ</t>
    </rPh>
    <rPh sb="2" eb="4">
      <t>ショクイン</t>
    </rPh>
    <rPh sb="7" eb="9">
      <t>ショクイン</t>
    </rPh>
    <rPh sb="10" eb="12">
      <t>ゴウケイ</t>
    </rPh>
    <rPh sb="12" eb="13">
      <t>スウ</t>
    </rPh>
    <rPh sb="47" eb="49">
      <t>ハイチ</t>
    </rPh>
    <phoneticPr fontId="2"/>
  </si>
  <si>
    <r>
      <t xml:space="preserve">居室の定員は１名である。
</t>
    </r>
    <r>
      <rPr>
        <sz val="9"/>
        <color theme="1"/>
        <rFont val="ＭＳ Ｐゴシック"/>
        <family val="3"/>
      </rPr>
      <t>※利用者の処遇上必要と認められる場合は、2人とすることができます。</t>
    </r>
    <rPh sb="14" eb="17">
      <t>リヨウシャ</t>
    </rPh>
    <rPh sb="18" eb="20">
      <t>ショグウ</t>
    </rPh>
    <rPh sb="20" eb="21">
      <t>ジョウ</t>
    </rPh>
    <rPh sb="21" eb="23">
      <t>ヒツヨウ</t>
    </rPh>
    <rPh sb="24" eb="25">
      <t>ミト</t>
    </rPh>
    <rPh sb="29" eb="31">
      <t>バアイ</t>
    </rPh>
    <rPh sb="34" eb="35">
      <t>ニン</t>
    </rPh>
    <phoneticPr fontId="2"/>
  </si>
  <si>
    <t>消防機関へ通報する火災報知装置がある。</t>
    <rPh sb="13" eb="15">
      <t>ソウチ</t>
    </rPh>
    <phoneticPr fontId="2"/>
  </si>
  <si>
    <t>自動火災報知設備と消防機関へ通報する火災報知装置が連動している。</t>
    <rPh sb="0" eb="2">
      <t>ジドウ</t>
    </rPh>
    <rPh sb="2" eb="4">
      <t>カサイ</t>
    </rPh>
    <rPh sb="4" eb="6">
      <t>ホウチ</t>
    </rPh>
    <rPh sb="6" eb="8">
      <t>セツビ</t>
    </rPh>
    <rPh sb="22" eb="24">
      <t>ソウチ</t>
    </rPh>
    <rPh sb="25" eb="27">
      <t>レンドウ</t>
    </rPh>
    <phoneticPr fontId="2"/>
  </si>
  <si>
    <t>利用者からサービス費用の１～３割負担分を徴収している。（生活保護や公費負担分等を除く。）</t>
    <rPh sb="0" eb="3">
      <t>リヨウシャ</t>
    </rPh>
    <rPh sb="9" eb="11">
      <t>ヒヨウ</t>
    </rPh>
    <rPh sb="15" eb="16">
      <t>ワリ</t>
    </rPh>
    <rPh sb="16" eb="18">
      <t>フタン</t>
    </rPh>
    <rPh sb="18" eb="19">
      <t>フン</t>
    </rPh>
    <rPh sb="20" eb="22">
      <t>チョウシュウ</t>
    </rPh>
    <rPh sb="28" eb="30">
      <t>セイカツ</t>
    </rPh>
    <rPh sb="30" eb="32">
      <t>ホゴ</t>
    </rPh>
    <rPh sb="33" eb="35">
      <t>コウヒ</t>
    </rPh>
    <rPh sb="35" eb="37">
      <t>フタン</t>
    </rPh>
    <rPh sb="37" eb="38">
      <t>フン</t>
    </rPh>
    <rPh sb="38" eb="39">
      <t>トウ</t>
    </rPh>
    <rPh sb="40" eb="41">
      <t>ノゾ</t>
    </rPh>
    <phoneticPr fontId="2"/>
  </si>
  <si>
    <r>
      <t xml:space="preserve">事業者は、当該施設の従業者によってサービスを提供している。
</t>
    </r>
    <r>
      <rPr>
        <sz val="9"/>
        <color theme="1"/>
        <rFont val="ＭＳ Ｐゴシック"/>
        <family val="3"/>
      </rPr>
      <t>※事業者が業務の管理及び指揮命令を確実にできる場合は、この限りではありません。</t>
    </r>
    <rPh sb="0" eb="3">
      <t>ジギョウシャ</t>
    </rPh>
    <rPh sb="5" eb="7">
      <t>トウガイ</t>
    </rPh>
    <rPh sb="7" eb="9">
      <t>シセツ</t>
    </rPh>
    <rPh sb="10" eb="13">
      <t>ジュウギョウシャ</t>
    </rPh>
    <rPh sb="22" eb="24">
      <t>テイキョウ</t>
    </rPh>
    <rPh sb="31" eb="34">
      <t>ジギョウシャ</t>
    </rPh>
    <rPh sb="35" eb="37">
      <t>ギョウム</t>
    </rPh>
    <rPh sb="38" eb="40">
      <t>カンリ</t>
    </rPh>
    <rPh sb="40" eb="41">
      <t>オヨ</t>
    </rPh>
    <rPh sb="42" eb="44">
      <t>シキ</t>
    </rPh>
    <rPh sb="44" eb="46">
      <t>メイレイ</t>
    </rPh>
    <rPh sb="47" eb="49">
      <t>カクジツ</t>
    </rPh>
    <rPh sb="53" eb="55">
      <t>バアイ</t>
    </rPh>
    <rPh sb="59" eb="60">
      <t>カギ</t>
    </rPh>
    <phoneticPr fontId="2"/>
  </si>
  <si>
    <r>
      <t xml:space="preserve">事業者は、施設における業務の効率化、介護サービスの質の向上その他の生産性の向上に資する取組の促進を図るため、施設における利用者の安全並びに介護サービスの質の確保及び職員の負担軽減に資する方策を検討するための委員会（テレビ電話装置等を活用して行うことができるものとする。）を定期的に開催している。
</t>
    </r>
    <r>
      <rPr>
        <sz val="10"/>
        <color theme="1"/>
        <rFont val="ＭＳ Ｐゴシック"/>
        <family val="3"/>
        <charset val="128"/>
      </rPr>
      <t>※本員会は、他に事業運営に関する会議（事故発生の防止のための委員会等）を開催している場合、これと一体的に設置・運営することとして差し支えない。他のサービス事業者との連携等により行うことも差し支えありません。
※委員会の名称について、利用者の安全並びに介護サービスの質の確保及び職員の負担軽減に資する方策が適切に検討される限りにおいては、法令とは異なる委員会の名称を用いても差し支えありません。
※令和９年３月31日まで努力義務</t>
    </r>
    <rPh sb="0" eb="3">
      <t>ジギョウシャ</t>
    </rPh>
    <rPh sb="5" eb="7">
      <t>シセツ</t>
    </rPh>
    <rPh sb="54" eb="56">
      <t>シセツ</t>
    </rPh>
    <phoneticPr fontId="2"/>
  </si>
  <si>
    <r>
      <t>（Ⅰ）</t>
    </r>
    <r>
      <rPr>
        <sz val="11"/>
        <color theme="1"/>
        <rFont val="ＭＳ Ｐゴシック"/>
        <family val="3"/>
      </rPr>
      <t xml:space="preserve">社会福祉士及び介護福祉士法施行規則（昭和62年厚生省令第49号）第１条各号に掲げる行為を必要とする者の占める割合が入居者の１５％以上である。
</t>
    </r>
    <rPh sb="60" eb="62">
      <t>ニュウキョ</t>
    </rPh>
    <rPh sb="62" eb="63">
      <t>シャ</t>
    </rPh>
    <rPh sb="67" eb="69">
      <t>イジョウ</t>
    </rPh>
    <phoneticPr fontId="2"/>
  </si>
  <si>
    <r>
      <t>ａ　業務の効率化及び質の向上又は職員の負担の軽減に資する</t>
    </r>
    <r>
      <rPr>
        <sz val="11"/>
        <color theme="1"/>
        <rFont val="ＭＳ Ｐゴシック"/>
        <family val="3"/>
        <charset val="128"/>
      </rPr>
      <t>介護</t>
    </r>
    <r>
      <rPr>
        <sz val="11"/>
        <color theme="1"/>
        <rFont val="ＭＳ Ｐゴシック"/>
        <family val="3"/>
      </rPr>
      <t>機器を複数種類使用している。</t>
    </r>
    <rPh sb="28" eb="30">
      <t>カイゴ</t>
    </rPh>
    <phoneticPr fontId="10"/>
  </si>
  <si>
    <t>【個別機能訓練加算Ⅰ】</t>
    <rPh sb="1" eb="3">
      <t>コベツ</t>
    </rPh>
    <rPh sb="3" eb="5">
      <t>キノウ</t>
    </rPh>
    <rPh sb="5" eb="7">
      <t>クンレン</t>
    </rPh>
    <rPh sb="7" eb="9">
      <t>カサン</t>
    </rPh>
    <phoneticPr fontId="2"/>
  </si>
  <si>
    <t>【個別機能訓練加算Ⅱ】</t>
    <rPh sb="1" eb="3">
      <t>コベツ</t>
    </rPh>
    <rPh sb="3" eb="5">
      <t>キノウ</t>
    </rPh>
    <rPh sb="5" eb="7">
      <t>クンレン</t>
    </rPh>
    <rPh sb="7" eb="9">
      <t>カサン</t>
    </rPh>
    <phoneticPr fontId="2"/>
  </si>
  <si>
    <r>
      <t>ＡＤＬ利得の平均値が</t>
    </r>
    <r>
      <rPr>
        <sz val="11"/>
        <color theme="1"/>
        <rFont val="ＭＳ Ｐゴシック"/>
        <family val="3"/>
        <charset val="128"/>
      </rPr>
      <t>３</t>
    </r>
    <r>
      <rPr>
        <sz val="11"/>
        <color theme="1"/>
        <rFont val="ＭＳ Ｐゴシック"/>
        <family val="3"/>
      </rPr>
      <t>以上である。</t>
    </r>
    <phoneticPr fontId="2"/>
  </si>
  <si>
    <r>
      <t>必要に応じて</t>
    </r>
    <r>
      <rPr>
        <sz val="11"/>
        <color theme="1"/>
        <rFont val="ＭＳ Ｐゴシック"/>
        <family val="3"/>
        <charset val="128"/>
      </rPr>
      <t>地域密着型特定施設サービス計画書</t>
    </r>
    <r>
      <rPr>
        <sz val="11"/>
        <color theme="1"/>
        <rFont val="ＭＳ Ｐゴシック"/>
        <family val="3"/>
      </rPr>
      <t>を見直すなど、指</t>
    </r>
    <r>
      <rPr>
        <sz val="11"/>
        <color theme="1"/>
        <rFont val="ＭＳ Ｐゴシック"/>
        <family val="3"/>
        <charset val="128"/>
      </rPr>
      <t>定地域密着型特定施設入居者生活介護</t>
    </r>
    <r>
      <rPr>
        <sz val="11"/>
        <color theme="1"/>
        <rFont val="ＭＳ Ｐゴシック"/>
        <family val="3"/>
      </rPr>
      <t>の提供に当たって、「1」に規定する情報その</t>
    </r>
    <r>
      <rPr>
        <sz val="11"/>
        <color theme="1"/>
        <rFont val="ＭＳ Ｐゴシック"/>
        <family val="3"/>
        <charset val="128"/>
      </rPr>
      <t>地域密着型特定施設入居者生活介護</t>
    </r>
    <r>
      <rPr>
        <sz val="11"/>
        <color theme="1"/>
        <rFont val="ＭＳ Ｐゴシック"/>
        <family val="3"/>
      </rPr>
      <t>を適切かつ有効に提供するために必要な情報を活用している。</t>
    </r>
    <rPh sb="0" eb="2">
      <t>ヒツヨウ</t>
    </rPh>
    <rPh sb="3" eb="4">
      <t>オウ</t>
    </rPh>
    <rPh sb="6" eb="8">
      <t>チイキ</t>
    </rPh>
    <rPh sb="8" eb="10">
      <t>ミッチャク</t>
    </rPh>
    <rPh sb="10" eb="11">
      <t>ガタ</t>
    </rPh>
    <rPh sb="11" eb="13">
      <t>トクテイ</t>
    </rPh>
    <rPh sb="13" eb="15">
      <t>シセツ</t>
    </rPh>
    <rPh sb="19" eb="22">
      <t>ケイカクショ</t>
    </rPh>
    <rPh sb="23" eb="25">
      <t>ミナオ</t>
    </rPh>
    <rPh sb="29" eb="31">
      <t>シテイ</t>
    </rPh>
    <rPh sb="31" eb="33">
      <t>チイキ</t>
    </rPh>
    <rPh sb="33" eb="36">
      <t>ミッチャクガタ</t>
    </rPh>
    <rPh sb="36" eb="38">
      <t>トクテイ</t>
    </rPh>
    <rPh sb="38" eb="40">
      <t>シセツ</t>
    </rPh>
    <rPh sb="40" eb="43">
      <t>ニュウキョシャ</t>
    </rPh>
    <rPh sb="43" eb="45">
      <t>セイカツ</t>
    </rPh>
    <rPh sb="45" eb="47">
      <t>カイゴ</t>
    </rPh>
    <rPh sb="48" eb="50">
      <t>テイキョウ</t>
    </rPh>
    <rPh sb="51" eb="52">
      <t>ア</t>
    </rPh>
    <rPh sb="60" eb="62">
      <t>キテイ</t>
    </rPh>
    <rPh sb="64" eb="66">
      <t>ジョウホウ</t>
    </rPh>
    <rPh sb="85" eb="87">
      <t>テキセツ</t>
    </rPh>
    <rPh sb="89" eb="91">
      <t>ユウコウ</t>
    </rPh>
    <rPh sb="92" eb="94">
      <t>テイキョウ</t>
    </rPh>
    <rPh sb="99" eb="101">
      <t>ヒツヨウ</t>
    </rPh>
    <rPh sb="102" eb="104">
      <t>ジョウホウ</t>
    </rPh>
    <rPh sb="105" eb="107">
      <t>カツヨウ</t>
    </rPh>
    <phoneticPr fontId="2"/>
  </si>
  <si>
    <t>今年度の外部評価の実施日および実施予定日を記載してください。</t>
    <rPh sb="0" eb="1">
      <t>コン</t>
    </rPh>
    <rPh sb="1" eb="3">
      <t>ネンド</t>
    </rPh>
    <rPh sb="4" eb="6">
      <t>ガイブ</t>
    </rPh>
    <rPh sb="6" eb="8">
      <t>ヒョウカ</t>
    </rPh>
    <rPh sb="9" eb="12">
      <t>ジッシビ</t>
    </rPh>
    <rPh sb="15" eb="17">
      <t>ジッシ</t>
    </rPh>
    <rPh sb="17" eb="19">
      <t>ヨテイ</t>
    </rPh>
    <rPh sb="19" eb="20">
      <t>ビ</t>
    </rPh>
    <rPh sb="21" eb="23">
      <t>キサイ</t>
    </rPh>
    <phoneticPr fontId="2"/>
  </si>
  <si>
    <t>今年度の研修の実施日又は実施予定日を記載してください。</t>
    <rPh sb="0" eb="1">
      <t>コン</t>
    </rPh>
    <rPh sb="1" eb="3">
      <t>ネンド</t>
    </rPh>
    <rPh sb="4" eb="6">
      <t>ケンシュウ</t>
    </rPh>
    <rPh sb="7" eb="10">
      <t>ジッシビ</t>
    </rPh>
    <rPh sb="10" eb="11">
      <t>マタ</t>
    </rPh>
    <rPh sb="12" eb="14">
      <t>ジッシ</t>
    </rPh>
    <rPh sb="14" eb="16">
      <t>ヨテイ</t>
    </rPh>
    <rPh sb="16" eb="17">
      <t>ヒ</t>
    </rPh>
    <rPh sb="18" eb="20">
      <t>キサイ</t>
    </rPh>
    <phoneticPr fontId="2"/>
  </si>
  <si>
    <t>今年度の非常災害訓練の実施日または実施予定日はいつですか？</t>
    <rPh sb="0" eb="1">
      <t>コン</t>
    </rPh>
    <rPh sb="1" eb="3">
      <t>ネンド</t>
    </rPh>
    <rPh sb="3" eb="5">
      <t>ネンイコウ</t>
    </rPh>
    <rPh sb="4" eb="6">
      <t>ヒジョウ</t>
    </rPh>
    <rPh sb="6" eb="8">
      <t>サイガイ</t>
    </rPh>
    <rPh sb="8" eb="10">
      <t>クンレン</t>
    </rPh>
    <rPh sb="11" eb="13">
      <t>ジッシ</t>
    </rPh>
    <rPh sb="13" eb="14">
      <t>ヒ</t>
    </rPh>
    <rPh sb="17" eb="19">
      <t>ジッシ</t>
    </rPh>
    <rPh sb="19" eb="21">
      <t>ヨテイ</t>
    </rPh>
    <rPh sb="21" eb="22">
      <t>ヒ</t>
    </rPh>
    <phoneticPr fontId="2"/>
  </si>
  <si>
    <t>今年度の運営推進会議の実施日又は実施予定日を記載してください。</t>
    <rPh sb="0" eb="1">
      <t>コン</t>
    </rPh>
    <rPh sb="1" eb="3">
      <t>ネンド</t>
    </rPh>
    <rPh sb="4" eb="6">
      <t>ウンエイ</t>
    </rPh>
    <rPh sb="6" eb="8">
      <t>スイシン</t>
    </rPh>
    <rPh sb="8" eb="10">
      <t>カイギ</t>
    </rPh>
    <rPh sb="11" eb="14">
      <t>ジッシビ</t>
    </rPh>
    <rPh sb="14" eb="15">
      <t>マタ</t>
    </rPh>
    <rPh sb="16" eb="18">
      <t>ジッシ</t>
    </rPh>
    <rPh sb="18" eb="20">
      <t>ヨテイ</t>
    </rPh>
    <rPh sb="20" eb="21">
      <t>ヒ</t>
    </rPh>
    <rPh sb="22" eb="24">
      <t>キサイ</t>
    </rPh>
    <phoneticPr fontId="2"/>
  </si>
  <si>
    <t>今年度の研修実施日および実施予定日を記入してください。</t>
    <rPh sb="0" eb="1">
      <t>コン</t>
    </rPh>
    <rPh sb="1" eb="2">
      <t>ネン</t>
    </rPh>
    <rPh sb="2" eb="3">
      <t>ド</t>
    </rPh>
    <rPh sb="4" eb="6">
      <t>ケンシュウ</t>
    </rPh>
    <rPh sb="6" eb="9">
      <t>ジッシビ</t>
    </rPh>
    <rPh sb="12" eb="14">
      <t>ジッシ</t>
    </rPh>
    <rPh sb="14" eb="16">
      <t>ヨテイ</t>
    </rPh>
    <rPh sb="16" eb="17">
      <t>ヒ</t>
    </rPh>
    <rPh sb="18" eb="20">
      <t>キニュウ</t>
    </rPh>
    <phoneticPr fontId="2"/>
  </si>
  <si>
    <t>対象の感染症については、今後のパンデミック発生時等に必要に応じて厚生労働大臣が指定する。令和７年４月時点においては、指定している感染症はない。</t>
    <phoneticPr fontId="2"/>
  </si>
  <si>
    <t>機能訓練指導員は、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0" eb="2">
      <t>キノウ</t>
    </rPh>
    <rPh sb="2" eb="4">
      <t>クンレン</t>
    </rPh>
    <rPh sb="4" eb="7">
      <t>シドウイン</t>
    </rPh>
    <phoneticPr fontId="2"/>
  </si>
  <si>
    <t>※サテライト型特定施設の生活相談員については、本体施設（介護老人保健施設に限る。）の支援相談員によるサービス提供が、当該本体施設の入所者及びサテライト型特定施設の入居者に適切に行われると認められるときはこれを置かないことができます。
※サテライト型特定施設の機能訓練指導員については、本体施設（診療所を除く。）の理学療法士、作業療法士又は言語聴覚士によるサービス提供が、本体施設の入所者又は入院患者及びサテライト型特定施設の入居者に適切に行われると認められるときは、これを置かないことができます。
※計画作成担当者については、本体施設（介護老人保健施設又は介護医療院に限る。）の介護支援専門員によるサービス提供が、本体施設の入所者又は入院患者及びサテライト型特定施設の入居者に適切に行われると認められるときは、これを置かないことができます。
※サテライト型特定施設の看護職員及び介護職員については、それぞれ常勤換算方法で１以上の基準を満たしていれば非常勤の者であっても差し支えないです。</t>
    <phoneticPr fontId="10"/>
  </si>
  <si>
    <t>サービス提供に当たっては、当該入所者または他の入所者等の生命または身体を保護するため緊急やむを得ない場合を除き、身体的拘束その他、利用者の行動を制限しないようにしている。</t>
    <rPh sb="4" eb="6">
      <t>テイキョウ</t>
    </rPh>
    <rPh sb="7" eb="8">
      <t>ア</t>
    </rPh>
    <rPh sb="13" eb="15">
      <t>トウガイ</t>
    </rPh>
    <rPh sb="15" eb="18">
      <t>ニュウショシャ</t>
    </rPh>
    <rPh sb="21" eb="22">
      <t>タ</t>
    </rPh>
    <rPh sb="23" eb="26">
      <t>ニュウショシャ</t>
    </rPh>
    <rPh sb="26" eb="27">
      <t>トウ</t>
    </rPh>
    <rPh sb="28" eb="30">
      <t>セイメイ</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5" eb="68">
      <t>リヨウシャ</t>
    </rPh>
    <rPh sb="69" eb="71">
      <t>コウドウ</t>
    </rPh>
    <rPh sb="72" eb="74">
      <t>セイゲン</t>
    </rPh>
    <phoneticPr fontId="2"/>
  </si>
  <si>
    <t>「身体的拘束適正化検討委員会」等の身体的拘束等の適正化を図るための委員会を設置している。</t>
    <rPh sb="1" eb="4">
      <t>シンタイテキ</t>
    </rPh>
    <rPh sb="4" eb="6">
      <t>コウソク</t>
    </rPh>
    <rPh sb="6" eb="9">
      <t>テキセイカ</t>
    </rPh>
    <rPh sb="9" eb="11">
      <t>ケントウ</t>
    </rPh>
    <rPh sb="11" eb="14">
      <t>イインカイ</t>
    </rPh>
    <rPh sb="15" eb="16">
      <t>トウ</t>
    </rPh>
    <rPh sb="17" eb="20">
      <t>シンタイテキ</t>
    </rPh>
    <rPh sb="20" eb="22">
      <t>コウソク</t>
    </rPh>
    <rPh sb="22" eb="23">
      <t>トウ</t>
    </rPh>
    <rPh sb="24" eb="27">
      <t>テキセイカ</t>
    </rPh>
    <rPh sb="28" eb="29">
      <t>ハカ</t>
    </rPh>
    <rPh sb="33" eb="36">
      <t>イインカイ</t>
    </rPh>
    <rPh sb="37" eb="39">
      <t>セッチ</t>
    </rPh>
    <phoneticPr fontId="2"/>
  </si>
  <si>
    <t>「身体的拘束適正化検討委員会」等の身体的拘束の廃止に取り組む委員会等には、管理者及び各職種の従業者が参加している。</t>
    <rPh sb="1" eb="4">
      <t>シンタイテキ</t>
    </rPh>
    <rPh sb="4" eb="6">
      <t>コウソク</t>
    </rPh>
    <rPh sb="6" eb="9">
      <t>テキセイカ</t>
    </rPh>
    <rPh sb="9" eb="11">
      <t>ケントウ</t>
    </rPh>
    <rPh sb="11" eb="14">
      <t>イインカイ</t>
    </rPh>
    <rPh sb="15" eb="16">
      <t>トウ</t>
    </rPh>
    <rPh sb="23" eb="25">
      <t>ハイシ</t>
    </rPh>
    <rPh sb="26" eb="27">
      <t>ト</t>
    </rPh>
    <rPh sb="28" eb="29">
      <t>ク</t>
    </rPh>
    <rPh sb="30" eb="33">
      <t>イインカイ</t>
    </rPh>
    <rPh sb="33" eb="34">
      <t>トウ</t>
    </rPh>
    <rPh sb="37" eb="40">
      <t>カンリシャ</t>
    </rPh>
    <rPh sb="40" eb="41">
      <t>オヨ</t>
    </rPh>
    <rPh sb="42" eb="45">
      <t>カクショクシュ</t>
    </rPh>
    <rPh sb="46" eb="49">
      <t>ジュウギョウシャ</t>
    </rPh>
    <rPh sb="50" eb="52">
      <t>サンカ</t>
    </rPh>
    <phoneticPr fontId="2"/>
  </si>
  <si>
    <t>身体的拘束適正化検討委員会を３月に1回以上開催するとともに、その結果について介護従業者その他の従業者に周知徹底を図っている。</t>
    <phoneticPr fontId="2"/>
  </si>
  <si>
    <t>緊急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る。</t>
    <rPh sb="0" eb="2">
      <t>キンキュウ</t>
    </rPh>
    <phoneticPr fontId="2"/>
  </si>
  <si>
    <t>緊急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2"/>
  </si>
  <si>
    <t>緊急やむを得ず身体的拘束を行う場合には、「切迫性」「非代替性」「一時性」のすべてを満たしているかについて「身体的拘束適正化検討委員会」等で検討している。</t>
    <phoneticPr fontId="2"/>
  </si>
  <si>
    <t>緊急やむを得ず身体的拘束を行う場合には、「切迫性」「非代替性」「一時性」の検討結果を施設で定めた様式を用いて、各要件の検討結果を第三者でも把握できるよう詳細に記録している。</t>
    <phoneticPr fontId="2"/>
  </si>
  <si>
    <t>緊急やむを得ず身体的拘束を行う場合には、入所者や家族に対し、施設で定めた様式を用いて「身体的拘束の内容」「目的」「理由」「拘束の時間」「時間帯」「期間」等を詳細に説明し、理解を得ている。</t>
    <phoneticPr fontId="2"/>
  </si>
  <si>
    <t>身体的拘束を行った場合には、「一時性」で決めた期間の終了前及び入所者の観察の状況に応じて、14同様に再検討を行っている。</t>
    <phoneticPr fontId="2"/>
  </si>
  <si>
    <t>14の再検討の結果、身体的拘束を継続することになった場合には、16のとおり入所者や家族に対して、説明して理解を得ている。</t>
    <phoneticPr fontId="2"/>
  </si>
  <si>
    <t>※常に最新の情報を掲示しておいてください。事業所で掲示する場合は、壁等に貼り付ける方法の他、ファイルや冊子にするなどし、誰もが見やすい場所に整備してください。</t>
    <phoneticPr fontId="2"/>
  </si>
  <si>
    <t>「１」の賃金改善に関する計画、当該計画に係る実施期間及び実施方法その他の当該事業所の職員の処遇改善の計画等を記載した介護職員等処遇改善計画書を作成し、全ての職員に周知し、市に届け出ている。</t>
    <phoneticPr fontId="6"/>
  </si>
  <si>
    <t>「２」の届出に係る計画の期間中に実施する介護職員の処遇改善の内容(賃金改善に関するものを除く)及び当該介護職員の処遇改善に要する費用の見込額をすべての介護職員に周知している。</t>
    <phoneticPr fontId="6"/>
  </si>
  <si>
    <t>地域密着型特定施設入居者生活介護費におけるサービス提供体制強化加算（Ⅰ）又は（Ⅱ）のいずれかを届け出ている。</t>
    <phoneticPr fontId="6"/>
  </si>
  <si>
    <t>「10」の処遇改善の内容等について、インターネットの利用その他の適切な方法により公表している。</t>
    <phoneticPr fontId="6"/>
  </si>
  <si>
    <t>経験若しくは資格等に応じて昇給する仕組み又は一定の基準に基づき定期的に昇給を判定する仕組みを設けている。</t>
    <rPh sb="0" eb="2">
      <t>ケイケン</t>
    </rPh>
    <rPh sb="2" eb="3">
      <t>モ</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4">
      <t>テイキテキ</t>
    </rPh>
    <rPh sb="35" eb="37">
      <t>ショウキュウ</t>
    </rPh>
    <rPh sb="38" eb="40">
      <t>ハンテイ</t>
    </rPh>
    <rPh sb="42" eb="44">
      <t>シク</t>
    </rPh>
    <rPh sb="46" eb="47">
      <t>モウ</t>
    </rPh>
    <phoneticPr fontId="6"/>
  </si>
  <si>
    <t>算定日が属する月の前１２月間において、労働基準法、労働者災害補償保険法、最低賃金法、労働安全衛生法、雇用保険法その他の労働に関する法令に違反し、罰金以上の刑に処せられていない。</t>
    <rPh sb="0" eb="2">
      <t>サンテイ</t>
    </rPh>
    <rPh sb="2" eb="3">
      <t>ヒ</t>
    </rPh>
    <rPh sb="4" eb="5">
      <t>ゾク</t>
    </rPh>
    <rPh sb="7" eb="8">
      <t>ツキ</t>
    </rPh>
    <rPh sb="9" eb="10">
      <t>ゼン</t>
    </rPh>
    <rPh sb="12" eb="13">
      <t>ガツ</t>
    </rPh>
    <rPh sb="13" eb="14">
      <t>カン</t>
    </rPh>
    <rPh sb="19" eb="21">
      <t>ロウドウ</t>
    </rPh>
    <rPh sb="21" eb="24">
      <t>キジュンホウ</t>
    </rPh>
    <rPh sb="25" eb="28">
      <t>ロウドウシャ</t>
    </rPh>
    <rPh sb="28" eb="30">
      <t>サイガイ</t>
    </rPh>
    <rPh sb="30" eb="32">
      <t>ホショウ</t>
    </rPh>
    <rPh sb="32" eb="34">
      <t>ホケン</t>
    </rPh>
    <rPh sb="34" eb="35">
      <t>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6"/>
  </si>
  <si>
    <t>当該指定地域密着型特定施設入居者生活介護施設が仮に介護職員等処遇改善加算（Ⅳ）を算定した場合に算定することが見込まれる額の１／２以上を基本給又は決まって毎月支払われる手当に充てるものである。</t>
    <rPh sb="0" eb="2">
      <t>トウガイ</t>
    </rPh>
    <rPh sb="2" eb="4">
      <t>シテイ</t>
    </rPh>
    <rPh sb="4" eb="6">
      <t>チイキ</t>
    </rPh>
    <rPh sb="6" eb="8">
      <t>ミッチャク</t>
    </rPh>
    <rPh sb="8" eb="9">
      <t>ガタ</t>
    </rPh>
    <rPh sb="9" eb="11">
      <t>トクテイ</t>
    </rPh>
    <rPh sb="11" eb="13">
      <t>シセツ</t>
    </rPh>
    <rPh sb="13" eb="16">
      <t>ニュウキョシャ</t>
    </rPh>
    <rPh sb="16" eb="18">
      <t>セイカツ</t>
    </rPh>
    <rPh sb="18" eb="20">
      <t>カイゴ</t>
    </rPh>
    <rPh sb="20" eb="22">
      <t>シセツ</t>
    </rPh>
    <rPh sb="23" eb="24">
      <t>カリ</t>
    </rPh>
    <rPh sb="25" eb="27">
      <t>カイゴ</t>
    </rPh>
    <rPh sb="27" eb="29">
      <t>ショクイン</t>
    </rPh>
    <rPh sb="29" eb="30">
      <t>トウ</t>
    </rPh>
    <rPh sb="30" eb="32">
      <t>ショグウ</t>
    </rPh>
    <rPh sb="32" eb="34">
      <t>カイゼン</t>
    </rPh>
    <rPh sb="34" eb="36">
      <t>カサン</t>
    </rPh>
    <rPh sb="40" eb="42">
      <t>サンテイ</t>
    </rPh>
    <rPh sb="44" eb="46">
      <t>バアイ</t>
    </rPh>
    <rPh sb="47" eb="49">
      <t>サンテイ</t>
    </rPh>
    <rPh sb="54" eb="56">
      <t>ミコ</t>
    </rPh>
    <rPh sb="59" eb="60">
      <t>ガク</t>
    </rPh>
    <rPh sb="64" eb="66">
      <t>イジョウ</t>
    </rPh>
    <rPh sb="67" eb="70">
      <t>キホンキュウ</t>
    </rPh>
    <rPh sb="70" eb="71">
      <t>マタ</t>
    </rPh>
    <rPh sb="72" eb="73">
      <t>キ</t>
    </rPh>
    <rPh sb="76" eb="78">
      <t>マイツキ</t>
    </rPh>
    <rPh sb="78" eb="80">
      <t>シハラ</t>
    </rPh>
    <rPh sb="83" eb="85">
      <t>テアテ</t>
    </rPh>
    <rPh sb="86" eb="87">
      <t>ア</t>
    </rPh>
    <phoneticPr fontId="6"/>
  </si>
  <si>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t>
    <phoneticPr fontId="6"/>
  </si>
  <si>
    <t>当該指定地域密着型特定施設入居者生活介護施設において、経験・技能のある介護職員のうち１人は、賃金改善後の賃金の見込額が年額440万円以上である。ただし、介護職員等処遇改善加算の算定見込額が少額であることその他の理由により、当該賃金改善が困難である場合はこの限りでない。</t>
    <rPh sb="20" eb="22">
      <t>シセツ</t>
    </rPh>
    <rPh sb="64" eb="65">
      <t>マン</t>
    </rPh>
    <phoneticPr fontId="6"/>
  </si>
  <si>
    <t>介護職員等処遇改善加算の算定額に相当する賃金改善を実施している。ただし、経営の悪化等により事業の継続が困難な場合、当該事業の継続を図るために当該事業所の職員の賃金水準を見直すことはやむを得ないが、その内容について市に届け出ている。</t>
    <rPh sb="110" eb="111">
      <t>デ</t>
    </rPh>
    <phoneticPr fontId="6"/>
  </si>
  <si>
    <t>事業年度ごとに当該事業所の職員の処遇改善に関する実績を市町村長に報告している。</t>
    <rPh sb="0" eb="2">
      <t>ジギョウ</t>
    </rPh>
    <rPh sb="2" eb="4">
      <t>ネンド</t>
    </rPh>
    <rPh sb="7" eb="9">
      <t>トウガイ</t>
    </rPh>
    <rPh sb="9" eb="12">
      <t>ジギョウショ</t>
    </rPh>
    <rPh sb="13" eb="15">
      <t>ショクイン</t>
    </rPh>
    <rPh sb="16" eb="18">
      <t>ショグウ</t>
    </rPh>
    <rPh sb="18" eb="20">
      <t>カイゼン</t>
    </rPh>
    <rPh sb="21" eb="22">
      <t>カン</t>
    </rPh>
    <rPh sb="24" eb="26">
      <t>ジッセキ</t>
    </rPh>
    <rPh sb="27" eb="30">
      <t>シチョウソン</t>
    </rPh>
    <rPh sb="30" eb="31">
      <t>チョウ</t>
    </rPh>
    <rPh sb="32" eb="34">
      <t>ホウコク</t>
    </rPh>
    <phoneticPr fontId="6"/>
  </si>
  <si>
    <t>（Ⅰ）社会福祉士及び介護福祉士法施行規則第一条各号に掲げる行為を必要とする者及び次のいずれかに該当する状態の者の占める割合が入居者の１５％以上であり、かつ、常勤の看護師を1名以上配置し、看護に係る責任者を定めている。
（１）　尿道カテーテル留置を実施している状態
（２）　在宅酸素療法を実施している状態
（３）　インスリン注射を実施している状態</t>
    <phoneticPr fontId="10"/>
  </si>
  <si>
    <t>（Ⅱ）社会福祉士及び介護福祉士法施行規則第一条各号に掲げる行為を必要とする者及び次のいずれかに該当する状態の者の占める割合が入居者の５％以上であり、かつ、常勤の看護師を1名以上配置し、看護に係る責任者を定めている。
（１）　尿道カテーテル留置を実施している状態
（２）　在宅酸素療法を実施している状態
（３）　インスリン注射を実施している状態</t>
    <phoneticPr fontId="10"/>
  </si>
  <si>
    <r>
      <t>介護福祉士の数が常勤換算方法で入居者の数が</t>
    </r>
    <r>
      <rPr>
        <sz val="11"/>
        <color theme="1"/>
        <rFont val="ＭＳ Ｐゴシック"/>
        <family val="3"/>
        <charset val="128"/>
      </rPr>
      <t>７</t>
    </r>
    <r>
      <rPr>
        <sz val="11"/>
        <color theme="1"/>
        <rFont val="ＭＳ Ｐゴシック"/>
        <family val="3"/>
      </rPr>
      <t>又はその端数を増すごとに１以上である場合においては、次の要件を満たしている。</t>
    </r>
    <phoneticPr fontId="2"/>
  </si>
  <si>
    <t>ｂ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
　</t>
    <phoneticPr fontId="10"/>
  </si>
  <si>
    <r>
      <t>ｃ介護機器を活用する際の安全体制及びケアの質の確保並びに職員の負担軽減に関する次に掲げる事項を実施し、かつ、</t>
    </r>
    <r>
      <rPr>
        <sz val="11"/>
        <color theme="1"/>
        <rFont val="ＭＳ Ｐゴシック"/>
        <family val="3"/>
        <charset val="128"/>
      </rPr>
      <t>利用者の安全並びに介護サービスの質の確保及び職員の負担軽減に資する方策を検討するための委員会のを設置し、介護職員、看護職員、介護支援専門員その他の職種の者と共同して、当該委員会において必要な検討等を行い、及び当該事項の実施を定期的に確認している。　</t>
    </r>
    <r>
      <rPr>
        <sz val="11"/>
        <color theme="1"/>
        <rFont val="ＭＳ Ｐゴシック"/>
        <family val="3"/>
      </rPr>
      <t xml:space="preserve">
ⅰ　入居者の安全及びケアの質の確保
ⅱ　職員の負担の軽減及び勤務状況への配慮
ⅲ　介護機器の定期的な点検
ⅳ　介護機器を安全かつ有効に活用するための職員研修　　　　　</t>
    </r>
    <rPh sb="54" eb="57">
      <t>リヨウシャ</t>
    </rPh>
    <rPh sb="58" eb="60">
      <t>アンゼン</t>
    </rPh>
    <rPh sb="60" eb="61">
      <t>ナラ</t>
    </rPh>
    <rPh sb="63" eb="65">
      <t>カイゴ</t>
    </rPh>
    <rPh sb="70" eb="71">
      <t>シツ</t>
    </rPh>
    <rPh sb="72" eb="74">
      <t>カクホ</t>
    </rPh>
    <rPh sb="74" eb="75">
      <t>オヨ</t>
    </rPh>
    <rPh sb="76" eb="78">
      <t>ショクイン</t>
    </rPh>
    <rPh sb="79" eb="83">
      <t>フタンケイゲン</t>
    </rPh>
    <rPh sb="84" eb="85">
      <t>シ</t>
    </rPh>
    <rPh sb="87" eb="89">
      <t>ホウサク</t>
    </rPh>
    <rPh sb="90" eb="92">
      <t>ケントウ</t>
    </rPh>
    <rPh sb="97" eb="100">
      <t>イインカイ</t>
    </rPh>
    <rPh sb="102" eb="104">
      <t>セッチ</t>
    </rPh>
    <phoneticPr fontId="10"/>
  </si>
  <si>
    <t>専ら機能訓練指導員の職務に従事する常勤の理学療法士、作業療法士、言語聴覚士、看護職員、柔道整復師、あん摩マッサージ指圧師、はり師又はきゅう師（はり師及　びきゅう師については、理学療法士、作業療法士、言語聴覚士、看護職員、柔道整復師又はあん摩マッサージ師の資格を有する機能訓練指導員を配置した事業所で６月以上機能訓練指導に従事した経験を有する者に限る。）（以下この号において「理学療法士等」という。）を１名以上配置している（入居者の数が100を超える指定特定施設にあっては、専ら機能訓練指導員の職務に従事する常勤の理学療法士等を１名以上配置し、かつ、理学療法士等である従業者を機能訓練指導員として常勤換算方法で入居者の数を100で除した数以上配置している）。</t>
    <phoneticPr fontId="2"/>
  </si>
  <si>
    <t>ADLの評価は、一定の研修を受けた者がBarthel index（バーセルインデックス）を用いて行っている。</t>
    <rPh sb="4" eb="6">
      <t>ヒョウカ</t>
    </rPh>
    <rPh sb="8" eb="10">
      <t>イッテイ</t>
    </rPh>
    <rPh sb="11" eb="13">
      <t>ケンシュウ</t>
    </rPh>
    <rPh sb="14" eb="15">
      <t>ウ</t>
    </rPh>
    <rPh sb="17" eb="18">
      <t>モノ</t>
    </rPh>
    <rPh sb="45" eb="46">
      <t>モチ</t>
    </rPh>
    <rPh sb="48" eb="49">
      <t>オコナ</t>
    </rPh>
    <phoneticPr fontId="2"/>
  </si>
  <si>
    <t>　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t>
    <phoneticPr fontId="2"/>
  </si>
  <si>
    <t>ＡＤＬ維持等加算（Ⅰ）の「１」から「４」の基準に適合している。</t>
    <rPh sb="21" eb="23">
      <t>キジュン</t>
    </rPh>
    <rPh sb="24" eb="26">
      <t>テキゴウ</t>
    </rPh>
    <phoneticPr fontId="2"/>
  </si>
  <si>
    <t>【サービス提供体制強化加算（Ⅰ）】</t>
    <rPh sb="5" eb="7">
      <t>テイキョウ</t>
    </rPh>
    <rPh sb="7" eb="9">
      <t>タイセイ</t>
    </rPh>
    <rPh sb="9" eb="11">
      <t>キョウカ</t>
    </rPh>
    <rPh sb="11" eb="13">
      <t>カサン</t>
    </rPh>
    <phoneticPr fontId="2"/>
  </si>
  <si>
    <t>【サービス提供体制強化加算（Ⅱ）】</t>
    <rPh sb="5" eb="7">
      <t>テイキョウ</t>
    </rPh>
    <rPh sb="7" eb="9">
      <t>タイセイ</t>
    </rPh>
    <rPh sb="9" eb="11">
      <t>キョウカ</t>
    </rPh>
    <rPh sb="11" eb="13">
      <t>カサン</t>
    </rPh>
    <phoneticPr fontId="2"/>
  </si>
  <si>
    <t>【サービス提供体制強化加算（Ⅲ）】</t>
    <rPh sb="5" eb="7">
      <t>テイキョウ</t>
    </rPh>
    <rPh sb="7" eb="9">
      <t>タイセイ</t>
    </rPh>
    <rPh sb="9" eb="11">
      <t>キョウカ</t>
    </rPh>
    <rPh sb="11" eb="13">
      <t>カサン</t>
    </rPh>
    <phoneticPr fontId="2"/>
  </si>
  <si>
    <t>【サービス提供体制強化加算（共通）】</t>
    <rPh sb="5" eb="7">
      <t>テイキョウ</t>
    </rPh>
    <rPh sb="7" eb="9">
      <t>タイセイ</t>
    </rPh>
    <rPh sb="9" eb="11">
      <t>キョウカ</t>
    </rPh>
    <rPh sb="11" eb="13">
      <t>カサン</t>
    </rPh>
    <rPh sb="14" eb="16">
      <t>キョウツウ</t>
    </rPh>
    <phoneticPr fontId="2"/>
  </si>
  <si>
    <r>
      <t>定員超過利用、あるいは人員基準欠如に該当して</t>
    </r>
    <r>
      <rPr>
        <u/>
        <sz val="11"/>
        <color indexed="8"/>
        <rFont val="ＭＳ Ｐゴシック"/>
        <family val="3"/>
      </rPr>
      <t>いない</t>
    </r>
    <r>
      <rPr>
        <sz val="11"/>
        <color indexed="8"/>
        <rFont val="ＭＳ Ｐゴシック"/>
        <family val="3"/>
      </rPr>
      <t>。</t>
    </r>
    <rPh sb="0" eb="2">
      <t>テイイン</t>
    </rPh>
    <rPh sb="2" eb="4">
      <t>チョウカ</t>
    </rPh>
    <rPh sb="4" eb="6">
      <t>リヨウ</t>
    </rPh>
    <rPh sb="11" eb="13">
      <t>ジンイン</t>
    </rPh>
    <rPh sb="13" eb="15">
      <t>キジュン</t>
    </rPh>
    <rPh sb="15" eb="17">
      <t>ケツジョ</t>
    </rPh>
    <rPh sb="18" eb="20">
      <t>ガイトウ</t>
    </rPh>
    <phoneticPr fontId="2"/>
  </si>
  <si>
    <t>職員の割合の算出に当たっては、常勤換算方法により算出した前年度（３月を除く）の平均を用いている。ただし、前年度の実績が６月に満たない事業所（新規開設や再開を含む）については、届出日の属する月の前３か月について、常勤換算方法により算出した平均を用いている。</t>
    <phoneticPr fontId="6"/>
  </si>
  <si>
    <t>前３か月間の実績により加算を算定している事業所は、届出を行った月以降においても、直近３月間の職員の割合につき、毎月継続的に所定の割合を維持し、その割合については、毎月記録している。</t>
    <phoneticPr fontId="6"/>
  </si>
  <si>
    <t>指定地域密着型特定施設の介護職員の総数のうち、介護福祉士の占める割合が100分の70以上である。</t>
    <rPh sb="23" eb="25">
      <t>カイゴ</t>
    </rPh>
    <rPh sb="25" eb="28">
      <t>フクシシ</t>
    </rPh>
    <rPh sb="29" eb="30">
      <t>シ</t>
    </rPh>
    <rPh sb="32" eb="34">
      <t>ワリアイ</t>
    </rPh>
    <rPh sb="38" eb="39">
      <t>ブン</t>
    </rPh>
    <rPh sb="42" eb="44">
      <t>イジョウ</t>
    </rPh>
    <phoneticPr fontId="2"/>
  </si>
  <si>
    <t>指定地域密着型特定施設の介護職員の総数のうち、勤続年数10年以上の介護福祉士の占める割合が100分の25以上である。</t>
    <phoneticPr fontId="2"/>
  </si>
  <si>
    <t>指定地域密着型特定施設の介護職員の総数のうち、介護福祉士の占める割合が100分の50以上である。</t>
    <rPh sb="0" eb="2">
      <t>シテイ</t>
    </rPh>
    <rPh sb="2" eb="4">
      <t>チイキ</t>
    </rPh>
    <rPh sb="4" eb="7">
      <t>ミッチャクガタ</t>
    </rPh>
    <rPh sb="7" eb="9">
      <t>トクテイ</t>
    </rPh>
    <rPh sb="9" eb="11">
      <t>シセツ</t>
    </rPh>
    <rPh sb="12" eb="14">
      <t>カイゴ</t>
    </rPh>
    <rPh sb="14" eb="16">
      <t>ショクイン</t>
    </rPh>
    <rPh sb="17" eb="19">
      <t>ソウスウ</t>
    </rPh>
    <rPh sb="23" eb="25">
      <t>カイゴ</t>
    </rPh>
    <rPh sb="25" eb="28">
      <t>フクシシ</t>
    </rPh>
    <rPh sb="29" eb="30">
      <t>シ</t>
    </rPh>
    <rPh sb="32" eb="34">
      <t>ワリアイ</t>
    </rPh>
    <rPh sb="38" eb="39">
      <t>ブン</t>
    </rPh>
    <rPh sb="42" eb="44">
      <t>イジョウ</t>
    </rPh>
    <phoneticPr fontId="2"/>
  </si>
  <si>
    <t>指定地域密着型特定施設の介護職員の総数のうち、介護福祉士の占める割合が100分の60以上である。</t>
    <rPh sb="0" eb="2">
      <t>シテイ</t>
    </rPh>
    <rPh sb="2" eb="4">
      <t>チイキ</t>
    </rPh>
    <rPh sb="4" eb="7">
      <t>ミッチャクガタ</t>
    </rPh>
    <rPh sb="7" eb="9">
      <t>トクテイ</t>
    </rPh>
    <rPh sb="9" eb="11">
      <t>シセツ</t>
    </rPh>
    <rPh sb="12" eb="14">
      <t>カイゴ</t>
    </rPh>
    <rPh sb="14" eb="16">
      <t>ショクイン</t>
    </rPh>
    <rPh sb="17" eb="19">
      <t>ソウスウ</t>
    </rPh>
    <rPh sb="23" eb="25">
      <t>カイゴ</t>
    </rPh>
    <rPh sb="25" eb="28">
      <t>フクシシ</t>
    </rPh>
    <rPh sb="29" eb="30">
      <t>シ</t>
    </rPh>
    <rPh sb="32" eb="34">
      <t>ワリアイ</t>
    </rPh>
    <rPh sb="38" eb="39">
      <t>ブン</t>
    </rPh>
    <rPh sb="42" eb="44">
      <t>イジョウ</t>
    </rPh>
    <phoneticPr fontId="2"/>
  </si>
  <si>
    <t>指定地域密着型特定施設の看護・介護職員の総数のうち、常勤職員の占める割合が100分の75以上である。</t>
    <rPh sb="0" eb="2">
      <t>シテイ</t>
    </rPh>
    <rPh sb="2" eb="4">
      <t>チイキ</t>
    </rPh>
    <rPh sb="4" eb="7">
      <t>ミッチャクガタ</t>
    </rPh>
    <rPh sb="7" eb="9">
      <t>トクテイ</t>
    </rPh>
    <rPh sb="9" eb="11">
      <t>シセツ</t>
    </rPh>
    <rPh sb="12" eb="14">
      <t>カンゴ</t>
    </rPh>
    <rPh sb="15" eb="17">
      <t>カイゴ</t>
    </rPh>
    <rPh sb="17" eb="19">
      <t>ショクイン</t>
    </rPh>
    <rPh sb="20" eb="22">
      <t>ソウスウ</t>
    </rPh>
    <rPh sb="26" eb="28">
      <t>ジョウキン</t>
    </rPh>
    <rPh sb="28" eb="30">
      <t>ショクイン</t>
    </rPh>
    <rPh sb="31" eb="32">
      <t>シ</t>
    </rPh>
    <rPh sb="34" eb="36">
      <t>ワリアイ</t>
    </rPh>
    <rPh sb="40" eb="41">
      <t>ブン</t>
    </rPh>
    <rPh sb="44" eb="46">
      <t>イジョウ</t>
    </rPh>
    <phoneticPr fontId="2"/>
  </si>
  <si>
    <t>指定地域密着型特定施設入居者生活介護を入居者に直接提供する職員の総数のうち、勤続年数７年以上の者の占める割合が100分の30以上である。</t>
    <rPh sb="0" eb="2">
      <t>シテイ</t>
    </rPh>
    <rPh sb="2" eb="4">
      <t>チイキ</t>
    </rPh>
    <rPh sb="4" eb="7">
      <t>ミッチャクガタ</t>
    </rPh>
    <rPh sb="7" eb="9">
      <t>トクテイ</t>
    </rPh>
    <rPh sb="9" eb="11">
      <t>シセツ</t>
    </rPh>
    <rPh sb="11" eb="14">
      <t>ニュウキョシャ</t>
    </rPh>
    <rPh sb="14" eb="16">
      <t>セイカツ</t>
    </rPh>
    <rPh sb="16" eb="18">
      <t>カイゴ</t>
    </rPh>
    <rPh sb="19" eb="22">
      <t>ニュウキョシャ</t>
    </rPh>
    <rPh sb="23" eb="25">
      <t>チョクセツ</t>
    </rPh>
    <rPh sb="25" eb="27">
      <t>テイキョウ</t>
    </rPh>
    <rPh sb="29" eb="31">
      <t>ショクイン</t>
    </rPh>
    <rPh sb="32" eb="34">
      <t>ソウスウ</t>
    </rPh>
    <rPh sb="38" eb="40">
      <t>キンゾク</t>
    </rPh>
    <rPh sb="40" eb="42">
      <t>ネンスウ</t>
    </rPh>
    <rPh sb="43" eb="46">
      <t>ネンイジョウ</t>
    </rPh>
    <rPh sb="47" eb="48">
      <t>モノ</t>
    </rPh>
    <rPh sb="49" eb="50">
      <t>シ</t>
    </rPh>
    <rPh sb="52" eb="54">
      <t>ワリアイ</t>
    </rPh>
    <rPh sb="58" eb="59">
      <t>ブン</t>
    </rPh>
    <rPh sb="62" eb="64">
      <t>イジョウ</t>
    </rPh>
    <phoneticPr fontId="2"/>
  </si>
  <si>
    <t>「１」の委員会において、職員の業務分担の明確化等による業務の効率化及びケアの質の確保並びに負担軽減について必要な検討を行い、当該検討を踏まえ、必要な取組を実施し、及び当該取組の実施を定期的に確認する。</t>
    <phoneticPr fontId="2"/>
  </si>
  <si>
    <t>（Ⅰ）「１」の取組及び介護機器の活用による業務の効率化及びケアの質の確保並びに職員の負担軽減に関する実績がある。</t>
    <phoneticPr fontId="2"/>
  </si>
  <si>
    <t>（Ⅰ）事業年度ごとに「１」、「２」及び「３」の取組に関する実績を厚生労働省に報告している。</t>
    <phoneticPr fontId="2"/>
  </si>
  <si>
    <t>（Ⅱ）事業年度ごとに「２」及び「１」の取組に関する実績を厚生労働省に報告している。</t>
    <rPh sb="3" eb="5">
      <t>ジギョウ</t>
    </rPh>
    <rPh sb="5" eb="7">
      <t>ネンド</t>
    </rPh>
    <rPh sb="13" eb="14">
      <t>オヨ</t>
    </rPh>
    <rPh sb="19" eb="21">
      <t>トリクミ</t>
    </rPh>
    <rPh sb="22" eb="23">
      <t>カン</t>
    </rPh>
    <rPh sb="25" eb="27">
      <t>ジッセキ</t>
    </rPh>
    <rPh sb="28" eb="30">
      <t>コウセイ</t>
    </rPh>
    <rPh sb="30" eb="33">
      <t>ロウドウショウ</t>
    </rPh>
    <rPh sb="34" eb="36">
      <t>ホウコク</t>
    </rPh>
    <phoneticPr fontId="2"/>
  </si>
  <si>
    <t>（Ⅱのみ）
当該加算を算定する期間において、夜勤又は宿直を行う看護職員の数が１以上である。</t>
    <rPh sb="6" eb="8">
      <t>トウガイ</t>
    </rPh>
    <rPh sb="8" eb="10">
      <t>カサン</t>
    </rPh>
    <rPh sb="11" eb="13">
      <t>サンテイ</t>
    </rPh>
    <rPh sb="15" eb="17">
      <t>キカン</t>
    </rPh>
    <rPh sb="22" eb="24">
      <t>ヤキン</t>
    </rPh>
    <rPh sb="24" eb="25">
      <t>マタ</t>
    </rPh>
    <rPh sb="26" eb="28">
      <t>シュクチョク</t>
    </rPh>
    <rPh sb="29" eb="30">
      <t>オコナ</t>
    </rPh>
    <rPh sb="31" eb="33">
      <t>カンゴ</t>
    </rPh>
    <rPh sb="33" eb="35">
      <t>ショクイン</t>
    </rPh>
    <rPh sb="36" eb="37">
      <t>カズ</t>
    </rPh>
    <rPh sb="39" eb="41">
      <t>イジョウ</t>
    </rPh>
    <phoneticPr fontId="2"/>
  </si>
  <si>
    <t>退院又は退所に当たって、当該医療提供施設の職員と面談等を行い、当該利用者に関する必要な情報の提供を受けた上で、特定施設サービス計画を作成し、特定施設サービスの利用に関する調整を行っている。</t>
    <phoneticPr fontId="2"/>
  </si>
  <si>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2"/>
  </si>
  <si>
    <t>協力医療機関との間で、入所者の同意を得て、当該入所者の病歴等の情報を共有する会議を定期的に月に１回以上開催している。
※１　電子的システムにより当該協力医療機関において、当該事業所の入居者の情報が随時確認できる体制が確保されている場合には、定期的に年３回以上開催している。
※２　協力医療機関へ診療の求めを行う可能性の高い入居者がいる場合においては、より高い頻度で情報共有等を行う会議を実施することが望ましい。</t>
    <phoneticPr fontId="2"/>
  </si>
  <si>
    <t>個別機能訓練加算Ⅰの「２」、「３」に適合している。</t>
    <phoneticPr fontId="2"/>
  </si>
  <si>
    <t>施設として、自らその提供しているサービスの質について、自己評価を行うとともに、定期的に外部評価を受けて、それらの結果を公表し、常に改善を図っている。</t>
    <rPh sb="0" eb="2">
      <t>シセツ</t>
    </rPh>
    <rPh sb="6" eb="7">
      <t>ミズカ</t>
    </rPh>
    <rPh sb="10" eb="12">
      <t>テイキョウ</t>
    </rPh>
    <rPh sb="21" eb="22">
      <t>シツ</t>
    </rPh>
    <rPh sb="27" eb="29">
      <t>ジコ</t>
    </rPh>
    <rPh sb="29" eb="31">
      <t>ヒョウカ</t>
    </rPh>
    <rPh sb="32" eb="33">
      <t>オコナ</t>
    </rPh>
    <rPh sb="39" eb="42">
      <t>テイキテキ</t>
    </rPh>
    <rPh sb="43" eb="47">
      <t>ガイブヒョウカ</t>
    </rPh>
    <rPh sb="48" eb="49">
      <t>ウ</t>
    </rPh>
    <rPh sb="56" eb="58">
      <t>ケッカ</t>
    </rPh>
    <rPh sb="59" eb="61">
      <t>コウヒョウ</t>
    </rPh>
    <rPh sb="63" eb="64">
      <t>ツネ</t>
    </rPh>
    <rPh sb="65" eb="67">
      <t>カイゼン</t>
    </rPh>
    <rPh sb="68" eb="69">
      <t>ハカ</t>
    </rPh>
    <phoneticPr fontId="2"/>
  </si>
  <si>
    <t>緊急やむを得ない身体的拘束等を行う場合には、その態様及び時間、その際の入所者の心身の状況並びに緊急やむを得ない理由を記録している。</t>
    <rPh sb="35" eb="37">
      <t>ニュウショ</t>
    </rPh>
    <rPh sb="37" eb="38">
      <t>シャ</t>
    </rPh>
    <phoneticPr fontId="2"/>
  </si>
  <si>
    <t xml:space="preserve">【鎌倉市】 令和８年度　運営状況点検書 </t>
    <rPh sb="1" eb="4">
      <t>カマクラシ</t>
    </rPh>
    <rPh sb="6" eb="8">
      <t>レイワ</t>
    </rPh>
    <rPh sb="9" eb="11">
      <t>ネンド</t>
    </rPh>
    <rPh sb="12" eb="14">
      <t>ウンエイ</t>
    </rPh>
    <rPh sb="14" eb="16">
      <t>ジョウキョウ</t>
    </rPh>
    <rPh sb="16" eb="18">
      <t>テンケン</t>
    </rPh>
    <rPh sb="18" eb="1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</si>
</sst>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
    <numFmt numFmtId="179" formatCode="#,##0.0&quot;人&quot;"/>
    <numFmt numFmtId="180" formatCode="#,##0&quot;人&quot;"/>
  </numFmts>
  <fonts count="68">
    <font>
      <sz val="11"/>
      <name val="ＭＳ Ｐゴシック"/>
      <family val="3"/>
    </font>
    <font>
      <sz val="11"/>
      <name val="ＭＳ Ｐゴシック"/>
      <family val="3"/>
    </font>
    <font>
      <sz val="6"/>
      <name val="ＭＳ Ｐゴシック"/>
      <family val="3"/>
    </font>
    <font>
      <sz val="11"/>
      <name val="HG丸ｺﾞｼｯｸM-PRO"/>
      <family val="3"/>
    </font>
    <font>
      <sz val="12"/>
      <name val="HG丸ｺﾞｼｯｸM-PRO"/>
      <family val="3"/>
    </font>
    <font>
      <sz val="12"/>
      <name val="ＤＦ平成明朝体W7"/>
      <family val="3"/>
    </font>
    <font>
      <sz val="6"/>
      <name val="ＭＳ 明朝"/>
      <family val="1"/>
    </font>
    <font>
      <b/>
      <sz val="14"/>
      <name val="HG丸ｺﾞｼｯｸM-PRO"/>
      <family val="3"/>
    </font>
    <font>
      <sz val="18"/>
      <name val="HG丸ｺﾞｼｯｸM-PRO"/>
      <family val="3"/>
    </font>
    <font>
      <b/>
      <sz val="20"/>
      <name val="HG丸ｺﾞｼｯｸM-PRO"/>
      <family val="3"/>
    </font>
    <font>
      <sz val="6"/>
      <name val="ＭＳ Ｐゴシック"/>
      <family val="3"/>
      <charset val="128"/>
    </font>
    <font>
      <sz val="10.5"/>
      <name val="ＭＳ 明朝"/>
      <family val="1"/>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1"/>
      <color theme="1"/>
      <name val="ＭＳ Ｐゴシック"/>
      <family val="3"/>
    </font>
    <font>
      <b/>
      <u/>
      <sz val="11"/>
      <color theme="1"/>
      <name val="ＭＳ Ｐゴシック"/>
      <family val="3"/>
    </font>
    <font>
      <b/>
      <sz val="14"/>
      <color theme="1"/>
      <name val="ＭＳ Ｐゴシック"/>
      <family val="3"/>
    </font>
    <font>
      <b/>
      <sz val="11"/>
      <color theme="1"/>
      <name val="ＭＳ Ｐゴシック"/>
      <family val="3"/>
    </font>
    <font>
      <sz val="10"/>
      <color theme="1"/>
      <name val="ＭＳ Ｐゴシック"/>
      <family val="3"/>
    </font>
    <font>
      <sz val="10"/>
      <color theme="1"/>
      <name val="ＭＳ Ｐゴシック"/>
      <family val="3"/>
      <charset val="128"/>
    </font>
    <font>
      <b/>
      <sz val="12"/>
      <color theme="1"/>
      <name val="ＭＳ Ｐゴシック"/>
      <family val="3"/>
    </font>
    <font>
      <b/>
      <sz val="11"/>
      <color theme="1"/>
      <name val="HG丸ｺﾞｼｯｸM-PRO"/>
      <family val="3"/>
    </font>
    <font>
      <sz val="8"/>
      <color theme="1"/>
      <name val="ＭＳ Ｐゴシック"/>
      <family val="3"/>
      <charset val="128"/>
    </font>
    <font>
      <sz val="9"/>
      <color theme="1"/>
      <name val="ＭＳ Ｐゴシック"/>
      <family val="3"/>
    </font>
    <font>
      <b/>
      <sz val="10"/>
      <color theme="1"/>
      <name val="ＭＳ Ｐゴシック"/>
      <family val="3"/>
    </font>
    <font>
      <sz val="11"/>
      <color theme="1"/>
      <name val="ＭＳ Ｐゴシック"/>
      <family val="3"/>
      <charset val="128"/>
    </font>
    <font>
      <sz val="10"/>
      <color theme="1"/>
      <name val="HG丸ｺﾞｼｯｸM-PRO"/>
      <family val="3"/>
    </font>
    <font>
      <sz val="11"/>
      <color theme="1"/>
      <name val="HG丸ｺﾞｼｯｸM-PRO"/>
      <family val="3"/>
    </font>
    <font>
      <sz val="12"/>
      <color theme="1"/>
      <name val="ＭＳ Ｐゴシック"/>
      <family val="3"/>
    </font>
    <font>
      <b/>
      <sz val="11"/>
      <color theme="1"/>
      <name val="ＭＳ Ｐゴシック"/>
      <family val="3"/>
      <charset val="128"/>
    </font>
    <font>
      <sz val="14"/>
      <color theme="1"/>
      <name val="ＭＳ Ｐゴシック"/>
      <family val="3"/>
      <charset val="128"/>
    </font>
    <font>
      <u/>
      <sz val="11"/>
      <color indexed="8"/>
      <name val="ＭＳ Ｐゴシック"/>
      <family val="3"/>
    </font>
    <font>
      <sz val="11"/>
      <color indexed="8"/>
      <name val="ＭＳ Ｐゴシック"/>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3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dash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dotted">
        <color indexed="64"/>
      </left>
      <right/>
      <top/>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bottom/>
      <diagonal/>
    </border>
    <border>
      <left style="dotted">
        <color indexed="64"/>
      </left>
      <right/>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otted">
        <color indexed="64"/>
      </bottom>
      <diagonal/>
    </border>
  </borders>
  <cellStyleXfs count="48">
    <xf numFmtId="0" fontId="0"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81" applyNumberFormat="0" applyAlignment="0" applyProtection="0">
      <alignment vertical="center"/>
    </xf>
    <xf numFmtId="0" fontId="17" fillId="29" borderId="0" applyNumberFormat="0" applyBorder="0" applyAlignment="0" applyProtection="0">
      <alignment vertical="center"/>
    </xf>
    <xf numFmtId="0" fontId="1" fillId="3" borderId="82" applyNumberFormat="0" applyFont="0" applyAlignment="0" applyProtection="0">
      <alignment vertical="center"/>
    </xf>
    <xf numFmtId="0" fontId="18" fillId="0" borderId="83" applyNumberFormat="0" applyFill="0" applyAlignment="0" applyProtection="0">
      <alignment vertical="center"/>
    </xf>
    <xf numFmtId="0" fontId="19" fillId="30" borderId="0" applyNumberFormat="0" applyBorder="0" applyAlignment="0" applyProtection="0">
      <alignment vertical="center"/>
    </xf>
    <xf numFmtId="0" fontId="20" fillId="31" borderId="84" applyNumberFormat="0" applyAlignment="0" applyProtection="0">
      <alignment vertical="center"/>
    </xf>
    <xf numFmtId="0" fontId="21" fillId="0" borderId="0" applyNumberFormat="0" applyFill="0" applyBorder="0" applyAlignment="0" applyProtection="0">
      <alignment vertical="center"/>
    </xf>
    <xf numFmtId="38" fontId="13" fillId="0" borderId="0" applyFont="0" applyFill="0" applyBorder="0" applyAlignment="0" applyProtection="0">
      <alignment vertical="center"/>
    </xf>
    <xf numFmtId="0" fontId="22" fillId="0" borderId="85" applyNumberFormat="0" applyFill="0" applyAlignment="0" applyProtection="0">
      <alignment vertical="center"/>
    </xf>
    <xf numFmtId="0" fontId="23" fillId="0" borderId="86" applyNumberFormat="0" applyFill="0" applyAlignment="0" applyProtection="0">
      <alignment vertical="center"/>
    </xf>
    <xf numFmtId="0" fontId="24" fillId="0" borderId="87" applyNumberFormat="0" applyFill="0" applyAlignment="0" applyProtection="0">
      <alignment vertical="center"/>
    </xf>
    <xf numFmtId="0" fontId="24" fillId="0" borderId="0" applyNumberFormat="0" applyFill="0" applyBorder="0" applyAlignment="0" applyProtection="0">
      <alignment vertical="center"/>
    </xf>
    <xf numFmtId="0" fontId="25" fillId="0" borderId="88" applyNumberFormat="0" applyFill="0" applyAlignment="0" applyProtection="0">
      <alignment vertical="center"/>
    </xf>
    <xf numFmtId="0" fontId="26" fillId="31" borderId="89" applyNumberFormat="0" applyAlignment="0" applyProtection="0">
      <alignment vertical="center"/>
    </xf>
    <xf numFmtId="0" fontId="27" fillId="0" borderId="0" applyNumberFormat="0" applyFill="0" applyBorder="0" applyAlignment="0" applyProtection="0">
      <alignment vertical="center"/>
    </xf>
    <xf numFmtId="0" fontId="28" fillId="2" borderId="84" applyNumberFormat="0" applyAlignment="0" applyProtection="0">
      <alignment vertical="center"/>
    </xf>
    <xf numFmtId="0" fontId="12" fillId="0" borderId="0"/>
    <xf numFmtId="0" fontId="11" fillId="0" borderId="0"/>
    <xf numFmtId="0" fontId="13" fillId="0" borderId="0">
      <alignment vertical="center"/>
    </xf>
    <xf numFmtId="0" fontId="11" fillId="0" borderId="0"/>
    <xf numFmtId="0" fontId="29" fillId="32" borderId="0" applyNumberFormat="0" applyBorder="0" applyAlignment="0" applyProtection="0">
      <alignment vertical="center"/>
    </xf>
    <xf numFmtId="38" fontId="1" fillId="0" borderId="0" applyFont="0" applyFill="0" applyBorder="0" applyAlignment="0" applyProtection="0">
      <alignment vertical="center"/>
    </xf>
  </cellStyleXfs>
  <cellXfs count="784">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5" fillId="0" borderId="0" xfId="0" applyFont="1" applyBorder="1" applyAlignment="1">
      <alignment horizontal="left" vertical="top"/>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11" xfId="0" applyFont="1" applyBorder="1" applyAlignment="1">
      <alignment vertical="center"/>
    </xf>
    <xf numFmtId="0" fontId="3" fillId="0" borderId="35" xfId="0" applyFont="1" applyBorder="1" applyAlignment="1">
      <alignment vertical="center"/>
    </xf>
    <xf numFmtId="0" fontId="7" fillId="0" borderId="0" xfId="0" applyFont="1" applyAlignment="1">
      <alignment horizontal="center" vertical="center"/>
    </xf>
    <xf numFmtId="0" fontId="3" fillId="0" borderId="26" xfId="0" applyFont="1" applyBorder="1" applyAlignment="1">
      <alignment horizontal="left" vertical="center"/>
    </xf>
    <xf numFmtId="0" fontId="3" fillId="0" borderId="43" xfId="0" applyFont="1" applyBorder="1" applyAlignment="1">
      <alignment vertical="center"/>
    </xf>
    <xf numFmtId="0" fontId="3" fillId="0" borderId="26" xfId="0" applyFont="1" applyBorder="1" applyAlignment="1">
      <alignment vertical="center"/>
    </xf>
    <xf numFmtId="0" fontId="8" fillId="0" borderId="0" xfId="0" applyFont="1" applyBorder="1" applyAlignment="1">
      <alignment horizontal="center" vertical="center"/>
    </xf>
    <xf numFmtId="0" fontId="30"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right" vertical="center"/>
    </xf>
    <xf numFmtId="0" fontId="31" fillId="0" borderId="0" xfId="0" applyFont="1">
      <alignment vertical="center"/>
    </xf>
    <xf numFmtId="0" fontId="31" fillId="0" borderId="0" xfId="0" applyFont="1" applyFill="1" applyAlignment="1">
      <alignment horizontal="right" vertical="center"/>
    </xf>
    <xf numFmtId="0" fontId="31" fillId="0" borderId="0" xfId="0" applyFont="1" applyFill="1" applyAlignment="1">
      <alignment vertical="center"/>
    </xf>
    <xf numFmtId="0" fontId="31" fillId="36" borderId="0" xfId="0" applyFont="1" applyFill="1" applyAlignment="1">
      <alignment vertical="center"/>
    </xf>
    <xf numFmtId="0" fontId="31" fillId="36" borderId="0" xfId="0" applyFont="1" applyFill="1">
      <alignment vertical="center"/>
    </xf>
    <xf numFmtId="0" fontId="31" fillId="36" borderId="0" xfId="0" applyFont="1" applyFill="1" applyAlignment="1">
      <alignment horizontal="center" vertical="center"/>
    </xf>
    <xf numFmtId="0" fontId="30" fillId="36" borderId="0" xfId="0" quotePrefix="1" applyFont="1" applyFill="1" applyBorder="1" applyAlignment="1">
      <alignment vertical="center"/>
    </xf>
    <xf numFmtId="0" fontId="31" fillId="0" borderId="0" xfId="0" applyFont="1" applyProtection="1">
      <alignment vertical="center"/>
    </xf>
    <xf numFmtId="0" fontId="31" fillId="0" borderId="0" xfId="0" applyFont="1" applyAlignment="1" applyProtection="1">
      <alignment horizontal="left" vertical="center"/>
    </xf>
    <xf numFmtId="0" fontId="31" fillId="0" borderId="0" xfId="0" applyFont="1" applyAlignment="1" applyProtection="1">
      <alignment horizontal="right" vertical="center"/>
    </xf>
    <xf numFmtId="0" fontId="31" fillId="36" borderId="0" xfId="0" applyFont="1" applyFill="1" applyAlignment="1" applyProtection="1">
      <alignment vertical="center"/>
    </xf>
    <xf numFmtId="0" fontId="31" fillId="36" borderId="0" xfId="0" applyFont="1" applyFill="1" applyProtection="1">
      <alignment vertical="center"/>
    </xf>
    <xf numFmtId="0" fontId="31" fillId="36" borderId="0" xfId="0" applyFont="1" applyFill="1" applyAlignment="1" applyProtection="1">
      <alignment horizontal="center" vertical="center"/>
    </xf>
    <xf numFmtId="0" fontId="31" fillId="0" borderId="0" xfId="0" applyFont="1" applyAlignment="1" applyProtection="1">
      <alignment horizontal="center" vertical="center"/>
    </xf>
    <xf numFmtId="0" fontId="30" fillId="0" borderId="0" xfId="0" applyFont="1" applyProtection="1">
      <alignment vertical="center"/>
    </xf>
    <xf numFmtId="0" fontId="30" fillId="0" borderId="0" xfId="0" applyFont="1" applyAlignment="1">
      <alignment horizontal="right" vertical="center"/>
    </xf>
    <xf numFmtId="0" fontId="30" fillId="0" borderId="0" xfId="0" applyFont="1" applyBorder="1" applyAlignment="1" applyProtection="1">
      <alignment horizontal="left" vertical="center"/>
    </xf>
    <xf numFmtId="0" fontId="30" fillId="0" borderId="0" xfId="0" applyFont="1" applyBorder="1" applyAlignment="1" applyProtection="1">
      <alignment vertical="center"/>
    </xf>
    <xf numFmtId="20" fontId="30" fillId="36" borderId="0" xfId="0" applyNumberFormat="1" applyFont="1" applyFill="1" applyBorder="1" applyAlignment="1" applyProtection="1">
      <alignment vertical="center"/>
    </xf>
    <xf numFmtId="0" fontId="30" fillId="36" borderId="0" xfId="0" applyFont="1" applyFill="1" applyBorder="1" applyAlignment="1" applyProtection="1">
      <alignment horizontal="center" vertical="center"/>
    </xf>
    <xf numFmtId="0" fontId="30" fillId="36" borderId="0" xfId="0" applyFont="1" applyFill="1" applyBorder="1" applyAlignment="1" applyProtection="1">
      <alignment vertical="center"/>
    </xf>
    <xf numFmtId="0" fontId="33" fillId="0" borderId="0" xfId="0" applyFont="1">
      <alignment vertical="center"/>
    </xf>
    <xf numFmtId="0" fontId="30" fillId="0" borderId="0" xfId="0" applyFont="1" applyBorder="1" applyAlignment="1" applyProtection="1">
      <alignment horizontal="center" vertical="center"/>
    </xf>
    <xf numFmtId="0" fontId="30" fillId="0" borderId="0" xfId="0" applyFont="1" applyAlignment="1" applyProtection="1">
      <alignment horizontal="right" vertical="center"/>
    </xf>
    <xf numFmtId="0" fontId="30" fillId="36" borderId="0" xfId="0" applyFont="1" applyFill="1" applyBorder="1" applyAlignment="1" applyProtection="1">
      <alignment horizontal="left" vertical="center"/>
    </xf>
    <xf numFmtId="20" fontId="30" fillId="0" borderId="0" xfId="0" applyNumberFormat="1" applyFont="1" applyBorder="1" applyAlignment="1" applyProtection="1">
      <alignment vertical="center"/>
    </xf>
    <xf numFmtId="0" fontId="30" fillId="0" borderId="0" xfId="0" applyFont="1" applyBorder="1" applyAlignment="1" applyProtection="1">
      <alignment horizontal="right" vertical="center"/>
    </xf>
    <xf numFmtId="176" fontId="30" fillId="0" borderId="0" xfId="0" applyNumberFormat="1" applyFont="1" applyBorder="1" applyAlignment="1" applyProtection="1">
      <alignment vertical="center"/>
    </xf>
    <xf numFmtId="0" fontId="33" fillId="0" borderId="0" xfId="0" applyFont="1" applyBorder="1" applyAlignment="1" applyProtection="1">
      <alignment horizontal="left" vertical="center"/>
    </xf>
    <xf numFmtId="0" fontId="30" fillId="0" borderId="0" xfId="0" applyFont="1" applyBorder="1" applyProtection="1">
      <alignment vertical="center"/>
    </xf>
    <xf numFmtId="0" fontId="30" fillId="0" borderId="0" xfId="0" applyFont="1" applyAlignment="1" applyProtection="1">
      <alignment horizontal="center" vertical="center"/>
    </xf>
    <xf numFmtId="0" fontId="34" fillId="0" borderId="0" xfId="0" applyFont="1" applyProtection="1">
      <alignment vertical="center"/>
    </xf>
    <xf numFmtId="0" fontId="34" fillId="0" borderId="0" xfId="0" applyFont="1" applyAlignment="1" applyProtection="1">
      <alignment horizontal="left" vertical="center"/>
    </xf>
    <xf numFmtId="0" fontId="34" fillId="0" borderId="0" xfId="0" applyFo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30" fillId="0" borderId="56" xfId="0" applyFont="1" applyBorder="1" applyAlignment="1">
      <alignment horizontal="center" vertical="center" wrapText="1"/>
    </xf>
    <xf numFmtId="0" fontId="30" fillId="0" borderId="91" xfId="0" applyFont="1" applyBorder="1" applyAlignment="1">
      <alignment horizontal="center" vertical="center" wrapText="1"/>
    </xf>
    <xf numFmtId="0" fontId="30" fillId="0" borderId="26" xfId="0" applyFont="1" applyBorder="1" applyAlignment="1">
      <alignment vertical="center" wrapText="1"/>
    </xf>
    <xf numFmtId="0" fontId="30" fillId="0" borderId="57" xfId="0" applyFont="1" applyBorder="1" applyAlignment="1">
      <alignment vertical="center" wrapText="1"/>
    </xf>
    <xf numFmtId="0" fontId="30" fillId="0" borderId="3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Border="1" applyAlignment="1">
      <alignment vertical="center" wrapText="1"/>
    </xf>
    <xf numFmtId="0" fontId="30" fillId="0" borderId="54" xfId="0" applyFont="1" applyBorder="1" applyAlignment="1">
      <alignment vertical="center" wrapText="1"/>
    </xf>
    <xf numFmtId="0" fontId="33" fillId="0" borderId="40" xfId="0" applyFont="1" applyBorder="1" applyAlignment="1">
      <alignment horizontal="center" vertical="center"/>
    </xf>
    <xf numFmtId="0" fontId="33" fillId="0" borderId="23" xfId="0" applyFont="1" applyBorder="1" applyAlignment="1">
      <alignment horizontal="center" vertical="center"/>
    </xf>
    <xf numFmtId="0" fontId="33" fillId="0" borderId="46" xfId="0" applyFont="1" applyBorder="1" applyAlignment="1">
      <alignment horizontal="center" vertical="center"/>
    </xf>
    <xf numFmtId="0" fontId="33" fillId="0" borderId="97" xfId="0" applyFont="1" applyBorder="1" applyAlignment="1">
      <alignment horizontal="center" vertical="center"/>
    </xf>
    <xf numFmtId="0" fontId="33" fillId="0" borderId="97" xfId="0" applyFont="1" applyFill="1" applyBorder="1" applyAlignment="1">
      <alignment horizontal="center" vertical="center"/>
    </xf>
    <xf numFmtId="0" fontId="33" fillId="0" borderId="23" xfId="0" applyFont="1" applyFill="1" applyBorder="1" applyAlignment="1">
      <alignment horizontal="center" vertical="center"/>
    </xf>
    <xf numFmtId="0" fontId="33" fillId="0" borderId="46" xfId="0" applyFont="1" applyFill="1" applyBorder="1" applyAlignment="1">
      <alignment horizontal="center" vertical="center"/>
    </xf>
    <xf numFmtId="0" fontId="30" fillId="0" borderId="52"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51" xfId="0" applyFont="1" applyBorder="1" applyAlignment="1">
      <alignment vertical="center" wrapText="1"/>
    </xf>
    <xf numFmtId="0" fontId="30" fillId="0" borderId="53" xfId="0" applyFont="1" applyBorder="1" applyAlignment="1">
      <alignment vertical="center" wrapText="1"/>
    </xf>
    <xf numFmtId="0" fontId="33" fillId="0" borderId="13" xfId="0" applyNumberFormat="1" applyFont="1" applyFill="1" applyBorder="1" applyAlignment="1">
      <alignment horizontal="center" vertical="center" wrapText="1"/>
    </xf>
    <xf numFmtId="0" fontId="33" fillId="0" borderId="6" xfId="0" applyNumberFormat="1" applyFont="1" applyFill="1" applyBorder="1" applyAlignment="1">
      <alignment horizontal="center" vertical="center" wrapText="1"/>
    </xf>
    <xf numFmtId="0" fontId="33" fillId="0" borderId="7" xfId="0" applyNumberFormat="1" applyFont="1" applyFill="1" applyBorder="1" applyAlignment="1">
      <alignment horizontal="center" vertical="center" wrapText="1"/>
    </xf>
    <xf numFmtId="0" fontId="33" fillId="0" borderId="9" xfId="0" applyNumberFormat="1" applyFont="1" applyFill="1" applyBorder="1" applyAlignment="1">
      <alignment horizontal="center" vertical="center" wrapText="1"/>
    </xf>
    <xf numFmtId="0" fontId="30" fillId="36" borderId="56" xfId="0" applyFont="1" applyFill="1" applyBorder="1" applyAlignment="1" applyProtection="1">
      <alignment horizontal="center" vertical="center" shrinkToFit="1"/>
    </xf>
    <xf numFmtId="0" fontId="30" fillId="36" borderId="91" xfId="0" applyFont="1" applyFill="1" applyBorder="1" applyAlignment="1" applyProtection="1">
      <alignment horizontal="center" vertical="center" shrinkToFit="1"/>
    </xf>
    <xf numFmtId="0" fontId="34" fillId="0" borderId="56" xfId="0" applyFont="1" applyBorder="1" applyAlignment="1">
      <alignment vertical="center"/>
    </xf>
    <xf numFmtId="0" fontId="34" fillId="0" borderId="26" xfId="0" applyFont="1" applyBorder="1" applyAlignment="1">
      <alignment vertical="center"/>
    </xf>
    <xf numFmtId="0" fontId="34" fillId="0" borderId="57" xfId="0" applyFont="1" applyBorder="1" applyAlignment="1">
      <alignment vertical="center"/>
    </xf>
    <xf numFmtId="0" fontId="30" fillId="33" borderId="103" xfId="0" applyFont="1" applyFill="1" applyBorder="1" applyAlignment="1" applyProtection="1">
      <alignment horizontal="center" vertical="center" shrinkToFit="1"/>
      <protection locked="0"/>
    </xf>
    <xf numFmtId="0" fontId="30" fillId="33" borderId="104" xfId="0" applyFont="1" applyFill="1" applyBorder="1" applyAlignment="1" applyProtection="1">
      <alignment horizontal="center" vertical="center" shrinkToFit="1"/>
      <protection locked="0"/>
    </xf>
    <xf numFmtId="0" fontId="30" fillId="33" borderId="105" xfId="0" applyFont="1" applyFill="1" applyBorder="1" applyAlignment="1" applyProtection="1">
      <alignment horizontal="center" vertical="center" shrinkToFit="1"/>
      <protection locked="0"/>
    </xf>
    <xf numFmtId="0" fontId="30" fillId="36" borderId="37" xfId="0" applyFont="1" applyFill="1" applyBorder="1" applyAlignment="1" applyProtection="1">
      <alignment horizontal="center" vertical="center" shrinkToFit="1"/>
    </xf>
    <xf numFmtId="0" fontId="30" fillId="36" borderId="4" xfId="0" applyFont="1" applyFill="1" applyBorder="1" applyAlignment="1" applyProtection="1">
      <alignment horizontal="center" vertical="center" shrinkToFit="1"/>
    </xf>
    <xf numFmtId="0" fontId="34" fillId="0" borderId="110" xfId="0" applyFont="1" applyBorder="1" applyAlignment="1">
      <alignment vertical="center"/>
    </xf>
    <xf numFmtId="0" fontId="34" fillId="0" borderId="78" xfId="0" applyFont="1" applyBorder="1" applyAlignment="1">
      <alignment vertical="center"/>
    </xf>
    <xf numFmtId="0" fontId="34" fillId="0" borderId="111" xfId="0" applyFont="1" applyBorder="1" applyAlignment="1">
      <alignment vertical="center"/>
    </xf>
    <xf numFmtId="177" fontId="30" fillId="0" borderId="16" xfId="0" applyNumberFormat="1" applyFont="1" applyBorder="1" applyAlignment="1">
      <alignment horizontal="center" vertical="center" shrinkToFit="1"/>
    </xf>
    <xf numFmtId="177" fontId="30" fillId="0" borderId="14" xfId="0" applyNumberFormat="1" applyFont="1" applyBorder="1" applyAlignment="1">
      <alignment horizontal="center" vertical="center" shrinkToFit="1"/>
    </xf>
    <xf numFmtId="177" fontId="30" fillId="0" borderId="15" xfId="0" applyNumberFormat="1" applyFont="1" applyBorder="1" applyAlignment="1">
      <alignment horizontal="center" vertical="center" shrinkToFit="1"/>
    </xf>
    <xf numFmtId="0" fontId="30" fillId="36" borderId="1" xfId="0" applyFont="1" applyFill="1" applyBorder="1" applyAlignment="1" applyProtection="1">
      <alignment horizontal="center" vertical="center" shrinkToFit="1"/>
    </xf>
    <xf numFmtId="0" fontId="30" fillId="36" borderId="36" xfId="0" applyFont="1" applyFill="1" applyBorder="1" applyAlignment="1" applyProtection="1">
      <alignment horizontal="center" vertical="center" shrinkToFit="1"/>
    </xf>
    <xf numFmtId="0" fontId="34" fillId="0" borderId="1" xfId="0" applyFont="1" applyBorder="1" applyAlignment="1">
      <alignment vertical="center"/>
    </xf>
    <xf numFmtId="0" fontId="34" fillId="0" borderId="2" xfId="0" applyFont="1" applyBorder="1" applyAlignment="1">
      <alignment vertical="center"/>
    </xf>
    <xf numFmtId="0" fontId="34" fillId="0" borderId="24" xfId="0" applyFont="1" applyBorder="1" applyAlignment="1">
      <alignment vertical="center"/>
    </xf>
    <xf numFmtId="0" fontId="30" fillId="33" borderId="21" xfId="0" applyFont="1" applyFill="1" applyBorder="1" applyAlignment="1" applyProtection="1">
      <alignment horizontal="center" vertical="center" shrinkToFit="1"/>
      <protection locked="0"/>
    </xf>
    <xf numFmtId="0" fontId="30" fillId="33" borderId="18" xfId="0" applyFont="1" applyFill="1" applyBorder="1" applyAlignment="1" applyProtection="1">
      <alignment horizontal="center" vertical="center" shrinkToFit="1"/>
      <protection locked="0"/>
    </xf>
    <xf numFmtId="0" fontId="30" fillId="33" borderId="47" xfId="0" applyFont="1" applyFill="1" applyBorder="1" applyAlignment="1" applyProtection="1">
      <alignment horizontal="center" vertical="center" shrinkToFit="1"/>
      <protection locked="0"/>
    </xf>
    <xf numFmtId="0" fontId="30" fillId="33" borderId="115" xfId="0" applyFont="1" applyFill="1" applyBorder="1" applyAlignment="1" applyProtection="1">
      <alignment horizontal="center" vertical="center" shrinkToFit="1"/>
      <protection locked="0"/>
    </xf>
    <xf numFmtId="0" fontId="34" fillId="0" borderId="74" xfId="0" applyFont="1" applyBorder="1" applyAlignment="1">
      <alignment vertical="center"/>
    </xf>
    <xf numFmtId="0" fontId="34" fillId="0" borderId="75" xfId="0" applyFont="1" applyBorder="1" applyAlignment="1">
      <alignment vertical="center"/>
    </xf>
    <xf numFmtId="0" fontId="34" fillId="0" borderId="119" xfId="0" applyFont="1" applyBorder="1" applyAlignment="1">
      <alignment vertical="center"/>
    </xf>
    <xf numFmtId="0" fontId="34" fillId="0" borderId="37" xfId="0" applyFont="1" applyBorder="1" applyAlignment="1">
      <alignment vertical="center"/>
    </xf>
    <xf numFmtId="0" fontId="34" fillId="0" borderId="0" xfId="0" applyFont="1" applyBorder="1" applyAlignment="1">
      <alignment vertical="center"/>
    </xf>
    <xf numFmtId="0" fontId="34" fillId="0" borderId="54" xfId="0" applyFont="1" applyBorder="1" applyAlignment="1">
      <alignment vertical="center"/>
    </xf>
    <xf numFmtId="0" fontId="30" fillId="36" borderId="10" xfId="0" applyFont="1" applyFill="1" applyBorder="1" applyAlignment="1" applyProtection="1">
      <alignment horizontal="center" vertical="center" shrinkToFit="1"/>
    </xf>
    <xf numFmtId="0" fontId="30" fillId="36" borderId="5" xfId="0" applyFont="1" applyFill="1" applyBorder="1" applyAlignment="1" applyProtection="1">
      <alignment horizontal="center" vertical="center" shrinkToFit="1"/>
    </xf>
    <xf numFmtId="0" fontId="30" fillId="36" borderId="52" xfId="0" applyFont="1" applyFill="1" applyBorder="1" applyAlignment="1" applyProtection="1">
      <alignment horizontal="center" vertical="center" shrinkToFit="1"/>
    </xf>
    <xf numFmtId="0" fontId="30" fillId="36" borderId="99" xfId="0" applyFont="1" applyFill="1" applyBorder="1" applyAlignment="1" applyProtection="1">
      <alignment horizontal="center" vertical="center" shrinkToFit="1"/>
    </xf>
    <xf numFmtId="0" fontId="34" fillId="0" borderId="123" xfId="0" applyFont="1" applyBorder="1" applyAlignment="1">
      <alignment vertical="center"/>
    </xf>
    <xf numFmtId="0" fontId="34" fillId="0" borderId="124" xfId="0" applyFont="1" applyBorder="1" applyAlignment="1">
      <alignment vertical="center"/>
    </xf>
    <xf numFmtId="0" fontId="34" fillId="0" borderId="125" xfId="0" applyFont="1" applyBorder="1" applyAlignment="1">
      <alignment vertical="center"/>
    </xf>
    <xf numFmtId="177" fontId="30" fillId="0" borderId="126" xfId="0" applyNumberFormat="1" applyFont="1" applyBorder="1" applyAlignment="1">
      <alignment horizontal="center" vertical="center" shrinkToFit="1"/>
    </xf>
    <xf numFmtId="177" fontId="30" fillId="0" borderId="127" xfId="0" applyNumberFormat="1" applyFont="1" applyBorder="1" applyAlignment="1">
      <alignment horizontal="center" vertical="center" shrinkToFit="1"/>
    </xf>
    <xf numFmtId="177" fontId="30" fillId="0" borderId="128" xfId="0" applyNumberFormat="1" applyFont="1" applyBorder="1" applyAlignment="1">
      <alignment horizontal="center" vertical="center" shrinkToFit="1"/>
    </xf>
    <xf numFmtId="0" fontId="34" fillId="36" borderId="0" xfId="0" applyFont="1" applyFill="1" applyBorder="1" applyAlignment="1">
      <alignment horizontal="center" vertical="center"/>
    </xf>
    <xf numFmtId="0" fontId="34" fillId="36" borderId="0" xfId="0" applyFont="1" applyFill="1" applyBorder="1" applyAlignment="1" applyProtection="1">
      <alignment horizontal="center" vertical="center" shrinkToFit="1"/>
      <protection locked="0"/>
    </xf>
    <xf numFmtId="0" fontId="34" fillId="36" borderId="0" xfId="0" applyFont="1" applyFill="1" applyBorder="1" applyAlignment="1" applyProtection="1">
      <alignment horizontal="center" vertical="center" wrapText="1"/>
      <protection locked="0"/>
    </xf>
    <xf numFmtId="0" fontId="34" fillId="36" borderId="0" xfId="0" applyFont="1" applyFill="1" applyBorder="1" applyAlignment="1" applyProtection="1">
      <alignment horizontal="left" vertical="center" wrapText="1"/>
      <protection locked="0"/>
    </xf>
    <xf numFmtId="0" fontId="35" fillId="36" borderId="0" xfId="0" applyFont="1" applyFill="1" applyBorder="1" applyAlignment="1">
      <alignment vertical="center"/>
    </xf>
    <xf numFmtId="0" fontId="37" fillId="36" borderId="0" xfId="0" applyFont="1" applyFill="1" applyBorder="1" applyAlignment="1">
      <alignment vertical="center"/>
    </xf>
    <xf numFmtId="0" fontId="37" fillId="36" borderId="0" xfId="0" applyFont="1" applyFill="1" applyBorder="1" applyAlignment="1">
      <alignment horizontal="center" vertical="center"/>
    </xf>
    <xf numFmtId="0" fontId="34" fillId="36" borderId="0" xfId="0" applyFont="1" applyFill="1" applyBorder="1" applyAlignment="1">
      <alignment horizontal="center" vertical="center" wrapText="1"/>
    </xf>
    <xf numFmtId="1" fontId="34" fillId="36" borderId="0" xfId="0" applyNumberFormat="1" applyFont="1" applyFill="1" applyBorder="1" applyAlignment="1">
      <alignment horizontal="center" vertical="center" wrapText="1"/>
    </xf>
    <xf numFmtId="0" fontId="33" fillId="36" borderId="0" xfId="0" applyFont="1" applyFill="1" applyBorder="1" applyAlignment="1" applyProtection="1">
      <alignment horizontal="center" vertical="center" wrapText="1"/>
      <protection locked="0"/>
    </xf>
    <xf numFmtId="0" fontId="33" fillId="0" borderId="0" xfId="0" applyFont="1" applyFill="1" applyBorder="1" applyAlignment="1">
      <alignment vertical="center"/>
    </xf>
    <xf numFmtId="0" fontId="33" fillId="0" borderId="0" xfId="0" applyFont="1" applyFill="1" applyBorder="1" applyAlignment="1">
      <alignment horizontal="left" vertical="center"/>
    </xf>
    <xf numFmtId="0" fontId="33" fillId="36" borderId="0" xfId="0" applyFont="1" applyFill="1" applyBorder="1" applyAlignment="1">
      <alignment horizontal="center" vertical="center" wrapText="1"/>
    </xf>
    <xf numFmtId="1" fontId="33" fillId="36" borderId="0" xfId="0" applyNumberFormat="1" applyFont="1" applyFill="1" applyBorder="1" applyAlignment="1">
      <alignment horizontal="center" vertical="center" wrapText="1"/>
    </xf>
    <xf numFmtId="0" fontId="33" fillId="0" borderId="0" xfId="0" applyFont="1" applyFill="1" applyAlignment="1">
      <alignment vertical="center"/>
    </xf>
    <xf numFmtId="0" fontId="33" fillId="0" borderId="0" xfId="0" applyFont="1" applyFill="1" applyBorder="1" applyAlignment="1">
      <alignment horizontal="centerContinuous" vertical="center"/>
    </xf>
    <xf numFmtId="0" fontId="33" fillId="0" borderId="0" xfId="0" applyFont="1" applyFill="1" applyAlignment="1">
      <alignment horizontal="centerContinuous" vertical="center"/>
    </xf>
    <xf numFmtId="178" fontId="33" fillId="0" borderId="0" xfId="0" applyNumberFormat="1" applyFont="1" applyFill="1" applyBorder="1" applyAlignment="1">
      <alignment vertical="center"/>
    </xf>
    <xf numFmtId="178" fontId="33" fillId="0" borderId="0" xfId="0" applyNumberFormat="1" applyFont="1" applyFill="1" applyAlignment="1">
      <alignment vertical="center"/>
    </xf>
    <xf numFmtId="0" fontId="33" fillId="0" borderId="0" xfId="0" applyFont="1" applyFill="1" applyBorder="1" applyAlignment="1">
      <alignment horizontal="center" vertical="center"/>
    </xf>
    <xf numFmtId="180" fontId="34" fillId="36" borderId="0" xfId="0" applyNumberFormat="1" applyFont="1" applyFill="1" applyBorder="1" applyAlignment="1">
      <alignment horizontal="center" vertical="center"/>
    </xf>
    <xf numFmtId="0" fontId="33" fillId="36" borderId="0" xfId="0" applyFont="1" applyFill="1" applyBorder="1" applyAlignment="1" applyProtection="1">
      <alignment horizontal="center" vertical="center" shrinkToFit="1"/>
      <protection locked="0"/>
    </xf>
    <xf numFmtId="0" fontId="33" fillId="36" borderId="0" xfId="0" applyFont="1" applyFill="1" applyBorder="1" applyAlignment="1" applyProtection="1">
      <alignment horizontal="left" vertical="center" wrapText="1"/>
      <protection locked="0"/>
    </xf>
    <xf numFmtId="0" fontId="33" fillId="36" borderId="0" xfId="0" applyFont="1" applyFill="1" applyBorder="1" applyAlignment="1">
      <alignment vertical="center"/>
    </xf>
    <xf numFmtId="0" fontId="33" fillId="36" borderId="0" xfId="0" applyFont="1" applyFill="1" applyBorder="1" applyAlignment="1">
      <alignment horizontal="center" vertical="center"/>
    </xf>
    <xf numFmtId="0" fontId="33" fillId="0" borderId="0" xfId="0" applyFont="1" applyFill="1" applyBorder="1" applyAlignment="1" applyProtection="1">
      <alignment horizontal="right" vertical="center"/>
    </xf>
    <xf numFmtId="0" fontId="33" fillId="0" borderId="0" xfId="0" applyFont="1" applyFill="1" applyBorder="1" applyAlignment="1">
      <alignment horizontal="right" vertical="center"/>
    </xf>
    <xf numFmtId="0" fontId="33" fillId="36" borderId="0" xfId="0" applyFont="1" applyFill="1">
      <alignment vertical="center"/>
    </xf>
    <xf numFmtId="0" fontId="34" fillId="0" borderId="0" xfId="0" applyFont="1" applyFill="1">
      <alignment vertical="center"/>
    </xf>
    <xf numFmtId="0" fontId="34" fillId="0" borderId="0" xfId="0" applyFont="1" applyFill="1" applyAlignment="1">
      <alignment horizontal="left" vertical="center"/>
    </xf>
    <xf numFmtId="0" fontId="34" fillId="0" borderId="0" xfId="0" applyFont="1" applyFill="1" applyAlignment="1">
      <alignment horizontal="left" vertical="center" wrapText="1"/>
    </xf>
    <xf numFmtId="0" fontId="34" fillId="0" borderId="0" xfId="0" applyFont="1" applyAlignment="1">
      <alignment horizontal="left" vertical="center" wrapText="1"/>
    </xf>
    <xf numFmtId="0" fontId="34" fillId="0" borderId="0" xfId="0" applyFont="1" applyFill="1" applyAlignment="1">
      <alignment vertical="center" textRotation="90"/>
    </xf>
    <xf numFmtId="0" fontId="33" fillId="0" borderId="0" xfId="0" applyFont="1" applyFill="1" applyBorder="1" applyAlignment="1">
      <alignment horizontal="center" vertical="center"/>
    </xf>
    <xf numFmtId="0" fontId="33" fillId="0" borderId="23" xfId="0" applyFont="1" applyFill="1" applyBorder="1" applyAlignment="1">
      <alignment horizontal="center" vertical="center"/>
    </xf>
    <xf numFmtId="0" fontId="34" fillId="36" borderId="0" xfId="0" applyFont="1" applyFill="1" applyBorder="1" applyAlignment="1" applyProtection="1">
      <alignment horizontal="center" vertical="center" wrapText="1"/>
      <protection locked="0"/>
    </xf>
    <xf numFmtId="0" fontId="34" fillId="36" borderId="0" xfId="0" applyFont="1" applyFill="1" applyBorder="1" applyAlignment="1" applyProtection="1">
      <alignment horizontal="left" vertical="center" wrapText="1"/>
      <protection locked="0"/>
    </xf>
    <xf numFmtId="0" fontId="30" fillId="0" borderId="9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52" xfId="0" applyFont="1" applyBorder="1" applyAlignment="1">
      <alignment horizontal="center" vertical="center" wrapText="1"/>
    </xf>
    <xf numFmtId="0" fontId="34" fillId="0" borderId="76" xfId="0" applyFont="1" applyBorder="1" applyAlignment="1">
      <alignment vertical="center"/>
    </xf>
    <xf numFmtId="0" fontId="34" fillId="0" borderId="77" xfId="0" applyFont="1" applyBorder="1" applyAlignment="1">
      <alignment vertical="center"/>
    </xf>
    <xf numFmtId="0" fontId="34" fillId="0" borderId="132" xfId="0" applyFont="1" applyBorder="1" applyAlignment="1">
      <alignment vertical="center"/>
    </xf>
    <xf numFmtId="177" fontId="30" fillId="0" borderId="133" xfId="0" applyNumberFormat="1" applyFont="1" applyBorder="1" applyAlignment="1">
      <alignment horizontal="center" vertical="center" shrinkToFit="1"/>
    </xf>
    <xf numFmtId="0" fontId="38" fillId="36" borderId="0" xfId="0" applyFont="1" applyFill="1" applyAlignment="1" applyProtection="1">
      <alignment horizontal="left" vertical="center"/>
    </xf>
    <xf numFmtId="0" fontId="39" fillId="36" borderId="0" xfId="0" applyFont="1" applyFill="1" applyAlignment="1" applyProtection="1">
      <alignment horizontal="center" vertical="center"/>
    </xf>
    <xf numFmtId="0" fontId="39" fillId="36" borderId="0" xfId="0" applyFont="1" applyFill="1" applyProtection="1">
      <alignment vertical="center"/>
    </xf>
    <xf numFmtId="0" fontId="39" fillId="36" borderId="0" xfId="0" applyFont="1" applyFill="1" applyAlignment="1" applyProtection="1">
      <alignment horizontal="left" vertical="center"/>
    </xf>
    <xf numFmtId="0" fontId="40" fillId="36" borderId="0" xfId="0" applyFont="1" applyFill="1">
      <alignment vertical="center"/>
    </xf>
    <xf numFmtId="0" fontId="39" fillId="36" borderId="0" xfId="0" applyFont="1" applyFill="1">
      <alignment vertical="center"/>
    </xf>
    <xf numFmtId="0" fontId="40" fillId="36" borderId="0" xfId="0" applyFont="1" applyFill="1" applyAlignment="1">
      <alignment horizontal="left" vertical="center"/>
    </xf>
    <xf numFmtId="0" fontId="39" fillId="36" borderId="0" xfId="0" applyFont="1" applyFill="1" applyAlignment="1" applyProtection="1">
      <alignment horizontal="center" vertical="center"/>
      <protection locked="0"/>
    </xf>
    <xf numFmtId="0" fontId="39" fillId="35" borderId="23" xfId="0" applyFont="1" applyFill="1" applyBorder="1" applyAlignment="1" applyProtection="1">
      <alignment horizontal="center" vertical="center"/>
      <protection locked="0"/>
    </xf>
    <xf numFmtId="0" fontId="39" fillId="35" borderId="0" xfId="0" applyFont="1" applyFill="1" applyBorder="1" applyAlignment="1" applyProtection="1">
      <alignment horizontal="center" vertical="center"/>
      <protection locked="0"/>
    </xf>
    <xf numFmtId="20" fontId="39" fillId="35" borderId="23" xfId="0" applyNumberFormat="1" applyFont="1" applyFill="1" applyBorder="1" applyAlignment="1" applyProtection="1">
      <alignment horizontal="center" vertical="center"/>
      <protection locked="0"/>
    </xf>
    <xf numFmtId="0" fontId="39" fillId="36" borderId="0" xfId="0" applyFont="1" applyFill="1" applyAlignment="1" applyProtection="1">
      <alignment horizontal="right" vertical="center"/>
      <protection locked="0"/>
    </xf>
    <xf numFmtId="0" fontId="39" fillId="36" borderId="0" xfId="0" applyFont="1" applyFill="1" applyProtection="1">
      <alignment vertical="center"/>
      <protection locked="0"/>
    </xf>
    <xf numFmtId="0" fontId="39" fillId="36" borderId="23" xfId="0" applyNumberFormat="1" applyFont="1" applyFill="1" applyBorder="1" applyAlignment="1" applyProtection="1">
      <alignment horizontal="center" vertical="center"/>
    </xf>
    <xf numFmtId="0" fontId="39" fillId="35" borderId="23" xfId="0" applyFont="1" applyFill="1" applyBorder="1" applyAlignment="1" applyProtection="1">
      <alignment horizontal="left" vertical="center"/>
      <protection locked="0"/>
    </xf>
    <xf numFmtId="20" fontId="39" fillId="36" borderId="23" xfId="0" applyNumberFormat="1" applyFont="1" applyFill="1" applyBorder="1" applyAlignment="1" applyProtection="1">
      <alignment horizontal="center" vertical="center"/>
      <protection locked="0"/>
    </xf>
    <xf numFmtId="0" fontId="41" fillId="35" borderId="41" xfId="0" applyFont="1" applyFill="1" applyBorder="1" applyAlignment="1" applyProtection="1">
      <alignment horizontal="center" vertical="center"/>
      <protection locked="0"/>
    </xf>
    <xf numFmtId="0" fontId="41" fillId="35" borderId="134" xfId="0" applyFont="1" applyFill="1" applyBorder="1" applyAlignment="1" applyProtection="1">
      <alignment horizontal="center" vertical="center"/>
      <protection locked="0"/>
    </xf>
    <xf numFmtId="0" fontId="41" fillId="35" borderId="3" xfId="0" applyFont="1" applyFill="1" applyBorder="1" applyAlignment="1" applyProtection="1">
      <alignment horizontal="center" vertical="center"/>
      <protection locked="0"/>
    </xf>
    <xf numFmtId="0" fontId="0" fillId="36" borderId="0" xfId="0" applyFill="1">
      <alignment vertical="center"/>
    </xf>
    <xf numFmtId="0" fontId="34" fillId="36" borderId="0" xfId="0" applyFont="1" applyFill="1" applyAlignment="1">
      <alignment horizontal="left" vertical="center"/>
    </xf>
    <xf numFmtId="0" fontId="42" fillId="36" borderId="0" xfId="0" applyFont="1" applyFill="1" applyAlignment="1">
      <alignment horizontal="left" vertical="center"/>
    </xf>
    <xf numFmtId="0" fontId="34" fillId="36" borderId="0" xfId="0" applyFont="1" applyFill="1">
      <alignment vertical="center"/>
    </xf>
    <xf numFmtId="0" fontId="34" fillId="35" borderId="23" xfId="0" applyFont="1" applyFill="1" applyBorder="1" applyAlignment="1">
      <alignment horizontal="left" vertical="center"/>
    </xf>
    <xf numFmtId="0" fontId="34" fillId="36" borderId="0" xfId="0" applyFont="1" applyFill="1" applyAlignment="1">
      <alignment vertical="center"/>
    </xf>
    <xf numFmtId="0" fontId="34" fillId="33" borderId="23" xfId="0" applyFont="1" applyFill="1" applyBorder="1" applyAlignment="1">
      <alignment horizontal="left" vertical="center"/>
    </xf>
    <xf numFmtId="0" fontId="43" fillId="36" borderId="0" xfId="0" applyFont="1" applyFill="1" applyAlignment="1">
      <alignment horizontal="left" vertical="center"/>
    </xf>
    <xf numFmtId="0" fontId="34" fillId="36" borderId="0" xfId="0" applyFont="1" applyFill="1" applyBorder="1" applyAlignment="1">
      <alignment horizontal="left" vertical="center"/>
    </xf>
    <xf numFmtId="0" fontId="34" fillId="36" borderId="23" xfId="0" applyFont="1" applyFill="1" applyBorder="1" applyAlignment="1">
      <alignment horizontal="center" vertical="center"/>
    </xf>
    <xf numFmtId="0" fontId="34" fillId="36" borderId="23" xfId="0" applyFont="1" applyFill="1" applyBorder="1" applyAlignment="1">
      <alignment horizontal="left" vertical="center"/>
    </xf>
    <xf numFmtId="0" fontId="44" fillId="36" borderId="0" xfId="0" applyFont="1" applyFill="1">
      <alignment vertical="center"/>
    </xf>
    <xf numFmtId="0" fontId="44" fillId="36" borderId="0" xfId="0" applyFont="1" applyFill="1" applyAlignment="1">
      <alignment horizontal="left" vertical="center"/>
    </xf>
    <xf numFmtId="0" fontId="34" fillId="36" borderId="0" xfId="0" applyFont="1" applyFill="1" applyBorder="1">
      <alignment vertical="center"/>
    </xf>
    <xf numFmtId="0" fontId="46" fillId="36" borderId="0" xfId="0" applyFont="1" applyFill="1" applyAlignment="1">
      <alignment vertical="center"/>
    </xf>
    <xf numFmtId="0" fontId="44" fillId="36" borderId="0" xfId="0" applyFont="1" applyFill="1" applyBorder="1">
      <alignment vertical="center"/>
    </xf>
    <xf numFmtId="0" fontId="44" fillId="36" borderId="0" xfId="0" applyFont="1" applyFill="1" applyBorder="1" applyAlignment="1">
      <alignment vertical="center"/>
    </xf>
    <xf numFmtId="0" fontId="44" fillId="36" borderId="0" xfId="0" applyFont="1" applyFill="1" applyBorder="1" applyAlignment="1">
      <alignment vertical="center" shrinkToFit="1"/>
    </xf>
    <xf numFmtId="0" fontId="34" fillId="36" borderId="0" xfId="0" applyFont="1" applyFill="1" applyAlignment="1">
      <alignment vertical="center" wrapText="1"/>
    </xf>
    <xf numFmtId="0" fontId="47" fillId="36" borderId="0" xfId="0" applyFont="1" applyFill="1" applyAlignment="1">
      <alignment horizontal="left" vertical="center"/>
    </xf>
    <xf numFmtId="0" fontId="47" fillId="0" borderId="0" xfId="0" applyFont="1" applyAlignment="1">
      <alignment horizontal="left" vertical="center"/>
    </xf>
    <xf numFmtId="0" fontId="49" fillId="0" borderId="0" xfId="0" applyFont="1" applyAlignment="1">
      <alignment vertical="center"/>
    </xf>
    <xf numFmtId="0" fontId="13" fillId="0" borderId="0" xfId="0" applyFont="1" applyAlignment="1">
      <alignment vertical="center"/>
    </xf>
    <xf numFmtId="0" fontId="49" fillId="0" borderId="0" xfId="0" applyFont="1" applyBorder="1" applyAlignment="1">
      <alignment vertical="center" wrapText="1"/>
    </xf>
    <xf numFmtId="0" fontId="49" fillId="0" borderId="0" xfId="0" applyFont="1" applyBorder="1" applyAlignment="1">
      <alignment horizontal="left" vertical="center" wrapText="1"/>
    </xf>
    <xf numFmtId="0" fontId="49" fillId="0" borderId="0" xfId="0" applyFont="1" applyBorder="1" applyAlignment="1">
      <alignment vertical="center"/>
    </xf>
    <xf numFmtId="0" fontId="52" fillId="0" borderId="0" xfId="0" applyFont="1" applyAlignment="1">
      <alignment vertical="center"/>
    </xf>
    <xf numFmtId="0" fontId="53" fillId="0" borderId="0" xfId="0" applyFont="1" applyAlignment="1">
      <alignment vertical="center"/>
    </xf>
    <xf numFmtId="0" fontId="49" fillId="0" borderId="0" xfId="0" applyFont="1" applyBorder="1" applyAlignment="1">
      <alignment horizontal="center" vertical="center"/>
    </xf>
    <xf numFmtId="0" fontId="49" fillId="0" borderId="0" xfId="0" applyFont="1" applyFill="1" applyAlignment="1">
      <alignment vertical="center"/>
    </xf>
    <xf numFmtId="0" fontId="49" fillId="0" borderId="0" xfId="0" applyFont="1" applyBorder="1" applyAlignment="1">
      <alignment horizontal="center" vertical="center" wrapText="1"/>
    </xf>
    <xf numFmtId="0" fontId="52" fillId="0" borderId="0" xfId="0" applyFont="1" applyBorder="1" applyAlignment="1">
      <alignment vertical="center"/>
    </xf>
    <xf numFmtId="0" fontId="49" fillId="0" borderId="0" xfId="0" applyFont="1" applyBorder="1" applyAlignment="1">
      <alignment horizontal="left" vertical="center"/>
    </xf>
    <xf numFmtId="0" fontId="53" fillId="0" borderId="37" xfId="0" applyFont="1" applyFill="1" applyBorder="1" applyAlignment="1">
      <alignment vertical="center"/>
    </xf>
    <xf numFmtId="0" fontId="49" fillId="0" borderId="0" xfId="0" applyFont="1" applyFill="1" applyBorder="1" applyAlignment="1">
      <alignment horizontal="left" vertical="center" wrapText="1"/>
    </xf>
    <xf numFmtId="0" fontId="49" fillId="0" borderId="0"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61" fillId="0" borderId="0" xfId="0" applyFont="1" applyFill="1" applyBorder="1" applyAlignment="1">
      <alignment vertical="center"/>
    </xf>
    <xf numFmtId="0" fontId="53" fillId="0" borderId="0" xfId="0" applyFont="1" applyFill="1" applyBorder="1" applyAlignment="1">
      <alignment vertical="center"/>
    </xf>
    <xf numFmtId="0" fontId="49" fillId="0" borderId="0" xfId="0" applyFont="1" applyFill="1" applyBorder="1" applyAlignment="1">
      <alignment vertical="center"/>
    </xf>
    <xf numFmtId="0" fontId="52" fillId="0" borderId="0" xfId="0" applyFont="1" applyFill="1" applyAlignment="1">
      <alignment vertical="center"/>
    </xf>
    <xf numFmtId="0" fontId="49" fillId="0" borderId="37" xfId="0" applyFont="1" applyFill="1" applyBorder="1" applyAlignment="1">
      <alignment vertical="center" wrapText="1"/>
    </xf>
    <xf numFmtId="0" fontId="49" fillId="0" borderId="0" xfId="0" applyFont="1" applyFill="1" applyBorder="1" applyAlignment="1">
      <alignment vertical="center" wrapText="1"/>
    </xf>
    <xf numFmtId="0" fontId="49" fillId="0" borderId="0" xfId="0" applyFont="1" applyFill="1" applyBorder="1" applyAlignment="1">
      <alignment horizontal="right" vertical="center" wrapText="1"/>
    </xf>
    <xf numFmtId="0" fontId="49" fillId="0" borderId="4" xfId="0" applyFont="1" applyBorder="1" applyAlignment="1">
      <alignment vertical="center" wrapText="1"/>
    </xf>
    <xf numFmtId="0" fontId="49" fillId="0" borderId="38" xfId="0" applyFont="1" applyBorder="1" applyAlignment="1">
      <alignment vertical="center" wrapText="1"/>
    </xf>
    <xf numFmtId="0" fontId="49" fillId="0" borderId="38" xfId="0" applyFont="1" applyBorder="1" applyAlignment="1">
      <alignment vertical="center"/>
    </xf>
    <xf numFmtId="0" fontId="49" fillId="0" borderId="5" xfId="0" applyFont="1" applyBorder="1" applyAlignment="1">
      <alignment vertical="center" wrapText="1"/>
    </xf>
    <xf numFmtId="0" fontId="49" fillId="0" borderId="2" xfId="0" applyFont="1" applyBorder="1" applyAlignment="1">
      <alignment vertical="center" wrapText="1"/>
    </xf>
    <xf numFmtId="0" fontId="49" fillId="0" borderId="2" xfId="0" applyFont="1" applyBorder="1" applyAlignment="1">
      <alignment vertical="center"/>
    </xf>
    <xf numFmtId="0" fontId="49" fillId="0" borderId="36" xfId="0" applyFont="1" applyBorder="1" applyAlignment="1">
      <alignment vertical="center" wrapText="1"/>
    </xf>
    <xf numFmtId="0" fontId="49" fillId="0" borderId="0" xfId="0" applyFont="1" applyFill="1" applyBorder="1" applyAlignment="1">
      <alignment horizontal="center" vertical="center"/>
    </xf>
    <xf numFmtId="0" fontId="52" fillId="0" borderId="0" xfId="0" applyFont="1" applyFill="1" applyBorder="1" applyAlignment="1">
      <alignment vertical="center"/>
    </xf>
    <xf numFmtId="0" fontId="49" fillId="0" borderId="0" xfId="0" applyFont="1" applyFill="1" applyBorder="1" applyAlignment="1">
      <alignment horizontal="left" vertical="center"/>
    </xf>
    <xf numFmtId="0" fontId="62" fillId="0" borderId="0" xfId="0" applyFont="1" applyFill="1" applyBorder="1" applyAlignment="1">
      <alignment horizontal="left" vertical="top" wrapText="1"/>
    </xf>
    <xf numFmtId="0" fontId="49" fillId="0" borderId="42" xfId="0" applyFont="1" applyFill="1" applyBorder="1" applyAlignment="1">
      <alignment vertical="center" wrapText="1"/>
    </xf>
    <xf numFmtId="0" fontId="49" fillId="0" borderId="42" xfId="0" applyFont="1" applyFill="1" applyBorder="1" applyAlignment="1">
      <alignment vertical="center"/>
    </xf>
    <xf numFmtId="0" fontId="49" fillId="0" borderId="40" xfId="0" applyFont="1" applyFill="1" applyBorder="1" applyAlignment="1">
      <alignment vertical="center"/>
    </xf>
    <xf numFmtId="0" fontId="49" fillId="0" borderId="37" xfId="0" applyFont="1" applyFill="1" applyBorder="1" applyAlignment="1">
      <alignment horizontal="left" vertical="center"/>
    </xf>
    <xf numFmtId="0" fontId="49" fillId="0" borderId="0" xfId="0" applyFont="1" applyFill="1" applyBorder="1" applyAlignment="1">
      <alignment horizontal="center" vertical="center"/>
    </xf>
    <xf numFmtId="0" fontId="49" fillId="0" borderId="0" xfId="0" applyFont="1" applyFill="1" applyBorder="1" applyAlignment="1">
      <alignment vertical="center"/>
    </xf>
    <xf numFmtId="0" fontId="49" fillId="0" borderId="4" xfId="0" applyFont="1" applyFill="1" applyBorder="1" applyAlignment="1">
      <alignment vertical="center"/>
    </xf>
    <xf numFmtId="0" fontId="49" fillId="0" borderId="10" xfId="0" applyFont="1" applyFill="1" applyBorder="1" applyAlignment="1">
      <alignment horizontal="left" vertical="center"/>
    </xf>
    <xf numFmtId="0" fontId="49" fillId="0" borderId="38" xfId="0" applyFont="1" applyFill="1" applyBorder="1" applyAlignment="1">
      <alignment horizontal="left" vertical="center"/>
    </xf>
    <xf numFmtId="0" fontId="49" fillId="0" borderId="38" xfId="0" applyFont="1" applyFill="1" applyBorder="1" applyAlignment="1">
      <alignment vertical="center"/>
    </xf>
    <xf numFmtId="0" fontId="49" fillId="0" borderId="5" xfId="0" applyFont="1" applyFill="1" applyBorder="1" applyAlignment="1">
      <alignment vertical="center"/>
    </xf>
    <xf numFmtId="0" fontId="49" fillId="0" borderId="2" xfId="0" applyFont="1" applyFill="1" applyBorder="1" applyAlignment="1">
      <alignment vertical="center" wrapText="1"/>
    </xf>
    <xf numFmtId="0" fontId="49" fillId="0" borderId="36" xfId="0" applyFont="1" applyFill="1" applyBorder="1" applyAlignment="1">
      <alignment vertical="center" wrapText="1"/>
    </xf>
    <xf numFmtId="0" fontId="49" fillId="0" borderId="2" xfId="0" applyFont="1" applyFill="1" applyBorder="1" applyAlignment="1">
      <alignment horizontal="center" vertical="center"/>
    </xf>
    <xf numFmtId="0" fontId="49" fillId="0" borderId="36" xfId="0" applyFont="1" applyFill="1" applyBorder="1" applyAlignment="1">
      <alignment horizontal="center" vertical="center"/>
    </xf>
    <xf numFmtId="0" fontId="49" fillId="0" borderId="0"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4" xfId="0" applyFont="1" applyFill="1" applyBorder="1" applyAlignment="1">
      <alignment vertical="center"/>
    </xf>
    <xf numFmtId="0" fontId="49" fillId="0" borderId="10" xfId="0" applyFont="1" applyFill="1" applyBorder="1" applyAlignment="1">
      <alignment vertical="center" wrapText="1"/>
    </xf>
    <xf numFmtId="0" fontId="49" fillId="0" borderId="38" xfId="0" applyFont="1" applyFill="1" applyBorder="1" applyAlignment="1">
      <alignment vertical="center" wrapText="1"/>
    </xf>
    <xf numFmtId="0" fontId="49" fillId="0" borderId="38" xfId="0" applyFont="1" applyFill="1" applyBorder="1" applyAlignment="1">
      <alignment horizontal="right" vertical="center" wrapText="1"/>
    </xf>
    <xf numFmtId="0" fontId="53" fillId="0" borderId="37" xfId="0" applyFont="1" applyFill="1" applyBorder="1" applyAlignment="1">
      <alignment horizontal="left" vertical="center"/>
    </xf>
    <xf numFmtId="0" fontId="49" fillId="0" borderId="39" xfId="0" applyFont="1" applyFill="1" applyBorder="1" applyAlignment="1">
      <alignment horizontal="center" vertical="center"/>
    </xf>
    <xf numFmtId="0" fontId="49" fillId="0" borderId="40" xfId="0" applyFont="1" applyFill="1" applyBorder="1" applyAlignment="1">
      <alignment horizontal="center" vertical="center"/>
    </xf>
    <xf numFmtId="0" fontId="49" fillId="0" borderId="1" xfId="0" applyFont="1" applyFill="1" applyBorder="1" applyAlignment="1">
      <alignment horizontal="left" vertical="center"/>
    </xf>
    <xf numFmtId="0" fontId="49" fillId="0" borderId="2" xfId="0" applyFont="1" applyFill="1" applyBorder="1" applyAlignment="1">
      <alignment horizontal="left" vertical="center"/>
    </xf>
    <xf numFmtId="0" fontId="49" fillId="0" borderId="36" xfId="0" applyFont="1" applyFill="1" applyBorder="1" applyAlignment="1">
      <alignment horizontal="left" vertical="center"/>
    </xf>
    <xf numFmtId="0" fontId="49" fillId="0" borderId="4" xfId="0" applyFont="1" applyFill="1" applyBorder="1" applyAlignment="1">
      <alignment horizontal="left" vertical="center"/>
    </xf>
    <xf numFmtId="0" fontId="49" fillId="0" borderId="5" xfId="0" applyFont="1" applyFill="1" applyBorder="1" applyAlignment="1">
      <alignment horizontal="left" vertical="center"/>
    </xf>
    <xf numFmtId="0" fontId="49" fillId="0" borderId="4" xfId="0" applyFont="1" applyFill="1" applyBorder="1" applyAlignment="1">
      <alignment horizontal="center" vertical="center"/>
    </xf>
    <xf numFmtId="0" fontId="49" fillId="0" borderId="37" xfId="0" applyFont="1" applyFill="1" applyBorder="1" applyAlignment="1">
      <alignment horizontal="center" vertical="center"/>
    </xf>
    <xf numFmtId="0" fontId="49" fillId="0" borderId="38"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37"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7" xfId="0" applyFont="1" applyFill="1" applyBorder="1" applyAlignment="1">
      <alignment vertical="center"/>
    </xf>
    <xf numFmtId="0" fontId="49" fillId="0" borderId="0" xfId="0" applyFont="1" applyFill="1" applyBorder="1" applyAlignment="1">
      <alignment horizontal="left" vertical="center"/>
    </xf>
    <xf numFmtId="0" fontId="49" fillId="0" borderId="10" xfId="0" applyFont="1" applyFill="1" applyBorder="1" applyAlignment="1">
      <alignment vertical="center"/>
    </xf>
    <xf numFmtId="0" fontId="49" fillId="0" borderId="5" xfId="0" applyFont="1" applyFill="1" applyBorder="1" applyAlignment="1">
      <alignment vertical="center"/>
    </xf>
    <xf numFmtId="0" fontId="53" fillId="0" borderId="0" xfId="0" applyFont="1" applyFill="1" applyBorder="1" applyAlignment="1">
      <alignment horizontal="center" vertical="center" textRotation="255"/>
    </xf>
    <xf numFmtId="0" fontId="49" fillId="0" borderId="37" xfId="0" applyFont="1" applyFill="1" applyBorder="1" applyAlignment="1"/>
    <xf numFmtId="0" fontId="49" fillId="0" borderId="44" xfId="0" applyNumberFormat="1" applyFont="1" applyFill="1" applyBorder="1" applyAlignment="1">
      <alignment horizontal="center" vertical="center"/>
    </xf>
    <xf numFmtId="0" fontId="49" fillId="0" borderId="0" xfId="0" applyFont="1" applyFill="1" applyBorder="1" applyAlignment="1"/>
    <xf numFmtId="0" fontId="60" fillId="0" borderId="131" xfId="0" applyNumberFormat="1" applyFont="1" applyFill="1" applyBorder="1" applyAlignment="1">
      <alignment horizontal="center" vertical="center"/>
    </xf>
    <xf numFmtId="0" fontId="49" fillId="0" borderId="0" xfId="0" applyFont="1" applyAlignment="1">
      <alignment vertical="center" wrapText="1"/>
    </xf>
    <xf numFmtId="0" fontId="49" fillId="0" borderId="0" xfId="0" applyNumberFormat="1" applyFont="1" applyAlignment="1">
      <alignment horizontal="center" vertical="center"/>
    </xf>
    <xf numFmtId="0" fontId="60" fillId="0" borderId="0" xfId="0" applyFont="1" applyAlignment="1"/>
    <xf numFmtId="0" fontId="60" fillId="0" borderId="38" xfId="0" applyFont="1" applyBorder="1" applyAlignment="1"/>
    <xf numFmtId="0" fontId="60" fillId="0" borderId="45" xfId="0" applyNumberFormat="1" applyFont="1" applyBorder="1" applyAlignment="1">
      <alignment horizontal="center" vertical="center"/>
    </xf>
    <xf numFmtId="0" fontId="49" fillId="0" borderId="0" xfId="0" applyFont="1" applyBorder="1" applyAlignment="1">
      <alignment horizontal="left" vertical="center" wrapText="1"/>
    </xf>
    <xf numFmtId="0" fontId="49" fillId="0" borderId="0" xfId="0" applyFont="1" applyAlignment="1"/>
    <xf numFmtId="0" fontId="49" fillId="0" borderId="38" xfId="0" applyFont="1" applyBorder="1" applyAlignment="1"/>
    <xf numFmtId="0" fontId="49" fillId="0" borderId="45" xfId="0" applyNumberFormat="1" applyFont="1" applyBorder="1" applyAlignment="1">
      <alignment horizontal="center" vertical="center"/>
    </xf>
    <xf numFmtId="0" fontId="49" fillId="0" borderId="0" xfId="0" applyFont="1" applyBorder="1" applyAlignment="1"/>
    <xf numFmtId="0" fontId="49" fillId="0" borderId="45" xfId="0" applyNumberFormat="1" applyFont="1" applyBorder="1" applyAlignment="1">
      <alignment horizontal="center" vertical="center" wrapText="1"/>
    </xf>
    <xf numFmtId="0" fontId="49" fillId="0" borderId="0" xfId="0" applyFont="1" applyBorder="1" applyAlignment="1">
      <alignment horizontal="center" vertical="center" textRotation="255"/>
    </xf>
    <xf numFmtId="0" fontId="49" fillId="0" borderId="0" xfId="0" applyFont="1" applyBorder="1" applyAlignment="1">
      <alignment horizontal="left" vertical="center" wrapText="1"/>
    </xf>
    <xf numFmtId="0" fontId="60" fillId="0" borderId="0" xfId="0" applyFont="1" applyFill="1" applyBorder="1" applyAlignment="1">
      <alignment horizontal="center" vertical="center"/>
    </xf>
    <xf numFmtId="0" fontId="52" fillId="36" borderId="0" xfId="0" applyFont="1" applyFill="1" applyBorder="1" applyAlignment="1">
      <alignment vertical="center"/>
    </xf>
    <xf numFmtId="0" fontId="49" fillId="36" borderId="0" xfId="0" applyFont="1" applyFill="1" applyBorder="1" applyAlignment="1">
      <alignment vertical="center"/>
    </xf>
    <xf numFmtId="0" fontId="52" fillId="36" borderId="0" xfId="0" applyFont="1" applyFill="1" applyAlignment="1">
      <alignment vertical="center"/>
    </xf>
    <xf numFmtId="0" fontId="64" fillId="0" borderId="0" xfId="0" applyFont="1" applyBorder="1" applyAlignment="1">
      <alignment horizontal="left" vertical="center"/>
    </xf>
    <xf numFmtId="0" fontId="49" fillId="0" borderId="135" xfId="0" applyNumberFormat="1" applyFont="1" applyBorder="1" applyAlignment="1">
      <alignment horizontal="center" vertical="center"/>
    </xf>
    <xf numFmtId="0" fontId="49" fillId="0" borderId="135" xfId="0" applyNumberFormat="1" applyFont="1" applyBorder="1" applyAlignment="1">
      <alignment horizontal="center" vertical="center" wrapText="1"/>
    </xf>
    <xf numFmtId="0" fontId="60" fillId="0" borderId="135" xfId="0" applyNumberFormat="1" applyFont="1" applyBorder="1" applyAlignment="1">
      <alignment horizontal="center" vertical="center"/>
    </xf>
    <xf numFmtId="0" fontId="60" fillId="0" borderId="0" xfId="0" applyFont="1">
      <alignment vertical="center"/>
    </xf>
    <xf numFmtId="0" fontId="0" fillId="0" borderId="0" xfId="0">
      <alignment vertical="center"/>
    </xf>
    <xf numFmtId="0" fontId="65" fillId="0" borderId="0" xfId="0" applyFont="1" applyAlignment="1">
      <alignment horizontal="center" vertical="center"/>
    </xf>
    <xf numFmtId="0" fontId="60" fillId="0" borderId="0" xfId="0" applyFont="1" applyBorder="1" applyAlignment="1">
      <alignment horizontal="center" vertical="center"/>
    </xf>
    <xf numFmtId="0" fontId="60" fillId="0" borderId="0" xfId="0" applyFont="1" applyBorder="1" applyAlignment="1">
      <alignment horizontal="left" vertical="center" wrapText="1"/>
    </xf>
    <xf numFmtId="0" fontId="60" fillId="0" borderId="0" xfId="0" applyFont="1" applyBorder="1" applyAlignment="1">
      <alignment horizontal="center" vertical="center" wrapText="1"/>
    </xf>
    <xf numFmtId="0" fontId="49" fillId="0" borderId="135" xfId="0" applyNumberFormat="1" applyFont="1" applyFill="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3" fillId="0" borderId="49" xfId="0" applyFont="1" applyBorder="1" applyAlignment="1">
      <alignment horizontal="left" vertical="center"/>
    </xf>
    <xf numFmtId="0" fontId="3" fillId="0" borderId="26"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25" xfId="0" applyFont="1" applyBorder="1" applyAlignment="1">
      <alignment horizontal="left" vertical="center"/>
    </xf>
    <xf numFmtId="0" fontId="3" fillId="0" borderId="51" xfId="0" applyFont="1" applyBorder="1" applyAlignment="1">
      <alignment horizontal="left" vertical="center"/>
    </xf>
    <xf numFmtId="0" fontId="4" fillId="0" borderId="49"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50"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51" xfId="0" applyFont="1" applyBorder="1" applyAlignment="1">
      <alignment horizontal="center" vertical="center" textRotation="255"/>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8" fillId="0" borderId="5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6" xfId="0" applyFont="1" applyBorder="1" applyAlignment="1">
      <alignment horizontal="center" vertical="center"/>
    </xf>
    <xf numFmtId="0" fontId="3" fillId="0" borderId="10" xfId="0" applyFont="1" applyBorder="1" applyAlignment="1">
      <alignment horizontal="center" vertical="center"/>
    </xf>
    <xf numFmtId="0" fontId="3" fillId="0" borderId="38"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left" vertical="center"/>
    </xf>
    <xf numFmtId="0" fontId="3" fillId="0" borderId="0" xfId="0" applyFont="1" applyBorder="1" applyAlignment="1">
      <alignment horizontal="left" vertical="center"/>
    </xf>
    <xf numFmtId="0" fontId="3" fillId="0" borderId="54" xfId="0" applyFont="1" applyBorder="1" applyAlignment="1">
      <alignment horizontal="left" vertical="center"/>
    </xf>
    <xf numFmtId="0" fontId="3" fillId="0" borderId="10" xfId="0" applyFont="1" applyBorder="1" applyAlignment="1">
      <alignment horizontal="left" vertical="center"/>
    </xf>
    <xf numFmtId="0" fontId="3" fillId="0" borderId="38" xfId="0" applyFont="1" applyBorder="1" applyAlignment="1">
      <alignment horizontal="left" vertical="center"/>
    </xf>
    <xf numFmtId="0" fontId="3" fillId="0" borderId="55" xfId="0" applyFont="1" applyBorder="1" applyAlignment="1">
      <alignment horizontal="left" vertical="center"/>
    </xf>
    <xf numFmtId="0" fontId="3" fillId="0" borderId="23" xfId="0" applyFont="1" applyBorder="1" applyAlignment="1">
      <alignment horizontal="center" vertical="center"/>
    </xf>
    <xf numFmtId="0" fontId="3" fillId="0" borderId="4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0" borderId="5"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xf>
    <xf numFmtId="0" fontId="3" fillId="0" borderId="13"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4" fillId="0" borderId="0" xfId="0" applyFont="1" applyBorder="1" applyAlignment="1">
      <alignment horizontal="left" vertical="top" wrapText="1"/>
    </xf>
    <xf numFmtId="0" fontId="4" fillId="0" borderId="43" xfId="0" applyFont="1" applyBorder="1" applyAlignment="1">
      <alignment horizontal="left" vertical="top" wrapText="1"/>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47" xfId="0" applyFont="1" applyBorder="1" applyAlignment="1">
      <alignment horizontal="left" vertical="center"/>
    </xf>
    <xf numFmtId="0" fontId="4" fillId="0" borderId="48" xfId="0" applyFont="1" applyBorder="1" applyAlignment="1">
      <alignment horizontal="center" vertical="center"/>
    </xf>
    <xf numFmtId="0" fontId="4" fillId="0" borderId="14" xfId="0" applyFont="1" applyBorder="1" applyAlignment="1">
      <alignment horizontal="center" vertical="center"/>
    </xf>
    <xf numFmtId="0" fontId="3" fillId="0" borderId="48" xfId="0" applyFont="1" applyBorder="1" applyAlignment="1">
      <alignment horizontal="left" vertical="center"/>
    </xf>
    <xf numFmtId="0" fontId="3" fillId="0" borderId="5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49" fillId="0" borderId="1"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6" xfId="0" applyFont="1" applyBorder="1" applyAlignment="1">
      <alignment horizontal="left" vertical="center" wrapText="1"/>
    </xf>
    <xf numFmtId="0" fontId="49" fillId="0" borderId="23" xfId="0" applyFont="1" applyBorder="1" applyAlignment="1">
      <alignment horizontal="center" vertical="center" wrapText="1"/>
    </xf>
    <xf numFmtId="0" fontId="49" fillId="0" borderId="1"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1"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36" xfId="0" applyFont="1" applyFill="1" applyBorder="1" applyAlignment="1">
      <alignment horizontal="left" vertical="center" wrapText="1"/>
    </xf>
    <xf numFmtId="0" fontId="49" fillId="0" borderId="10" xfId="0" applyFont="1" applyFill="1" applyBorder="1" applyAlignment="1">
      <alignment vertical="top"/>
    </xf>
    <xf numFmtId="0" fontId="49" fillId="0" borderId="38" xfId="0" applyFont="1" applyFill="1" applyBorder="1" applyAlignment="1">
      <alignment vertical="top"/>
    </xf>
    <xf numFmtId="0" fontId="49" fillId="0" borderId="5" xfId="0" applyFont="1" applyFill="1" applyBorder="1" applyAlignment="1">
      <alignment vertical="top"/>
    </xf>
    <xf numFmtId="0" fontId="49" fillId="0" borderId="1" xfId="0" applyFont="1" applyFill="1" applyBorder="1" applyAlignment="1">
      <alignment vertical="center" wrapText="1"/>
    </xf>
    <xf numFmtId="0" fontId="49" fillId="0" borderId="2" xfId="0" applyFont="1" applyFill="1" applyBorder="1" applyAlignment="1">
      <alignment vertical="center" wrapText="1"/>
    </xf>
    <xf numFmtId="0" fontId="49" fillId="0" borderId="36" xfId="0" applyFont="1" applyFill="1" applyBorder="1" applyAlignment="1">
      <alignment vertical="center" wrapText="1"/>
    </xf>
    <xf numFmtId="0" fontId="49" fillId="0" borderId="23" xfId="0" applyFont="1" applyBorder="1" applyAlignment="1">
      <alignment horizontal="left" vertical="center" wrapText="1"/>
    </xf>
    <xf numFmtId="0" fontId="49" fillId="0" borderId="23" xfId="0" applyFont="1" applyBorder="1" applyAlignment="1">
      <alignment horizontal="center" vertical="center"/>
    </xf>
    <xf numFmtId="0" fontId="49" fillId="0" borderId="63" xfId="0" applyFont="1" applyBorder="1" applyAlignment="1">
      <alignment vertical="center"/>
    </xf>
    <xf numFmtId="0" fontId="49" fillId="0" borderId="64" xfId="0" applyFont="1" applyBorder="1" applyAlignment="1">
      <alignment vertical="center"/>
    </xf>
    <xf numFmtId="0" fontId="49" fillId="0" borderId="59" xfId="0" applyFont="1" applyBorder="1" applyAlignment="1">
      <alignment horizontal="center" vertical="center" wrapText="1"/>
    </xf>
    <xf numFmtId="0" fontId="53" fillId="0" borderId="2" xfId="0" applyFont="1" applyBorder="1" applyAlignment="1">
      <alignment horizontal="left" vertical="top" wrapText="1"/>
    </xf>
    <xf numFmtId="0" fontId="54" fillId="0" borderId="2" xfId="0" applyFont="1" applyBorder="1" applyAlignment="1">
      <alignment horizontal="left" vertical="top"/>
    </xf>
    <xf numFmtId="0" fontId="59" fillId="0" borderId="2" xfId="0" applyFont="1" applyBorder="1" applyAlignment="1">
      <alignment horizontal="left" vertical="top" wrapText="1"/>
    </xf>
    <xf numFmtId="0" fontId="49" fillId="0" borderId="37"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65" xfId="0" applyFont="1" applyBorder="1" applyAlignment="1">
      <alignment vertical="center"/>
    </xf>
    <xf numFmtId="0" fontId="49" fillId="0" borderId="69" xfId="0" applyFont="1" applyBorder="1" applyAlignment="1">
      <alignment vertical="center"/>
    </xf>
    <xf numFmtId="0" fontId="49" fillId="0" borderId="70" xfId="0" applyFont="1" applyBorder="1" applyAlignment="1">
      <alignment vertical="center"/>
    </xf>
    <xf numFmtId="0" fontId="49" fillId="0" borderId="71" xfId="0" applyFont="1" applyBorder="1" applyAlignment="1">
      <alignment horizontal="center" vertical="center" wrapText="1"/>
    </xf>
    <xf numFmtId="0" fontId="49" fillId="0" borderId="66" xfId="0" applyFont="1" applyBorder="1" applyAlignment="1">
      <alignment vertical="center"/>
    </xf>
    <xf numFmtId="0" fontId="49" fillId="0" borderId="67" xfId="0" applyFont="1" applyBorder="1" applyAlignment="1">
      <alignment vertical="center"/>
    </xf>
    <xf numFmtId="0" fontId="49" fillId="0" borderId="68" xfId="0" applyFont="1" applyBorder="1" applyAlignment="1">
      <alignment horizontal="center" vertical="center" wrapText="1"/>
    </xf>
    <xf numFmtId="0" fontId="49" fillId="0" borderId="39" xfId="0" applyFont="1" applyBorder="1" applyAlignment="1">
      <alignment horizontal="center" vertical="center"/>
    </xf>
    <xf numFmtId="0" fontId="49" fillId="0" borderId="40" xfId="0" applyFont="1" applyBorder="1" applyAlignment="1">
      <alignment horizontal="center" vertical="center"/>
    </xf>
    <xf numFmtId="0" fontId="49" fillId="0" borderId="23" xfId="0" applyFont="1" applyFill="1" applyBorder="1" applyAlignment="1">
      <alignment horizontal="left" vertical="center" wrapText="1"/>
    </xf>
    <xf numFmtId="0" fontId="49" fillId="0" borderId="23" xfId="0" applyFont="1" applyFill="1" applyBorder="1" applyAlignment="1">
      <alignment horizontal="left" vertical="top" wrapText="1"/>
    </xf>
    <xf numFmtId="0" fontId="56" fillId="0" borderId="2" xfId="0" applyFont="1" applyBorder="1" applyAlignment="1">
      <alignment horizontal="left" vertical="top" wrapText="1"/>
    </xf>
    <xf numFmtId="0" fontId="49" fillId="0" borderId="39" xfId="0" applyFont="1" applyBorder="1" applyAlignment="1">
      <alignment horizontal="left" vertical="center" wrapText="1"/>
    </xf>
    <xf numFmtId="0" fontId="49" fillId="0" borderId="42" xfId="0" applyFont="1" applyBorder="1" applyAlignment="1">
      <alignment horizontal="left" vertical="center" wrapText="1"/>
    </xf>
    <xf numFmtId="0" fontId="49" fillId="0" borderId="40" xfId="0" applyFont="1" applyBorder="1" applyAlignment="1">
      <alignment horizontal="left" vertical="center" wrapText="1"/>
    </xf>
    <xf numFmtId="0" fontId="53" fillId="0" borderId="0" xfId="0" applyFont="1" applyAlignment="1">
      <alignment horizontal="left" vertical="center" wrapText="1"/>
    </xf>
    <xf numFmtId="0" fontId="55" fillId="0" borderId="60" xfId="0" applyFont="1" applyFill="1" applyBorder="1" applyAlignment="1">
      <alignment horizontal="center" vertical="center"/>
    </xf>
    <xf numFmtId="0" fontId="55" fillId="0" borderId="61" xfId="0" applyFont="1" applyFill="1" applyBorder="1" applyAlignment="1">
      <alignment horizontal="center" vertical="center"/>
    </xf>
    <xf numFmtId="0" fontId="55" fillId="0" borderId="62" xfId="0" applyFont="1" applyFill="1" applyBorder="1" applyAlignment="1">
      <alignment horizontal="center" vertical="center"/>
    </xf>
    <xf numFmtId="0" fontId="49" fillId="0" borderId="42" xfId="0" applyFont="1" applyBorder="1" applyAlignment="1">
      <alignment horizontal="center" vertical="center"/>
    </xf>
    <xf numFmtId="0" fontId="49" fillId="0" borderId="39" xfId="0" applyFont="1" applyBorder="1" applyAlignment="1">
      <alignment horizontal="left" vertical="center"/>
    </xf>
    <xf numFmtId="0" fontId="49" fillId="0" borderId="42" xfId="0" applyFont="1" applyBorder="1" applyAlignment="1">
      <alignment horizontal="left" vertical="center"/>
    </xf>
    <xf numFmtId="0" fontId="49" fillId="0" borderId="40" xfId="0" applyFont="1" applyBorder="1" applyAlignment="1">
      <alignment horizontal="left" vertical="center"/>
    </xf>
    <xf numFmtId="0" fontId="51" fillId="0" borderId="0" xfId="0" applyFont="1" applyBorder="1" applyAlignment="1">
      <alignment horizontal="center" vertical="center"/>
    </xf>
    <xf numFmtId="0" fontId="51" fillId="0" borderId="0" xfId="0" applyFont="1" applyBorder="1" applyAlignment="1">
      <alignment horizontal="left" vertical="center"/>
    </xf>
    <xf numFmtId="0" fontId="49" fillId="0" borderId="10" xfId="0" applyFont="1" applyBorder="1" applyAlignment="1">
      <alignment horizontal="left" vertical="center" wrapText="1"/>
    </xf>
    <xf numFmtId="0" fontId="49" fillId="0" borderId="38" xfId="0" applyFont="1" applyBorder="1" applyAlignment="1">
      <alignment horizontal="left" vertical="center" wrapText="1"/>
    </xf>
    <xf numFmtId="0" fontId="49" fillId="0" borderId="5" xfId="0" applyFont="1" applyBorder="1" applyAlignment="1">
      <alignment horizontal="left" vertical="center" wrapText="1"/>
    </xf>
    <xf numFmtId="0" fontId="49" fillId="0" borderId="2" xfId="0" applyFont="1" applyBorder="1" applyAlignment="1">
      <alignment horizontal="center" vertical="center"/>
    </xf>
    <xf numFmtId="0" fontId="49" fillId="0" borderId="36" xfId="0" applyFont="1" applyBorder="1" applyAlignment="1">
      <alignment horizontal="center" vertical="center"/>
    </xf>
    <xf numFmtId="0" fontId="49" fillId="0" borderId="1" xfId="0" applyFont="1" applyFill="1" applyBorder="1" applyAlignment="1">
      <alignment horizontal="center" vertical="center"/>
    </xf>
    <xf numFmtId="0" fontId="49" fillId="0" borderId="36" xfId="0" applyFont="1" applyFill="1" applyBorder="1" applyAlignment="1">
      <alignment horizontal="center" vertical="center"/>
    </xf>
    <xf numFmtId="0" fontId="60" fillId="0" borderId="23" xfId="0" applyFont="1" applyFill="1" applyBorder="1" applyAlignment="1">
      <alignment horizontal="left" vertical="center" wrapText="1"/>
    </xf>
    <xf numFmtId="0" fontId="49" fillId="0" borderId="23" xfId="0" applyFont="1" applyFill="1" applyBorder="1" applyAlignment="1">
      <alignment horizontal="center" vertical="center" wrapText="1"/>
    </xf>
    <xf numFmtId="0" fontId="49" fillId="0" borderId="38" xfId="0" applyFont="1" applyFill="1" applyBorder="1" applyAlignment="1">
      <alignment horizontal="center" vertical="center"/>
    </xf>
    <xf numFmtId="0" fontId="49" fillId="0" borderId="37" xfId="0" applyFont="1" applyFill="1" applyBorder="1" applyAlignment="1">
      <alignment horizontal="center" vertical="center"/>
    </xf>
    <xf numFmtId="0" fontId="49" fillId="0" borderId="4" xfId="0" applyFont="1" applyFill="1" applyBorder="1" applyAlignment="1">
      <alignment horizontal="center" vertical="center"/>
    </xf>
    <xf numFmtId="0" fontId="60" fillId="0" borderId="10" xfId="0" applyFont="1" applyFill="1" applyBorder="1" applyAlignment="1">
      <alignment horizontal="left" vertical="center" wrapText="1"/>
    </xf>
    <xf numFmtId="0" fontId="60" fillId="0" borderId="38"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0" fillId="0" borderId="39" xfId="0" applyFont="1" applyFill="1" applyBorder="1" applyAlignment="1">
      <alignment horizontal="left" vertical="center" wrapText="1"/>
    </xf>
    <xf numFmtId="0" fontId="60" fillId="0" borderId="42" xfId="0" applyFont="1" applyFill="1" applyBorder="1" applyAlignment="1">
      <alignment horizontal="left" vertical="center" wrapText="1"/>
    </xf>
    <xf numFmtId="0" fontId="60" fillId="0" borderId="40" xfId="0" applyFont="1" applyFill="1" applyBorder="1" applyAlignment="1">
      <alignment horizontal="left" vertical="center" wrapText="1"/>
    </xf>
    <xf numFmtId="0" fontId="49" fillId="0"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23" xfId="0" applyFont="1" applyFill="1" applyBorder="1" applyAlignment="1">
      <alignment horizontal="center" vertical="center"/>
    </xf>
    <xf numFmtId="0" fontId="59" fillId="0" borderId="0" xfId="0" applyFont="1" applyFill="1" applyBorder="1" applyAlignment="1">
      <alignment horizontal="left" vertical="top" wrapText="1"/>
    </xf>
    <xf numFmtId="0" fontId="49" fillId="0" borderId="39" xfId="0" applyFont="1" applyFill="1" applyBorder="1" applyAlignment="1">
      <alignment horizontal="center" vertical="center"/>
    </xf>
    <xf numFmtId="0" fontId="49" fillId="0" borderId="40"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0" xfId="0" applyFont="1" applyFill="1" applyBorder="1" applyAlignment="1">
      <alignment vertical="center" wrapText="1"/>
    </xf>
    <xf numFmtId="0" fontId="49" fillId="0" borderId="4" xfId="0" applyFont="1" applyFill="1" applyBorder="1" applyAlignment="1">
      <alignment vertical="center" wrapText="1"/>
    </xf>
    <xf numFmtId="0" fontId="49" fillId="0" borderId="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38" xfId="0" applyFont="1" applyFill="1" applyBorder="1" applyAlignment="1">
      <alignment horizontal="left" vertical="center" wrapText="1"/>
    </xf>
    <xf numFmtId="0" fontId="49" fillId="0" borderId="5" xfId="0" applyFont="1" applyFill="1" applyBorder="1" applyAlignment="1">
      <alignment horizontal="left" vertical="center" wrapText="1"/>
    </xf>
    <xf numFmtId="0" fontId="49" fillId="0" borderId="10" xfId="0" applyFont="1" applyFill="1" applyBorder="1" applyAlignment="1">
      <alignment horizontal="left" vertical="center"/>
    </xf>
    <xf numFmtId="0" fontId="49" fillId="0" borderId="38" xfId="0" applyFont="1" applyFill="1" applyBorder="1" applyAlignment="1">
      <alignment horizontal="left" vertical="center"/>
    </xf>
    <xf numFmtId="0" fontId="49" fillId="0" borderId="5" xfId="0" applyFont="1" applyFill="1" applyBorder="1" applyAlignment="1">
      <alignment horizontal="left" vertical="center"/>
    </xf>
    <xf numFmtId="0" fontId="49" fillId="0" borderId="0" xfId="0" applyFont="1" applyFill="1" applyBorder="1" applyAlignment="1">
      <alignment horizontal="center" vertical="center" wrapText="1"/>
    </xf>
    <xf numFmtId="0" fontId="60" fillId="0" borderId="23" xfId="0" applyFont="1" applyFill="1" applyBorder="1" applyAlignment="1">
      <alignment horizontal="center" vertical="center" wrapText="1"/>
    </xf>
    <xf numFmtId="0" fontId="60" fillId="0" borderId="1" xfId="0" applyFont="1" applyFill="1" applyBorder="1" applyAlignment="1">
      <alignment horizontal="left" vertical="center" wrapText="1"/>
    </xf>
    <xf numFmtId="0" fontId="60" fillId="0" borderId="2" xfId="0" applyFont="1" applyFill="1" applyBorder="1" applyAlignment="1">
      <alignment horizontal="left" vertical="center" wrapText="1"/>
    </xf>
    <xf numFmtId="0" fontId="60" fillId="0" borderId="36" xfId="0" applyFont="1" applyFill="1" applyBorder="1" applyAlignment="1">
      <alignment horizontal="left" vertical="center" wrapText="1"/>
    </xf>
    <xf numFmtId="0" fontId="49" fillId="0" borderId="0" xfId="0" applyFont="1" applyFill="1" applyBorder="1" applyAlignment="1">
      <alignment vertical="center"/>
    </xf>
    <xf numFmtId="0" fontId="49" fillId="0" borderId="4" xfId="0" applyFont="1" applyFill="1" applyBorder="1" applyAlignment="1">
      <alignment vertical="center"/>
    </xf>
    <xf numFmtId="0" fontId="53" fillId="0" borderId="1" xfId="0" applyFont="1" applyFill="1" applyBorder="1" applyAlignment="1">
      <alignment vertical="center" wrapText="1"/>
    </xf>
    <xf numFmtId="0" fontId="53" fillId="0" borderId="2" xfId="0" applyFont="1" applyFill="1" applyBorder="1" applyAlignment="1">
      <alignment vertical="center" wrapText="1"/>
    </xf>
    <xf numFmtId="0" fontId="53" fillId="0" borderId="36" xfId="0" applyFont="1" applyFill="1" applyBorder="1" applyAlignment="1">
      <alignment vertical="center" wrapText="1"/>
    </xf>
    <xf numFmtId="0" fontId="53" fillId="0" borderId="1" xfId="0" applyFont="1" applyFill="1" applyBorder="1" applyAlignment="1">
      <alignment horizontal="left" vertical="center" wrapText="1"/>
    </xf>
    <xf numFmtId="0" fontId="53" fillId="0" borderId="2" xfId="0" applyFont="1" applyFill="1" applyBorder="1" applyAlignment="1">
      <alignment horizontal="left" vertical="center" wrapText="1"/>
    </xf>
    <xf numFmtId="0" fontId="49" fillId="0" borderId="10" xfId="0" applyFont="1" applyFill="1" applyBorder="1" applyAlignment="1">
      <alignment vertical="center" wrapText="1"/>
    </xf>
    <xf numFmtId="0" fontId="49" fillId="0" borderId="38" xfId="0" applyFont="1" applyFill="1" applyBorder="1" applyAlignment="1">
      <alignment vertical="center" wrapText="1"/>
    </xf>
    <xf numFmtId="0" fontId="49" fillId="0" borderId="5" xfId="0" applyFont="1" applyFill="1" applyBorder="1" applyAlignment="1">
      <alignment vertical="center" wrapText="1"/>
    </xf>
    <xf numFmtId="0" fontId="49" fillId="0" borderId="3" xfId="0" applyFont="1" applyFill="1" applyBorder="1" applyAlignment="1">
      <alignment vertical="center" wrapText="1"/>
    </xf>
    <xf numFmtId="0" fontId="49" fillId="0" borderId="10" xfId="0" applyFont="1" applyFill="1" applyBorder="1" applyAlignment="1">
      <alignment horizontal="left" vertical="center" wrapText="1"/>
    </xf>
    <xf numFmtId="0" fontId="49" fillId="36" borderId="1" xfId="0" applyFont="1" applyFill="1" applyBorder="1" applyAlignment="1">
      <alignment horizontal="left" vertical="center" wrapText="1"/>
    </xf>
    <xf numFmtId="0" fontId="60" fillId="36" borderId="2" xfId="0" applyFont="1" applyFill="1" applyBorder="1" applyAlignment="1">
      <alignment horizontal="left" vertical="center" wrapText="1"/>
    </xf>
    <xf numFmtId="0" fontId="60" fillId="36" borderId="36" xfId="0" applyFont="1" applyFill="1" applyBorder="1" applyAlignment="1">
      <alignment horizontal="left" vertical="center" wrapText="1"/>
    </xf>
    <xf numFmtId="0" fontId="49" fillId="0" borderId="2" xfId="0" applyFont="1" applyFill="1" applyBorder="1" applyAlignment="1">
      <alignment horizontal="left" vertical="center"/>
    </xf>
    <xf numFmtId="0" fontId="49" fillId="0" borderId="36" xfId="0" applyFont="1" applyFill="1" applyBorder="1" applyAlignment="1">
      <alignment horizontal="left" vertical="center"/>
    </xf>
    <xf numFmtId="0" fontId="49" fillId="0" borderId="39"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60" fillId="36" borderId="1" xfId="0" applyFont="1" applyFill="1" applyBorder="1" applyAlignment="1">
      <alignment horizontal="left" vertical="top" wrapText="1"/>
    </xf>
    <xf numFmtId="0" fontId="60" fillId="36" borderId="2" xfId="0" applyFont="1" applyFill="1" applyBorder="1" applyAlignment="1">
      <alignment horizontal="left" vertical="top" wrapText="1"/>
    </xf>
    <xf numFmtId="0" fontId="60" fillId="36" borderId="36" xfId="0" applyFont="1" applyFill="1" applyBorder="1" applyAlignment="1">
      <alignment horizontal="left" vertical="top" wrapText="1"/>
    </xf>
    <xf numFmtId="0" fontId="49" fillId="0" borderId="1" xfId="0" applyFont="1" applyFill="1" applyBorder="1" applyAlignment="1">
      <alignment horizontal="left" vertical="center"/>
    </xf>
    <xf numFmtId="0" fontId="49" fillId="0" borderId="38" xfId="0" applyFont="1" applyFill="1" applyBorder="1" applyAlignment="1">
      <alignment vertical="center"/>
    </xf>
    <xf numFmtId="0" fontId="49" fillId="0" borderId="76" xfId="0" applyFont="1" applyFill="1" applyBorder="1" applyAlignment="1">
      <alignment horizontal="left" vertical="center"/>
    </xf>
    <xf numFmtId="0" fontId="49" fillId="0" borderId="77" xfId="0" applyFont="1" applyFill="1" applyBorder="1" applyAlignment="1">
      <alignment horizontal="left" vertical="center"/>
    </xf>
    <xf numFmtId="0" fontId="49" fillId="0" borderId="73"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37" xfId="0" applyFont="1" applyFill="1" applyBorder="1" applyAlignment="1">
      <alignment horizontal="left" vertical="center" wrapText="1"/>
    </xf>
    <xf numFmtId="0" fontId="49" fillId="0" borderId="41" xfId="0" applyFont="1" applyFill="1" applyBorder="1" applyAlignment="1">
      <alignment horizontal="left" vertical="center" wrapText="1"/>
    </xf>
    <xf numFmtId="0" fontId="49" fillId="0" borderId="39" xfId="0" applyFont="1" applyFill="1" applyBorder="1" applyAlignment="1">
      <alignment horizontal="left" vertical="center" wrapText="1"/>
    </xf>
    <xf numFmtId="0" fontId="49" fillId="0" borderId="42" xfId="0" applyFont="1" applyFill="1" applyBorder="1" applyAlignment="1">
      <alignment horizontal="left" vertical="center" wrapText="1"/>
    </xf>
    <xf numFmtId="0" fontId="49" fillId="0" borderId="40" xfId="0" applyFont="1" applyFill="1" applyBorder="1" applyAlignment="1">
      <alignment horizontal="left" vertical="center" wrapText="1"/>
    </xf>
    <xf numFmtId="0" fontId="59" fillId="0" borderId="2" xfId="0" applyFont="1" applyFill="1" applyBorder="1" applyAlignment="1">
      <alignment horizontal="left" vertical="top"/>
    </xf>
    <xf numFmtId="0" fontId="49" fillId="0" borderId="42" xfId="0" applyFont="1" applyFill="1" applyBorder="1" applyAlignment="1">
      <alignment horizontal="center" vertical="center"/>
    </xf>
    <xf numFmtId="0" fontId="60" fillId="36" borderId="39" xfId="0" applyFont="1" applyFill="1" applyBorder="1" applyAlignment="1">
      <alignment horizontal="left" vertical="center" wrapText="1"/>
    </xf>
    <xf numFmtId="0" fontId="60" fillId="36" borderId="42" xfId="0" applyFont="1" applyFill="1" applyBorder="1" applyAlignment="1">
      <alignment horizontal="left" vertical="center" wrapText="1"/>
    </xf>
    <xf numFmtId="0" fontId="49" fillId="0" borderId="39" xfId="0" applyFont="1" applyFill="1" applyBorder="1" applyAlignment="1">
      <alignment vertical="center" wrapText="1"/>
    </xf>
    <xf numFmtId="0" fontId="49" fillId="0" borderId="42" xfId="0" applyFont="1" applyFill="1" applyBorder="1" applyAlignment="1">
      <alignment vertical="center" wrapText="1"/>
    </xf>
    <xf numFmtId="0" fontId="61" fillId="0" borderId="0" xfId="0" applyFont="1" applyFill="1" applyBorder="1" applyAlignment="1">
      <alignment horizontal="left" vertical="center" wrapText="1"/>
    </xf>
    <xf numFmtId="0" fontId="53" fillId="0" borderId="0" xfId="0" applyFont="1" applyBorder="1" applyAlignment="1">
      <alignment horizontal="left" vertical="center" wrapText="1"/>
    </xf>
    <xf numFmtId="0" fontId="49" fillId="36" borderId="2" xfId="0" applyFont="1" applyFill="1" applyBorder="1" applyAlignment="1">
      <alignment horizontal="left" vertical="center" wrapText="1"/>
    </xf>
    <xf numFmtId="0" fontId="49" fillId="36" borderId="36" xfId="0" applyFont="1" applyFill="1" applyBorder="1" applyAlignment="1">
      <alignment horizontal="left" vertical="center" wrapText="1"/>
    </xf>
    <xf numFmtId="0" fontId="60" fillId="36" borderId="40" xfId="0" applyFont="1" applyFill="1" applyBorder="1" applyAlignment="1">
      <alignment horizontal="left" vertical="center" wrapText="1"/>
    </xf>
    <xf numFmtId="0" fontId="51" fillId="0" borderId="0" xfId="0" applyFont="1" applyFill="1" applyBorder="1" applyAlignment="1">
      <alignment horizontal="center" vertical="center"/>
    </xf>
    <xf numFmtId="0" fontId="51" fillId="0" borderId="0" xfId="0" applyFont="1" applyFill="1" applyBorder="1" applyAlignment="1">
      <alignment horizontal="left" vertical="center"/>
    </xf>
    <xf numFmtId="0" fontId="49" fillId="0" borderId="23" xfId="0" applyFont="1" applyFill="1" applyBorder="1" applyAlignment="1">
      <alignment horizontal="left" vertical="center"/>
    </xf>
    <xf numFmtId="0" fontId="55" fillId="0" borderId="0" xfId="0" applyFont="1" applyFill="1" applyBorder="1" applyAlignment="1">
      <alignment horizontal="center" vertical="center"/>
    </xf>
    <xf numFmtId="0" fontId="49" fillId="0" borderId="72" xfId="0" applyFont="1" applyFill="1" applyBorder="1" applyAlignment="1">
      <alignment horizontal="left" vertical="center"/>
    </xf>
    <xf numFmtId="0" fontId="49" fillId="0" borderId="74" xfId="0" applyFont="1" applyFill="1" applyBorder="1" applyAlignment="1">
      <alignment horizontal="center" vertical="center" wrapText="1"/>
    </xf>
    <xf numFmtId="0" fontId="49" fillId="0" borderId="75"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53" fillId="0" borderId="39" xfId="0" applyFont="1" applyFill="1" applyBorder="1" applyAlignment="1">
      <alignment horizontal="center" vertical="center"/>
    </xf>
    <xf numFmtId="0" fontId="53" fillId="0" borderId="42" xfId="0" applyFont="1" applyFill="1" applyBorder="1" applyAlignment="1">
      <alignment horizontal="center" vertical="center"/>
    </xf>
    <xf numFmtId="0" fontId="53" fillId="0" borderId="40" xfId="0" applyFont="1" applyFill="1" applyBorder="1" applyAlignment="1">
      <alignment horizontal="center" vertical="center"/>
    </xf>
    <xf numFmtId="0" fontId="49" fillId="0" borderId="41" xfId="0" applyFont="1" applyFill="1" applyBorder="1" applyAlignment="1">
      <alignment vertical="center" wrapText="1"/>
    </xf>
    <xf numFmtId="0" fontId="49" fillId="0" borderId="1" xfId="0" applyFont="1" applyFill="1" applyBorder="1" applyAlignment="1">
      <alignment vertical="center"/>
    </xf>
    <xf numFmtId="0" fontId="49" fillId="0" borderId="2" xfId="0" applyFont="1" applyFill="1" applyBorder="1" applyAlignment="1">
      <alignment vertical="center"/>
    </xf>
    <xf numFmtId="0" fontId="49" fillId="0" borderId="36" xfId="0" applyFont="1" applyFill="1" applyBorder="1" applyAlignment="1">
      <alignment vertical="center"/>
    </xf>
    <xf numFmtId="0" fontId="49" fillId="0" borderId="1" xfId="0" applyFont="1" applyFill="1" applyBorder="1" applyAlignment="1">
      <alignment horizontal="center" vertical="center" textRotation="255"/>
    </xf>
    <xf numFmtId="0" fontId="49" fillId="0" borderId="36" xfId="0" applyFont="1" applyFill="1" applyBorder="1" applyAlignment="1">
      <alignment horizontal="center" vertical="center" textRotation="255"/>
    </xf>
    <xf numFmtId="0" fontId="49" fillId="0" borderId="37" xfId="0" applyFont="1" applyFill="1" applyBorder="1" applyAlignment="1">
      <alignment horizontal="center" vertical="center" textRotation="255"/>
    </xf>
    <xf numFmtId="0" fontId="49" fillId="0" borderId="4" xfId="0" applyFont="1" applyFill="1" applyBorder="1" applyAlignment="1">
      <alignment horizontal="center" vertical="center" textRotation="255"/>
    </xf>
    <xf numFmtId="0" fontId="49" fillId="0" borderId="10" xfId="0" applyFont="1" applyFill="1" applyBorder="1" applyAlignment="1">
      <alignment horizontal="center" vertical="center" textRotation="255"/>
    </xf>
    <xf numFmtId="0" fontId="49" fillId="0" borderId="5" xfId="0" applyFont="1" applyFill="1" applyBorder="1" applyAlignment="1">
      <alignment horizontal="center" vertical="center" textRotation="255"/>
    </xf>
    <xf numFmtId="0" fontId="49" fillId="0" borderId="39"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0" xfId="0" applyFont="1" applyBorder="1" applyAlignment="1">
      <alignment horizontal="center" vertical="center" wrapText="1"/>
    </xf>
    <xf numFmtId="0" fontId="58" fillId="0" borderId="39" xfId="0" applyFont="1" applyFill="1" applyBorder="1" applyAlignment="1">
      <alignment horizontal="center" vertical="center"/>
    </xf>
    <xf numFmtId="0" fontId="58" fillId="0" borderId="42" xfId="0" applyFont="1" applyFill="1" applyBorder="1" applyAlignment="1">
      <alignment horizontal="center" vertical="center"/>
    </xf>
    <xf numFmtId="0" fontId="58" fillId="0" borderId="40" xfId="0" applyFont="1" applyFill="1" applyBorder="1" applyAlignment="1">
      <alignment horizontal="center" vertical="center"/>
    </xf>
    <xf numFmtId="0" fontId="59" fillId="0" borderId="0" xfId="0" applyFont="1" applyFill="1" applyBorder="1" applyAlignment="1">
      <alignment horizontal="left" vertical="top"/>
    </xf>
    <xf numFmtId="0" fontId="63" fillId="0" borderId="23" xfId="0" applyFont="1" applyFill="1" applyBorder="1" applyAlignment="1">
      <alignment vertical="center"/>
    </xf>
    <xf numFmtId="0" fontId="52" fillId="36" borderId="0" xfId="0" applyFont="1" applyFill="1" applyBorder="1" applyAlignment="1">
      <alignment vertical="center" wrapText="1"/>
    </xf>
    <xf numFmtId="0" fontId="49" fillId="0" borderId="10" xfId="0" applyFont="1" applyFill="1" applyBorder="1" applyAlignment="1">
      <alignment vertical="center"/>
    </xf>
    <xf numFmtId="0" fontId="49" fillId="0" borderId="5" xfId="0" applyFont="1" applyFill="1" applyBorder="1" applyAlignment="1">
      <alignment vertical="center"/>
    </xf>
    <xf numFmtId="0" fontId="60" fillId="0" borderId="23" xfId="0" applyFont="1" applyBorder="1" applyAlignment="1">
      <alignment horizontal="center" vertical="center"/>
    </xf>
    <xf numFmtId="0" fontId="60" fillId="0" borderId="23" xfId="0" applyFont="1" applyBorder="1" applyAlignment="1">
      <alignment horizontal="center" vertical="center" wrapText="1"/>
    </xf>
    <xf numFmtId="0" fontId="60" fillId="0" borderId="23" xfId="0" applyFont="1" applyBorder="1" applyAlignment="1">
      <alignment horizontal="left" vertical="center" wrapText="1"/>
    </xf>
    <xf numFmtId="0" fontId="60" fillId="36" borderId="1" xfId="0" applyFont="1" applyFill="1" applyBorder="1" applyAlignment="1">
      <alignment horizontal="left" vertical="center" wrapText="1"/>
    </xf>
    <xf numFmtId="0" fontId="56" fillId="0" borderId="0" xfId="0" applyFont="1" applyAlignment="1">
      <alignment horizontal="left" vertical="top" wrapText="1"/>
    </xf>
    <xf numFmtId="0" fontId="60" fillId="0" borderId="39" xfId="0" applyNumberFormat="1" applyFont="1" applyBorder="1" applyAlignment="1">
      <alignment horizontal="left" vertical="center"/>
    </xf>
    <xf numFmtId="0" fontId="60" fillId="0" borderId="42" xfId="0" applyNumberFormat="1" applyFont="1" applyBorder="1" applyAlignment="1">
      <alignment horizontal="left" vertical="center"/>
    </xf>
    <xf numFmtId="0" fontId="60" fillId="0" borderId="40" xfId="0" applyNumberFormat="1" applyFont="1" applyBorder="1" applyAlignment="1">
      <alignment horizontal="left" vertical="center"/>
    </xf>
    <xf numFmtId="0" fontId="60" fillId="0" borderId="39" xfId="0" applyNumberFormat="1" applyFont="1" applyBorder="1" applyAlignment="1">
      <alignment horizontal="left" vertical="center" wrapText="1"/>
    </xf>
    <xf numFmtId="0" fontId="60" fillId="0" borderId="42" xfId="0" applyNumberFormat="1" applyFont="1" applyBorder="1" applyAlignment="1">
      <alignment horizontal="left" vertical="center" wrapText="1"/>
    </xf>
    <xf numFmtId="0" fontId="60" fillId="0" borderId="40" xfId="0" applyNumberFormat="1" applyFont="1" applyBorder="1" applyAlignment="1">
      <alignment horizontal="left" vertical="center" wrapText="1"/>
    </xf>
    <xf numFmtId="0" fontId="60" fillId="0" borderId="42" xfId="0" applyFont="1" applyBorder="1" applyAlignment="1">
      <alignment horizontal="left" vertical="center" wrapText="1"/>
    </xf>
    <xf numFmtId="0" fontId="60" fillId="0" borderId="40" xfId="0" applyFont="1" applyBorder="1" applyAlignment="1">
      <alignment horizontal="left" vertical="center" wrapText="1"/>
    </xf>
    <xf numFmtId="0" fontId="49" fillId="0" borderId="23" xfId="0" applyNumberFormat="1" applyFont="1" applyBorder="1" applyAlignment="1">
      <alignment horizontal="center" vertical="center"/>
    </xf>
    <xf numFmtId="0" fontId="49" fillId="0" borderId="39" xfId="0" applyNumberFormat="1" applyFont="1" applyBorder="1" applyAlignment="1">
      <alignment horizontal="left" vertical="center"/>
    </xf>
    <xf numFmtId="0" fontId="49" fillId="0" borderId="42" xfId="0" applyNumberFormat="1" applyFont="1" applyBorder="1" applyAlignment="1">
      <alignment horizontal="left" vertical="center"/>
    </xf>
    <xf numFmtId="0" fontId="49" fillId="0" borderId="40" xfId="0" applyNumberFormat="1" applyFont="1" applyBorder="1" applyAlignment="1">
      <alignment horizontal="left" vertical="center"/>
    </xf>
    <xf numFmtId="0" fontId="49" fillId="0" borderId="73" xfId="0" applyNumberFormat="1" applyFont="1" applyBorder="1" applyAlignment="1">
      <alignment horizontal="left" vertical="center" wrapText="1"/>
    </xf>
    <xf numFmtId="0" fontId="49" fillId="0" borderId="19" xfId="0" applyNumberFormat="1" applyFont="1" applyBorder="1" applyAlignment="1">
      <alignment horizontal="left" vertical="center" wrapText="1"/>
    </xf>
    <xf numFmtId="0" fontId="49" fillId="0" borderId="136" xfId="0" applyFont="1" applyBorder="1" applyAlignment="1">
      <alignment horizontal="center" vertical="center" wrapText="1"/>
    </xf>
    <xf numFmtId="0" fontId="49" fillId="0" borderId="38" xfId="0" applyNumberFormat="1" applyFont="1" applyBorder="1" applyAlignment="1">
      <alignment horizontal="left" vertical="center"/>
    </xf>
    <xf numFmtId="0" fontId="49" fillId="0" borderId="5" xfId="0" applyNumberFormat="1" applyFont="1" applyBorder="1" applyAlignment="1">
      <alignment horizontal="left" vertical="center"/>
    </xf>
    <xf numFmtId="0" fontId="49" fillId="0" borderId="3"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 xfId="0" applyFont="1" applyFill="1" applyBorder="1" applyAlignment="1">
      <alignment horizontal="left" vertical="top" wrapText="1"/>
    </xf>
    <xf numFmtId="0" fontId="49" fillId="0" borderId="2" xfId="0" applyFont="1" applyFill="1" applyBorder="1" applyAlignment="1">
      <alignment horizontal="left" vertical="top" wrapText="1"/>
    </xf>
    <xf numFmtId="0" fontId="49" fillId="0" borderId="36" xfId="0" applyFont="1" applyFill="1" applyBorder="1" applyAlignment="1">
      <alignment horizontal="left" vertical="top" wrapText="1"/>
    </xf>
    <xf numFmtId="0" fontId="60" fillId="0" borderId="73" xfId="0" applyNumberFormat="1" applyFont="1" applyBorder="1" applyAlignment="1">
      <alignment horizontal="left" vertical="center" wrapText="1"/>
    </xf>
    <xf numFmtId="0" fontId="60" fillId="0" borderId="19" xfId="0" applyNumberFormat="1" applyFont="1" applyBorder="1" applyAlignment="1">
      <alignment horizontal="left" vertical="center" wrapText="1"/>
    </xf>
    <xf numFmtId="0" fontId="60" fillId="0" borderId="38" xfId="0" applyNumberFormat="1" applyFont="1" applyBorder="1" applyAlignment="1">
      <alignment horizontal="left" vertical="center" wrapText="1"/>
    </xf>
    <xf numFmtId="0" fontId="60" fillId="0" borderId="5" xfId="0" applyNumberFormat="1" applyFont="1" applyBorder="1" applyAlignment="1">
      <alignment horizontal="left" vertical="center" wrapText="1"/>
    </xf>
    <xf numFmtId="0" fontId="60" fillId="0" borderId="23" xfId="0" applyFont="1" applyFill="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xf>
    <xf numFmtId="0" fontId="49" fillId="0" borderId="1" xfId="0" applyFont="1" applyBorder="1" applyAlignment="1">
      <alignment vertical="top"/>
    </xf>
    <xf numFmtId="0" fontId="49" fillId="0" borderId="2" xfId="0" applyFont="1" applyBorder="1" applyAlignment="1">
      <alignment vertical="top"/>
    </xf>
    <xf numFmtId="0" fontId="49" fillId="0" borderId="36" xfId="0" applyFont="1" applyBorder="1" applyAlignment="1">
      <alignment vertical="top"/>
    </xf>
    <xf numFmtId="0" fontId="49" fillId="0" borderId="37" xfId="0" applyFont="1" applyBorder="1" applyAlignment="1">
      <alignment vertical="top"/>
    </xf>
    <xf numFmtId="0" fontId="49" fillId="0" borderId="0" xfId="0" applyFont="1" applyBorder="1" applyAlignment="1">
      <alignment vertical="top"/>
    </xf>
    <xf numFmtId="0" fontId="49" fillId="0" borderId="4" xfId="0" applyFont="1" applyBorder="1" applyAlignment="1">
      <alignment vertical="top"/>
    </xf>
    <xf numFmtId="0" fontId="49" fillId="0" borderId="10" xfId="0" applyFont="1" applyBorder="1" applyAlignment="1">
      <alignment vertical="top"/>
    </xf>
    <xf numFmtId="0" fontId="49" fillId="0" borderId="38" xfId="0" applyFont="1" applyBorder="1" applyAlignment="1">
      <alignment vertical="top"/>
    </xf>
    <xf numFmtId="0" fontId="49" fillId="0" borderId="5" xfId="0" applyFont="1" applyBorder="1" applyAlignment="1">
      <alignment vertical="top"/>
    </xf>
    <xf numFmtId="0" fontId="49" fillId="0" borderId="40" xfId="0" applyFont="1" applyFill="1" applyBorder="1" applyAlignment="1">
      <alignment horizontal="center" vertical="center" wrapText="1"/>
    </xf>
    <xf numFmtId="0" fontId="49" fillId="0" borderId="39" xfId="0" applyFont="1" applyFill="1" applyBorder="1" applyAlignment="1">
      <alignment horizontal="left" vertical="top" wrapText="1"/>
    </xf>
    <xf numFmtId="0" fontId="49" fillId="0" borderId="42" xfId="0" applyFont="1" applyFill="1" applyBorder="1" applyAlignment="1">
      <alignment horizontal="left" vertical="top" wrapText="1"/>
    </xf>
    <xf numFmtId="0" fontId="49" fillId="0" borderId="40" xfId="0" applyFont="1" applyFill="1" applyBorder="1" applyAlignment="1">
      <alignment horizontal="left" vertical="top" wrapText="1"/>
    </xf>
    <xf numFmtId="0" fontId="60" fillId="0" borderId="23" xfId="42" applyFont="1" applyFill="1" applyBorder="1" applyAlignment="1">
      <alignment horizontal="left" vertical="center" wrapText="1"/>
    </xf>
    <xf numFmtId="0" fontId="49" fillId="0" borderId="23" xfId="45" applyNumberFormat="1" applyFont="1" applyFill="1" applyBorder="1" applyAlignment="1">
      <alignment horizontal="center" vertical="center"/>
    </xf>
    <xf numFmtId="0" fontId="49" fillId="0" borderId="1" xfId="0" applyFont="1" applyBorder="1" applyAlignment="1">
      <alignment vertical="center" wrapText="1"/>
    </xf>
    <xf numFmtId="0" fontId="49" fillId="0" borderId="2" xfId="0" applyFont="1" applyBorder="1" applyAlignment="1">
      <alignment vertical="center" wrapText="1"/>
    </xf>
    <xf numFmtId="0" fontId="49" fillId="0" borderId="36" xfId="0" applyFont="1" applyBorder="1" applyAlignment="1">
      <alignment vertical="center" wrapText="1"/>
    </xf>
    <xf numFmtId="0" fontId="49" fillId="0" borderId="38" xfId="0" applyFont="1" applyBorder="1" applyAlignment="1">
      <alignment horizontal="center" vertical="center" wrapText="1"/>
    </xf>
    <xf numFmtId="0" fontId="60" fillId="0" borderId="39" xfId="0" applyFont="1" applyBorder="1" applyAlignment="1">
      <alignment horizontal="left" vertical="center" wrapText="1"/>
    </xf>
    <xf numFmtId="0" fontId="60" fillId="0" borderId="39" xfId="0" applyFont="1" applyFill="1" applyBorder="1" applyAlignment="1">
      <alignment horizontal="center" vertical="center"/>
    </xf>
    <xf numFmtId="0" fontId="60" fillId="0" borderId="40" xfId="0" applyFont="1" applyFill="1" applyBorder="1" applyAlignment="1">
      <alignment horizontal="center" vertical="center"/>
    </xf>
    <xf numFmtId="0" fontId="60" fillId="0" borderId="42" xfId="0" applyFont="1" applyFill="1" applyBorder="1" applyAlignment="1">
      <alignment horizontal="left" vertical="top" wrapText="1"/>
    </xf>
    <xf numFmtId="0" fontId="60" fillId="0" borderId="40" xfId="0" applyFont="1" applyFill="1" applyBorder="1" applyAlignment="1">
      <alignment horizontal="left" vertical="top" wrapText="1"/>
    </xf>
    <xf numFmtId="0" fontId="60" fillId="0" borderId="73" xfId="0" applyNumberFormat="1" applyFont="1" applyFill="1" applyBorder="1" applyAlignment="1">
      <alignment horizontal="left" vertical="center" wrapText="1"/>
    </xf>
    <xf numFmtId="0" fontId="60" fillId="0" borderId="19" xfId="0" applyNumberFormat="1" applyFont="1" applyFill="1" applyBorder="1" applyAlignment="1">
      <alignment horizontal="left" vertical="center" wrapText="1"/>
    </xf>
    <xf numFmtId="0" fontId="60" fillId="0" borderId="0" xfId="0" applyNumberFormat="1" applyFont="1" applyFill="1" applyBorder="1" applyAlignment="1">
      <alignment horizontal="left" vertical="center"/>
    </xf>
    <xf numFmtId="0" fontId="60" fillId="0" borderId="4" xfId="0" applyNumberFormat="1" applyFont="1" applyFill="1" applyBorder="1" applyAlignment="1">
      <alignment horizontal="left" vertical="center"/>
    </xf>
    <xf numFmtId="0" fontId="60" fillId="0" borderId="78" xfId="0" applyNumberFormat="1" applyFont="1" applyFill="1" applyBorder="1" applyAlignment="1">
      <alignment horizontal="left" vertical="center"/>
    </xf>
    <xf numFmtId="0" fontId="60" fillId="0" borderId="79" xfId="0" applyNumberFormat="1" applyFont="1" applyFill="1" applyBorder="1" applyAlignment="1">
      <alignment horizontal="left" vertical="center"/>
    </xf>
    <xf numFmtId="0" fontId="49" fillId="0" borderId="2" xfId="0" applyFont="1" applyFill="1" applyBorder="1" applyAlignment="1">
      <alignment horizontal="center" vertical="center" wrapText="1"/>
    </xf>
    <xf numFmtId="0" fontId="49" fillId="0" borderId="76" xfId="0" applyFont="1" applyFill="1" applyBorder="1" applyAlignment="1">
      <alignment horizontal="center" vertical="center" wrapText="1"/>
    </xf>
    <xf numFmtId="0" fontId="49" fillId="0" borderId="77" xfId="0" applyFont="1" applyFill="1" applyBorder="1" applyAlignment="1">
      <alignment horizontal="center" vertical="center" wrapText="1"/>
    </xf>
    <xf numFmtId="0" fontId="49" fillId="0" borderId="137" xfId="0" applyFont="1" applyFill="1" applyBorder="1" applyAlignment="1">
      <alignment horizontal="center" vertical="center" wrapText="1"/>
    </xf>
    <xf numFmtId="0" fontId="49" fillId="0" borderId="110" xfId="0" applyFont="1" applyFill="1" applyBorder="1" applyAlignment="1">
      <alignment horizontal="center" vertical="center" wrapText="1"/>
    </xf>
    <xf numFmtId="0" fontId="49" fillId="0" borderId="78"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33" fillId="0" borderId="23" xfId="0" applyFont="1" applyFill="1" applyBorder="1" applyAlignment="1">
      <alignment horizontal="center" vertical="center"/>
    </xf>
    <xf numFmtId="178" fontId="33" fillId="0" borderId="23" xfId="0" applyNumberFormat="1" applyFont="1" applyFill="1" applyBorder="1" applyAlignment="1">
      <alignment horizontal="center" vertical="center"/>
    </xf>
    <xf numFmtId="176" fontId="33" fillId="0" borderId="23" xfId="0" applyNumberFormat="1" applyFont="1" applyFill="1" applyBorder="1" applyAlignment="1">
      <alignment horizontal="center" vertical="center"/>
    </xf>
    <xf numFmtId="178" fontId="33" fillId="0" borderId="39" xfId="0" applyNumberFormat="1" applyFont="1" applyFill="1" applyBorder="1" applyAlignment="1">
      <alignment horizontal="center" vertical="center"/>
    </xf>
    <xf numFmtId="178" fontId="33" fillId="0" borderId="40" xfId="0" applyNumberFormat="1" applyFont="1" applyFill="1" applyBorder="1" applyAlignment="1">
      <alignment horizontal="center" vertical="center"/>
    </xf>
    <xf numFmtId="178" fontId="33" fillId="0" borderId="23" xfId="0" applyNumberFormat="1" applyFont="1" applyFill="1" applyBorder="1" applyAlignment="1">
      <alignment horizontal="right" vertical="center"/>
    </xf>
    <xf numFmtId="178" fontId="33" fillId="0" borderId="23" xfId="47" applyNumberFormat="1" applyFont="1" applyFill="1" applyBorder="1" applyAlignment="1">
      <alignment horizontal="right" vertical="center"/>
    </xf>
    <xf numFmtId="178" fontId="33" fillId="35" borderId="23" xfId="0" applyNumberFormat="1" applyFont="1" applyFill="1" applyBorder="1" applyAlignment="1" applyProtection="1">
      <alignment horizontal="right" vertical="center"/>
      <protection locked="0"/>
    </xf>
    <xf numFmtId="178" fontId="33" fillId="35" borderId="23" xfId="47" applyNumberFormat="1" applyFont="1" applyFill="1" applyBorder="1" applyAlignment="1" applyProtection="1">
      <alignment horizontal="right" vertical="center"/>
      <protection locked="0"/>
    </xf>
    <xf numFmtId="0" fontId="33" fillId="0" borderId="0" xfId="0" applyFont="1" applyFill="1" applyBorder="1" applyAlignment="1">
      <alignment horizontal="center" vertical="center"/>
    </xf>
    <xf numFmtId="0" fontId="33" fillId="0" borderId="38" xfId="0" applyFont="1" applyFill="1" applyBorder="1" applyAlignment="1">
      <alignment horizontal="center" vertical="center"/>
    </xf>
    <xf numFmtId="179" fontId="33" fillId="36" borderId="23" xfId="0" applyNumberFormat="1" applyFont="1" applyFill="1" applyBorder="1" applyAlignment="1">
      <alignment horizontal="center" vertical="center"/>
    </xf>
    <xf numFmtId="0" fontId="33" fillId="36" borderId="23" xfId="0" applyFont="1" applyFill="1" applyBorder="1" applyAlignment="1">
      <alignment horizontal="center" vertical="center"/>
    </xf>
    <xf numFmtId="176" fontId="33" fillId="36" borderId="23" xfId="0" applyNumberFormat="1" applyFont="1" applyFill="1" applyBorder="1" applyAlignment="1">
      <alignment horizontal="center" vertical="center"/>
    </xf>
    <xf numFmtId="0" fontId="33" fillId="35" borderId="39" xfId="0" applyFont="1" applyFill="1" applyBorder="1" applyAlignment="1" applyProtection="1">
      <alignment horizontal="center" vertical="center"/>
      <protection locked="0"/>
    </xf>
    <xf numFmtId="0" fontId="33" fillId="35" borderId="40" xfId="0" applyFont="1" applyFill="1" applyBorder="1" applyAlignment="1" applyProtection="1">
      <alignment horizontal="center" vertical="center"/>
      <protection locked="0"/>
    </xf>
    <xf numFmtId="0" fontId="33" fillId="36" borderId="39" xfId="0" applyFont="1" applyFill="1" applyBorder="1" applyAlignment="1" applyProtection="1">
      <alignment horizontal="center" vertical="center"/>
    </xf>
    <xf numFmtId="0" fontId="33" fillId="36" borderId="40" xfId="0" applyFont="1" applyFill="1" applyBorder="1" applyAlignment="1" applyProtection="1">
      <alignment horizontal="center" vertical="center"/>
    </xf>
    <xf numFmtId="178" fontId="33" fillId="35" borderId="39" xfId="0" applyNumberFormat="1" applyFont="1" applyFill="1" applyBorder="1" applyAlignment="1" applyProtection="1">
      <alignment horizontal="right" vertical="center"/>
      <protection locked="0"/>
    </xf>
    <xf numFmtId="178" fontId="33" fillId="35" borderId="40" xfId="0" applyNumberFormat="1" applyFont="1" applyFill="1" applyBorder="1" applyAlignment="1" applyProtection="1">
      <alignment horizontal="right" vertical="center"/>
      <protection locked="0"/>
    </xf>
    <xf numFmtId="178" fontId="33" fillId="0" borderId="39" xfId="0" applyNumberFormat="1" applyFont="1" applyFill="1" applyBorder="1" applyAlignment="1">
      <alignment horizontal="right" vertical="center"/>
    </xf>
    <xf numFmtId="178" fontId="33" fillId="0" borderId="40" xfId="0" applyNumberFormat="1" applyFont="1" applyFill="1" applyBorder="1" applyAlignment="1">
      <alignment horizontal="right" vertical="center"/>
    </xf>
    <xf numFmtId="1" fontId="30" fillId="0" borderId="118" xfId="0" applyNumberFormat="1" applyFont="1" applyBorder="1" applyAlignment="1">
      <alignment horizontal="center" vertical="center" wrapText="1"/>
    </xf>
    <xf numFmtId="1" fontId="30" fillId="0" borderId="117" xfId="0" applyNumberFormat="1" applyFont="1" applyBorder="1" applyAlignment="1">
      <alignment horizontal="center" vertical="center" wrapText="1"/>
    </xf>
    <xf numFmtId="0" fontId="30" fillId="35" borderId="114" xfId="0" applyFont="1" applyFill="1" applyBorder="1" applyAlignment="1" applyProtection="1">
      <alignment horizontal="left" vertical="center" wrapText="1"/>
      <protection locked="0"/>
    </xf>
    <xf numFmtId="0" fontId="30" fillId="35" borderId="2" xfId="0" applyFont="1" applyFill="1" applyBorder="1" applyAlignment="1" applyProtection="1">
      <alignment horizontal="left" vertical="center" wrapText="1"/>
      <protection locked="0"/>
    </xf>
    <xf numFmtId="0" fontId="30" fillId="35" borderId="24" xfId="0" applyFont="1" applyFill="1" applyBorder="1" applyAlignment="1" applyProtection="1">
      <alignment horizontal="left" vertical="center" wrapText="1"/>
      <protection locked="0"/>
    </xf>
    <xf numFmtId="0" fontId="30" fillId="35" borderId="25" xfId="0" applyFont="1" applyFill="1" applyBorder="1" applyAlignment="1" applyProtection="1">
      <alignment horizontal="left" vertical="center" wrapText="1"/>
      <protection locked="0"/>
    </xf>
    <xf numFmtId="0" fontId="30" fillId="35" borderId="51" xfId="0" applyFont="1" applyFill="1" applyBorder="1" applyAlignment="1" applyProtection="1">
      <alignment horizontal="left" vertical="center" wrapText="1"/>
      <protection locked="0"/>
    </xf>
    <xf numFmtId="0" fontId="30" fillId="35" borderId="53" xfId="0" applyFont="1" applyFill="1" applyBorder="1" applyAlignment="1" applyProtection="1">
      <alignment horizontal="left" vertical="center" wrapText="1"/>
      <protection locked="0"/>
    </xf>
    <xf numFmtId="177" fontId="30" fillId="0" borderId="129" xfId="0" applyNumberFormat="1" applyFont="1" applyBorder="1" applyAlignment="1">
      <alignment horizontal="center" vertical="center" wrapText="1"/>
    </xf>
    <xf numFmtId="177" fontId="30" fillId="0" borderId="125" xfId="0" applyNumberFormat="1" applyFont="1" applyBorder="1" applyAlignment="1">
      <alignment horizontal="center" vertical="center" wrapText="1"/>
    </xf>
    <xf numFmtId="177" fontId="30" fillId="0" borderId="130" xfId="0" applyNumberFormat="1" applyFont="1" applyBorder="1" applyAlignment="1">
      <alignment horizontal="center" vertical="center" wrapText="1"/>
    </xf>
    <xf numFmtId="0" fontId="34" fillId="36" borderId="0" xfId="0" applyFont="1" applyFill="1" applyBorder="1" applyAlignment="1" applyProtection="1">
      <alignment horizontal="left" vertical="center" wrapText="1"/>
      <protection locked="0"/>
    </xf>
    <xf numFmtId="0" fontId="34" fillId="0" borderId="0" xfId="0" applyFont="1" applyFill="1" applyBorder="1" applyAlignment="1">
      <alignment horizontal="center" vertical="center" wrapText="1"/>
    </xf>
    <xf numFmtId="179" fontId="33" fillId="0" borderId="23" xfId="0" applyNumberFormat="1" applyFont="1" applyFill="1" applyBorder="1" applyAlignment="1">
      <alignment horizontal="center" vertical="center"/>
    </xf>
    <xf numFmtId="0" fontId="33" fillId="0" borderId="23" xfId="0" applyNumberFormat="1" applyFont="1" applyFill="1" applyBorder="1" applyAlignment="1">
      <alignment horizontal="center" vertical="center"/>
    </xf>
    <xf numFmtId="0" fontId="30" fillId="35" borderId="120" xfId="0" applyFont="1" applyFill="1" applyBorder="1" applyAlignment="1" applyProtection="1">
      <alignment horizontal="left" vertical="center" wrapText="1"/>
      <protection locked="0"/>
    </xf>
    <xf numFmtId="0" fontId="30" fillId="35" borderId="38" xfId="0" applyFont="1" applyFill="1" applyBorder="1" applyAlignment="1" applyProtection="1">
      <alignment horizontal="left" vertical="center" wrapText="1"/>
      <protection locked="0"/>
    </xf>
    <xf numFmtId="0" fontId="30" fillId="35" borderId="55" xfId="0" applyFont="1" applyFill="1" applyBorder="1" applyAlignment="1" applyProtection="1">
      <alignment horizontal="left" vertical="center" wrapText="1"/>
      <protection locked="0"/>
    </xf>
    <xf numFmtId="177" fontId="30" fillId="0" borderId="121" xfId="0" applyNumberFormat="1" applyFont="1" applyBorder="1" applyAlignment="1">
      <alignment horizontal="center" vertical="center" wrapText="1"/>
    </xf>
    <xf numFmtId="177" fontId="30" fillId="0" borderId="119" xfId="0" applyNumberFormat="1" applyFont="1" applyBorder="1" applyAlignment="1">
      <alignment horizontal="center" vertical="center" wrapText="1"/>
    </xf>
    <xf numFmtId="177" fontId="30" fillId="0" borderId="122" xfId="0" applyNumberFormat="1" applyFont="1" applyBorder="1" applyAlignment="1">
      <alignment horizontal="center" vertical="center" wrapText="1"/>
    </xf>
    <xf numFmtId="0" fontId="30" fillId="0" borderId="101" xfId="0" applyFont="1" applyBorder="1" applyAlignment="1">
      <alignment horizontal="center" vertical="center"/>
    </xf>
    <xf numFmtId="0" fontId="30" fillId="0" borderId="80" xfId="0" applyFont="1" applyBorder="1" applyAlignment="1">
      <alignment horizontal="center" vertical="center"/>
    </xf>
    <xf numFmtId="0" fontId="30" fillId="33" borderId="114" xfId="0" applyFont="1" applyFill="1" applyBorder="1" applyAlignment="1" applyProtection="1">
      <alignment horizontal="center" vertical="center" shrinkToFit="1"/>
      <protection locked="0"/>
    </xf>
    <xf numFmtId="0" fontId="30" fillId="33" borderId="36" xfId="0" applyFont="1" applyFill="1" applyBorder="1" applyAlignment="1" applyProtection="1">
      <alignment horizontal="center" vertical="center" shrinkToFit="1"/>
      <protection locked="0"/>
    </xf>
    <xf numFmtId="0" fontId="30" fillId="33" borderId="25" xfId="0" applyFont="1" applyFill="1" applyBorder="1" applyAlignment="1" applyProtection="1">
      <alignment horizontal="center" vertical="center" shrinkToFit="1"/>
      <protection locked="0"/>
    </xf>
    <xf numFmtId="0" fontId="30" fillId="33" borderId="99" xfId="0" applyFont="1" applyFill="1" applyBorder="1" applyAlignment="1" applyProtection="1">
      <alignment horizontal="center" vertical="center" shrinkToFit="1"/>
      <protection locked="0"/>
    </xf>
    <xf numFmtId="0" fontId="30" fillId="33" borderId="1" xfId="0" applyFont="1" applyFill="1" applyBorder="1" applyAlignment="1" applyProtection="1">
      <alignment horizontal="center" vertical="center" wrapText="1"/>
      <protection locked="0"/>
    </xf>
    <xf numFmtId="0" fontId="30" fillId="33" borderId="36" xfId="0" applyFont="1" applyFill="1" applyBorder="1" applyAlignment="1" applyProtection="1">
      <alignment horizontal="center" vertical="center" wrapText="1"/>
      <protection locked="0"/>
    </xf>
    <xf numFmtId="0" fontId="30" fillId="33" borderId="52" xfId="0" applyFont="1" applyFill="1" applyBorder="1" applyAlignment="1" applyProtection="1">
      <alignment horizontal="center" vertical="center" wrapText="1"/>
      <protection locked="0"/>
    </xf>
    <xf numFmtId="0" fontId="30" fillId="33" borderId="99" xfId="0" applyFont="1" applyFill="1" applyBorder="1" applyAlignment="1" applyProtection="1">
      <alignment horizontal="center" vertical="center" wrapText="1"/>
      <protection locked="0"/>
    </xf>
    <xf numFmtId="0" fontId="30" fillId="33" borderId="1" xfId="0" applyFont="1" applyFill="1" applyBorder="1" applyAlignment="1" applyProtection="1">
      <alignment horizontal="center" vertical="center" shrinkToFit="1"/>
      <protection locked="0"/>
    </xf>
    <xf numFmtId="0" fontId="30" fillId="33" borderId="2" xfId="0" applyFont="1" applyFill="1" applyBorder="1" applyAlignment="1" applyProtection="1">
      <alignment horizontal="center" vertical="center" shrinkToFit="1"/>
      <protection locked="0"/>
    </xf>
    <xf numFmtId="0" fontId="30" fillId="33" borderId="52" xfId="0" applyFont="1" applyFill="1" applyBorder="1" applyAlignment="1" applyProtection="1">
      <alignment horizontal="center" vertical="center" shrinkToFit="1"/>
      <protection locked="0"/>
    </xf>
    <xf numFmtId="0" fontId="30" fillId="33" borderId="51" xfId="0" applyFont="1" applyFill="1" applyBorder="1" applyAlignment="1" applyProtection="1">
      <alignment horizontal="center" vertical="center" shrinkToFit="1"/>
      <protection locked="0"/>
    </xf>
    <xf numFmtId="0" fontId="30" fillId="35" borderId="39" xfId="0" applyFont="1" applyFill="1" applyBorder="1" applyAlignment="1" applyProtection="1">
      <alignment horizontal="center" vertical="center" shrinkToFit="1"/>
      <protection locked="0"/>
    </xf>
    <xf numFmtId="0" fontId="30" fillId="35" borderId="42" xfId="0" applyFont="1" applyFill="1" applyBorder="1" applyAlignment="1" applyProtection="1">
      <alignment horizontal="center" vertical="center" shrinkToFit="1"/>
      <protection locked="0"/>
    </xf>
    <xf numFmtId="0" fontId="30" fillId="35" borderId="40" xfId="0" applyFont="1" applyFill="1" applyBorder="1" applyAlignment="1" applyProtection="1">
      <alignment horizontal="center" vertical="center" shrinkToFit="1"/>
      <protection locked="0"/>
    </xf>
    <xf numFmtId="0" fontId="30" fillId="35" borderId="11" xfId="0" applyFont="1" applyFill="1" applyBorder="1" applyAlignment="1" applyProtection="1">
      <alignment horizontal="center" vertical="center" shrinkToFit="1"/>
      <protection locked="0"/>
    </xf>
    <xf numFmtId="0" fontId="30" fillId="35" borderId="34" xfId="0" applyFont="1" applyFill="1" applyBorder="1" applyAlignment="1" applyProtection="1">
      <alignment horizontal="center" vertical="center" shrinkToFit="1"/>
      <protection locked="0"/>
    </xf>
    <xf numFmtId="0" fontId="30" fillId="35" borderId="13" xfId="0" applyFont="1" applyFill="1" applyBorder="1" applyAlignment="1" applyProtection="1">
      <alignment horizontal="center" vertical="center" shrinkToFit="1"/>
      <protection locked="0"/>
    </xf>
    <xf numFmtId="0" fontId="30" fillId="0" borderId="116" xfId="0" applyFont="1" applyBorder="1" applyAlignment="1">
      <alignment horizontal="center" vertical="center" wrapText="1"/>
    </xf>
    <xf numFmtId="0" fontId="30" fillId="0" borderId="117" xfId="0" applyFont="1" applyBorder="1" applyAlignment="1">
      <alignment horizontal="center" vertical="center" wrapText="1"/>
    </xf>
    <xf numFmtId="0" fontId="34" fillId="0" borderId="0" xfId="0" applyFont="1" applyFill="1" applyBorder="1" applyAlignment="1">
      <alignment horizontal="center" vertical="center"/>
    </xf>
    <xf numFmtId="0" fontId="30" fillId="0" borderId="109" xfId="0" applyFont="1" applyBorder="1" applyAlignment="1">
      <alignment horizontal="center" vertical="center"/>
    </xf>
    <xf numFmtId="0" fontId="30" fillId="33" borderId="120" xfId="0" applyFont="1" applyFill="1" applyBorder="1" applyAlignment="1" applyProtection="1">
      <alignment horizontal="center" vertical="center" shrinkToFit="1"/>
      <protection locked="0"/>
    </xf>
    <xf numFmtId="0" fontId="30" fillId="33" borderId="5" xfId="0" applyFont="1" applyFill="1" applyBorder="1" applyAlignment="1" applyProtection="1">
      <alignment horizontal="center" vertical="center" shrinkToFit="1"/>
      <protection locked="0"/>
    </xf>
    <xf numFmtId="0" fontId="30" fillId="33" borderId="10" xfId="0" applyFont="1" applyFill="1" applyBorder="1" applyAlignment="1" applyProtection="1">
      <alignment horizontal="center" vertical="center" wrapText="1"/>
      <protection locked="0"/>
    </xf>
    <xf numFmtId="0" fontId="30" fillId="33" borderId="5" xfId="0" applyFont="1" applyFill="1" applyBorder="1" applyAlignment="1" applyProtection="1">
      <alignment horizontal="center" vertical="center" wrapText="1"/>
      <protection locked="0"/>
    </xf>
    <xf numFmtId="0" fontId="30" fillId="33" borderId="10" xfId="0" applyFont="1" applyFill="1" applyBorder="1" applyAlignment="1" applyProtection="1">
      <alignment horizontal="center" vertical="center" shrinkToFit="1"/>
      <protection locked="0"/>
    </xf>
    <xf numFmtId="0" fontId="30" fillId="33" borderId="38" xfId="0" applyFont="1" applyFill="1" applyBorder="1" applyAlignment="1" applyProtection="1">
      <alignment horizontal="center" vertical="center" shrinkToFit="1"/>
      <protection locked="0"/>
    </xf>
    <xf numFmtId="0" fontId="34" fillId="36" borderId="0" xfId="0" applyFont="1" applyFill="1" applyBorder="1" applyAlignment="1" applyProtection="1">
      <alignment horizontal="center" vertical="center" wrapText="1"/>
      <protection locked="0"/>
    </xf>
    <xf numFmtId="0" fontId="30" fillId="35" borderId="50" xfId="0" applyFont="1" applyFill="1" applyBorder="1" applyAlignment="1" applyProtection="1">
      <alignment horizontal="left" vertical="center" wrapText="1"/>
      <protection locked="0"/>
    </xf>
    <xf numFmtId="0" fontId="30" fillId="35" borderId="0" xfId="0" applyFont="1" applyFill="1" applyBorder="1" applyAlignment="1" applyProtection="1">
      <alignment horizontal="left" vertical="center" wrapText="1"/>
      <protection locked="0"/>
    </xf>
    <xf numFmtId="0" fontId="30" fillId="35" borderId="54" xfId="0" applyFont="1" applyFill="1" applyBorder="1" applyAlignment="1" applyProtection="1">
      <alignment horizontal="left" vertical="center" wrapText="1"/>
      <protection locked="0"/>
    </xf>
    <xf numFmtId="177" fontId="30" fillId="0" borderId="112" xfId="0" applyNumberFormat="1" applyFont="1" applyBorder="1" applyAlignment="1">
      <alignment horizontal="center" vertical="center" wrapText="1"/>
    </xf>
    <xf numFmtId="177" fontId="30" fillId="0" borderId="111" xfId="0" applyNumberFormat="1" applyFont="1" applyBorder="1" applyAlignment="1">
      <alignment horizontal="center" vertical="center" wrapText="1"/>
    </xf>
    <xf numFmtId="177" fontId="30" fillId="0" borderId="113" xfId="0" applyNumberFormat="1" applyFont="1" applyBorder="1" applyAlignment="1">
      <alignment horizontal="center" vertical="center" wrapText="1"/>
    </xf>
    <xf numFmtId="0" fontId="30" fillId="33" borderId="50" xfId="0" applyFont="1" applyFill="1" applyBorder="1" applyAlignment="1" applyProtection="1">
      <alignment horizontal="center" vertical="center" shrinkToFit="1"/>
      <protection locked="0"/>
    </xf>
    <xf numFmtId="0" fontId="30" fillId="33" borderId="4" xfId="0" applyFont="1" applyFill="1" applyBorder="1" applyAlignment="1" applyProtection="1">
      <alignment horizontal="center" vertical="center" shrinkToFit="1"/>
      <protection locked="0"/>
    </xf>
    <xf numFmtId="0" fontId="30" fillId="33" borderId="37" xfId="0" applyFont="1" applyFill="1" applyBorder="1" applyAlignment="1" applyProtection="1">
      <alignment horizontal="center" vertical="center" wrapText="1"/>
      <protection locked="0"/>
    </xf>
    <xf numFmtId="0" fontId="30" fillId="33" borderId="4" xfId="0" applyFont="1" applyFill="1" applyBorder="1" applyAlignment="1" applyProtection="1">
      <alignment horizontal="center" vertical="center" wrapText="1"/>
      <protection locked="0"/>
    </xf>
    <xf numFmtId="0" fontId="30" fillId="33" borderId="37" xfId="0" applyFont="1" applyFill="1" applyBorder="1" applyAlignment="1" applyProtection="1">
      <alignment horizontal="center" vertical="center" shrinkToFit="1"/>
      <protection locked="0"/>
    </xf>
    <xf numFmtId="0" fontId="30" fillId="33" borderId="0" xfId="0" applyFont="1" applyFill="1" applyBorder="1" applyAlignment="1" applyProtection="1">
      <alignment horizontal="center" vertical="center" shrinkToFit="1"/>
      <protection locked="0"/>
    </xf>
    <xf numFmtId="0" fontId="30" fillId="0" borderId="90" xfId="0" applyFont="1" applyBorder="1" applyAlignment="1">
      <alignment horizontal="center" vertical="center"/>
    </xf>
    <xf numFmtId="0" fontId="30" fillId="0" borderId="93" xfId="0" applyFont="1" applyBorder="1" applyAlignment="1">
      <alignment horizontal="center" vertical="center"/>
    </xf>
    <xf numFmtId="0" fontId="30" fillId="0" borderId="98" xfId="0" applyFont="1" applyBorder="1" applyAlignment="1">
      <alignment horizontal="center" vertical="center"/>
    </xf>
    <xf numFmtId="0" fontId="30" fillId="0" borderId="49" xfId="0" applyFont="1" applyBorder="1" applyAlignment="1">
      <alignment horizontal="center" vertical="center" wrapText="1"/>
    </xf>
    <xf numFmtId="0" fontId="30" fillId="0" borderId="91"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99"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9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99"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1" xfId="0" applyFont="1" applyBorder="1" applyAlignment="1">
      <alignment horizontal="center" vertical="center" wrapText="1"/>
    </xf>
    <xf numFmtId="1" fontId="30" fillId="0" borderId="108" xfId="0" applyNumberFormat="1" applyFont="1" applyBorder="1" applyAlignment="1">
      <alignment horizontal="center" vertical="center" wrapText="1"/>
    </xf>
    <xf numFmtId="1" fontId="30" fillId="0" borderId="107" xfId="0" applyNumberFormat="1" applyFont="1" applyBorder="1" applyAlignment="1">
      <alignment horizontal="center" vertical="center" wrapText="1"/>
    </xf>
    <xf numFmtId="0" fontId="30" fillId="35" borderId="49" xfId="0" applyFont="1" applyFill="1" applyBorder="1" applyAlignment="1" applyProtection="1">
      <alignment horizontal="left" vertical="center" wrapText="1"/>
      <protection locked="0"/>
    </xf>
    <xf numFmtId="0" fontId="30" fillId="35" borderId="26" xfId="0" applyFont="1" applyFill="1" applyBorder="1" applyAlignment="1" applyProtection="1">
      <alignment horizontal="left" vertical="center" wrapText="1"/>
      <protection locked="0"/>
    </xf>
    <xf numFmtId="0" fontId="30" fillId="35" borderId="57" xfId="0" applyFont="1" applyFill="1" applyBorder="1" applyAlignment="1" applyProtection="1">
      <alignment horizontal="left" vertical="center" wrapText="1"/>
      <protection locked="0"/>
    </xf>
    <xf numFmtId="0" fontId="30" fillId="33" borderId="49" xfId="0" applyFont="1" applyFill="1" applyBorder="1" applyAlignment="1" applyProtection="1">
      <alignment horizontal="center" vertical="center" shrinkToFit="1"/>
      <protection locked="0"/>
    </xf>
    <xf numFmtId="0" fontId="30" fillId="33" borderId="91" xfId="0" applyFont="1" applyFill="1" applyBorder="1" applyAlignment="1" applyProtection="1">
      <alignment horizontal="center" vertical="center" shrinkToFit="1"/>
      <protection locked="0"/>
    </xf>
    <xf numFmtId="0" fontId="30" fillId="33" borderId="56" xfId="0" applyFont="1" applyFill="1" applyBorder="1" applyAlignment="1" applyProtection="1">
      <alignment horizontal="center" vertical="center" wrapText="1"/>
      <protection locked="0"/>
    </xf>
    <xf numFmtId="0" fontId="30" fillId="33" borderId="91" xfId="0" applyFont="1" applyFill="1" applyBorder="1" applyAlignment="1" applyProtection="1">
      <alignment horizontal="center" vertical="center" wrapText="1"/>
      <protection locked="0"/>
    </xf>
    <xf numFmtId="0" fontId="30" fillId="33" borderId="56" xfId="0" applyFont="1" applyFill="1" applyBorder="1" applyAlignment="1" applyProtection="1">
      <alignment horizontal="center" vertical="center" shrinkToFit="1"/>
      <protection locked="0"/>
    </xf>
    <xf numFmtId="0" fontId="30" fillId="33" borderId="26" xfId="0" applyFont="1" applyFill="1" applyBorder="1" applyAlignment="1" applyProtection="1">
      <alignment horizontal="center" vertical="center" shrinkToFit="1"/>
      <protection locked="0"/>
    </xf>
    <xf numFmtId="0" fontId="30" fillId="35" borderId="22" xfId="0" applyFont="1" applyFill="1" applyBorder="1" applyAlignment="1" applyProtection="1">
      <alignment horizontal="center" vertical="center" shrinkToFit="1"/>
      <protection locked="0"/>
    </xf>
    <xf numFmtId="0" fontId="30" fillId="35" borderId="102" xfId="0" applyFont="1" applyFill="1" applyBorder="1" applyAlignment="1" applyProtection="1">
      <alignment horizontal="center" vertical="center" shrinkToFit="1"/>
      <protection locked="0"/>
    </xf>
    <xf numFmtId="0" fontId="30" fillId="35" borderId="12" xfId="0" applyFont="1" applyFill="1" applyBorder="1" applyAlignment="1" applyProtection="1">
      <alignment horizontal="center" vertical="center" shrinkToFit="1"/>
      <protection locked="0"/>
    </xf>
    <xf numFmtId="0" fontId="30" fillId="0" borderId="106" xfId="0" applyFont="1" applyBorder="1" applyAlignment="1">
      <alignment horizontal="center" vertical="center" wrapText="1"/>
    </xf>
    <xf numFmtId="0" fontId="30" fillId="0" borderId="107" xfId="0" applyFont="1" applyBorder="1" applyAlignment="1">
      <alignment horizontal="center" vertical="center" wrapText="1"/>
    </xf>
    <xf numFmtId="0" fontId="31" fillId="33" borderId="0" xfId="0" applyFont="1" applyFill="1" applyAlignment="1" applyProtection="1">
      <alignment horizontal="center" vertical="center" shrinkToFit="1"/>
      <protection locked="0"/>
    </xf>
    <xf numFmtId="0" fontId="31" fillId="34" borderId="0" xfId="0" applyFont="1" applyFill="1" applyAlignment="1" applyProtection="1">
      <alignment horizontal="center" vertical="center" shrinkToFit="1"/>
      <protection locked="0"/>
    </xf>
    <xf numFmtId="0" fontId="31" fillId="35" borderId="0" xfId="0" applyFont="1" applyFill="1" applyAlignment="1" applyProtection="1">
      <alignment horizontal="center" vertical="center"/>
      <protection locked="0"/>
    </xf>
    <xf numFmtId="0" fontId="31" fillId="0" borderId="0" xfId="0" applyFont="1" applyFill="1" applyAlignment="1">
      <alignment horizontal="center" vertical="center"/>
    </xf>
    <xf numFmtId="0" fontId="30" fillId="33" borderId="39" xfId="0" applyFont="1" applyFill="1" applyBorder="1" applyAlignment="1" applyProtection="1">
      <alignment horizontal="center" vertical="center"/>
      <protection locked="0"/>
    </xf>
    <xf numFmtId="0" fontId="30" fillId="34" borderId="42" xfId="0" applyFont="1" applyFill="1" applyBorder="1" applyAlignment="1" applyProtection="1">
      <alignment horizontal="center" vertical="center"/>
      <protection locked="0"/>
    </xf>
    <xf numFmtId="0" fontId="30" fillId="34" borderId="40" xfId="0" applyFont="1" applyFill="1" applyBorder="1" applyAlignment="1" applyProtection="1">
      <alignment horizontal="center" vertical="center"/>
      <protection locked="0"/>
    </xf>
    <xf numFmtId="0" fontId="30" fillId="0" borderId="26" xfId="0" quotePrefix="1" applyFont="1" applyBorder="1" applyAlignment="1">
      <alignment horizontal="center" vertical="center"/>
    </xf>
    <xf numFmtId="0" fontId="30" fillId="0" borderId="26" xfId="0" applyFont="1" applyBorder="1" applyAlignment="1">
      <alignment horizontal="center" vertical="center"/>
    </xf>
    <xf numFmtId="0" fontId="34" fillId="0" borderId="92" xfId="0" applyFont="1" applyFill="1" applyBorder="1" applyAlignment="1">
      <alignment horizontal="center" vertical="center" wrapText="1"/>
    </xf>
    <xf numFmtId="0" fontId="34" fillId="0" borderId="57"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100" xfId="0"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49"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53"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42" xfId="0" applyFont="1" applyFill="1" applyBorder="1" applyAlignment="1">
      <alignment horizontal="center" vertical="center"/>
    </xf>
    <xf numFmtId="0" fontId="30" fillId="0" borderId="94" xfId="0" applyFont="1" applyFill="1" applyBorder="1" applyAlignment="1">
      <alignment horizontal="center" vertical="center"/>
    </xf>
    <xf numFmtId="0" fontId="30" fillId="0" borderId="95" xfId="0" applyFont="1" applyFill="1" applyBorder="1" applyAlignment="1">
      <alignment horizontal="center" vertical="center"/>
    </xf>
    <xf numFmtId="0" fontId="30" fillId="35" borderId="39" xfId="0" applyFont="1" applyFill="1" applyBorder="1" applyAlignment="1" applyProtection="1">
      <alignment horizontal="center" vertical="center"/>
      <protection locked="0"/>
    </xf>
    <xf numFmtId="0" fontId="30" fillId="35" borderId="40" xfId="0" applyFont="1" applyFill="1" applyBorder="1" applyAlignment="1" applyProtection="1">
      <alignment horizontal="center" vertical="center"/>
      <protection locked="0"/>
    </xf>
    <xf numFmtId="0" fontId="30" fillId="36" borderId="39" xfId="0" applyFont="1" applyFill="1" applyBorder="1" applyAlignment="1" applyProtection="1">
      <alignment horizontal="center" vertical="center"/>
    </xf>
    <xf numFmtId="0" fontId="30" fillId="36" borderId="40" xfId="0" applyFont="1" applyFill="1" applyBorder="1" applyAlignment="1" applyProtection="1">
      <alignment horizontal="center" vertical="center"/>
    </xf>
    <xf numFmtId="0" fontId="39" fillId="36" borderId="23" xfId="0" applyFont="1" applyFill="1" applyBorder="1" applyAlignment="1" applyProtection="1">
      <alignment horizontal="center" vertical="center"/>
    </xf>
    <xf numFmtId="0" fontId="34" fillId="36" borderId="0" xfId="0" applyFont="1" applyFill="1" applyBorder="1" applyAlignment="1">
      <alignment horizontal="left" vertical="center" inden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7" builtinId="6"/>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3" xfId="44" xr:uid="{00000000-0005-0000-0000-00002C000000}"/>
    <cellStyle name="標準_コピーCT279ID2202N16" xfId="45" xr:uid="{00000000-0005-0000-0000-00002D000000}"/>
    <cellStyle name="良い" xfId="46" builtinId="26" customBuiltin="1"/>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0</xdr:colOff>
      <xdr:row>16</xdr:row>
      <xdr:rowOff>19050</xdr:rowOff>
    </xdr:from>
    <xdr:to>
      <xdr:col>37</xdr:col>
      <xdr:colOff>0</xdr:colOff>
      <xdr:row>16</xdr:row>
      <xdr:rowOff>200025</xdr:rowOff>
    </xdr:to>
    <xdr:sp macro="" textlink="">
      <xdr:nvSpPr>
        <xdr:cNvPr id="7460" name="Line 1">
          <a:extLst>
            <a:ext uri="{FF2B5EF4-FFF2-40B4-BE49-F238E27FC236}">
              <a16:creationId xmlns:a16="http://schemas.microsoft.com/office/drawing/2014/main" id="{573F0F19-2A43-4638-A38F-EA00BD7D39C4}"/>
            </a:ext>
          </a:extLst>
        </xdr:cNvPr>
        <xdr:cNvSpPr>
          <a:spLocks noChangeShapeType="1"/>
        </xdr:cNvSpPr>
      </xdr:nvSpPr>
      <xdr:spPr bwMode="auto">
        <a:xfrm>
          <a:off x="7381875" y="4200525"/>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FB0F3F61-D45C-4F2B-8D88-4094DA100052}"/>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9E50BF05-C1A6-4752-A8AD-621991886EB2}"/>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5080A5C8-4E94-441F-8D19-55F17045896D}"/>
            </a:ext>
          </a:extLst>
        </xdr:cNvPr>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16P175\AppData\Local\Temp\7zO85D92C11\t-yousiki1-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16P175\AppData\Local\Temp\7zO4D2F192A\t-yousiki1-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特定施設入居者生活介護"/>
      <sheetName val="【記載例】シフト記号表（勤務時間帯）"/>
      <sheetName val="特定施設入居者生活介護"/>
      <sheetName val="シフト記号表"/>
      <sheetName val="記入方法"/>
      <sheetName val="プルダウン・リスト"/>
    </sheetNames>
    <sheetDataSet>
      <sheetData sheetId="0" refreshError="1"/>
      <sheetData sheetId="1">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row>
        <row r="7">
          <cell r="C7" t="str">
            <v>b</v>
          </cell>
          <cell r="D7" t="str">
            <v>b</v>
          </cell>
          <cell r="E7" t="str">
            <v>：</v>
          </cell>
          <cell r="F7">
            <v>0.375</v>
          </cell>
          <cell r="G7" t="str">
            <v>～</v>
          </cell>
          <cell r="H7">
            <v>0.75</v>
          </cell>
          <cell r="I7" t="str">
            <v>（</v>
          </cell>
          <cell r="J7">
            <v>4.1666666666666664E-2</v>
          </cell>
          <cell r="K7" t="str">
            <v>）</v>
          </cell>
          <cell r="L7">
            <v>8</v>
          </cell>
        </row>
        <row r="8">
          <cell r="C8" t="str">
            <v>c</v>
          </cell>
          <cell r="D8" t="str">
            <v>c</v>
          </cell>
          <cell r="E8" t="str">
            <v>：</v>
          </cell>
          <cell r="F8">
            <v>0.41666666666666669</v>
          </cell>
          <cell r="G8" t="str">
            <v>～</v>
          </cell>
          <cell r="H8">
            <v>0.79166666666666663</v>
          </cell>
          <cell r="I8" t="str">
            <v>（</v>
          </cell>
          <cell r="J8">
            <v>4.1666666666666664E-2</v>
          </cell>
          <cell r="K8" t="str">
            <v>）</v>
          </cell>
          <cell r="L8">
            <v>7.9999999999999982</v>
          </cell>
        </row>
        <row r="9">
          <cell r="C9" t="str">
            <v>d</v>
          </cell>
          <cell r="D9" t="str">
            <v>d</v>
          </cell>
          <cell r="E9" t="str">
            <v>：</v>
          </cell>
          <cell r="F9">
            <v>0.5</v>
          </cell>
          <cell r="G9" t="str">
            <v>～</v>
          </cell>
          <cell r="H9">
            <v>0.875</v>
          </cell>
          <cell r="I9" t="str">
            <v>（</v>
          </cell>
          <cell r="J9">
            <v>4.1666666666666664E-2</v>
          </cell>
          <cell r="K9" t="str">
            <v>）</v>
          </cell>
          <cell r="L9">
            <v>8</v>
          </cell>
        </row>
        <row r="10">
          <cell r="C10" t="str">
            <v>e</v>
          </cell>
          <cell r="D10" t="str">
            <v>e</v>
          </cell>
          <cell r="E10" t="str">
            <v>：</v>
          </cell>
          <cell r="F10">
            <v>0.375</v>
          </cell>
          <cell r="G10" t="str">
            <v>～</v>
          </cell>
          <cell r="H10">
            <v>0.54166666666666663</v>
          </cell>
          <cell r="I10" t="str">
            <v>（</v>
          </cell>
          <cell r="J10">
            <v>0</v>
          </cell>
          <cell r="K10" t="str">
            <v>）</v>
          </cell>
          <cell r="L10">
            <v>3.9999999999999991</v>
          </cell>
        </row>
        <row r="11">
          <cell r="C11" t="str">
            <v>f</v>
          </cell>
          <cell r="D11" t="str">
            <v>f</v>
          </cell>
          <cell r="E11" t="str">
            <v>：</v>
          </cell>
          <cell r="F11">
            <v>0.54166666666666663</v>
          </cell>
          <cell r="G11" t="str">
            <v>～</v>
          </cell>
          <cell r="H11">
            <v>0.75</v>
          </cell>
          <cell r="I11" t="str">
            <v>（</v>
          </cell>
          <cell r="J11">
            <v>4.1666666666666664E-2</v>
          </cell>
          <cell r="K11" t="str">
            <v>）</v>
          </cell>
          <cell r="L11">
            <v>4.0000000000000009</v>
          </cell>
        </row>
        <row r="12">
          <cell r="C12" t="str">
            <v>g</v>
          </cell>
          <cell r="D12" t="str">
            <v>g</v>
          </cell>
          <cell r="E12" t="str">
            <v>：</v>
          </cell>
          <cell r="F12">
            <v>0.58333333333333337</v>
          </cell>
          <cell r="G12" t="str">
            <v>～</v>
          </cell>
          <cell r="H12">
            <v>0.83333333333333337</v>
          </cell>
          <cell r="I12" t="str">
            <v>（</v>
          </cell>
          <cell r="J12">
            <v>0</v>
          </cell>
          <cell r="K12" t="str">
            <v>）</v>
          </cell>
          <cell r="L12">
            <v>6</v>
          </cell>
        </row>
        <row r="13">
          <cell r="C13" t="str">
            <v>h</v>
          </cell>
          <cell r="D13" t="str">
            <v>h</v>
          </cell>
          <cell r="E13" t="str">
            <v>：</v>
          </cell>
          <cell r="F13">
            <v>0.66666666666666663</v>
          </cell>
          <cell r="G13" t="str">
            <v>～</v>
          </cell>
          <cell r="H13">
            <v>1</v>
          </cell>
          <cell r="I13" t="str">
            <v>（</v>
          </cell>
          <cell r="J13">
            <v>0</v>
          </cell>
          <cell r="K13" t="str">
            <v>）</v>
          </cell>
          <cell r="L13">
            <v>8</v>
          </cell>
        </row>
        <row r="14">
          <cell r="C14" t="str">
            <v>i</v>
          </cell>
          <cell r="D14" t="str">
            <v>i</v>
          </cell>
          <cell r="E14" t="str">
            <v>：</v>
          </cell>
          <cell r="F14">
            <v>0</v>
          </cell>
          <cell r="G14" t="str">
            <v>～</v>
          </cell>
          <cell r="H14">
            <v>0.375</v>
          </cell>
          <cell r="I14" t="str">
            <v>（</v>
          </cell>
          <cell r="J14">
            <v>4.1666666666666664E-2</v>
          </cell>
          <cell r="K14" t="str">
            <v>）</v>
          </cell>
          <cell r="L14">
            <v>8</v>
          </cell>
        </row>
        <row r="15">
          <cell r="C15" t="str">
            <v>j</v>
          </cell>
          <cell r="D15" t="str">
            <v>j</v>
          </cell>
          <cell r="E15" t="str">
            <v>：</v>
          </cell>
          <cell r="G15" t="str">
            <v>～</v>
          </cell>
          <cell r="I15" t="str">
            <v>（</v>
          </cell>
          <cell r="J15">
            <v>0</v>
          </cell>
          <cell r="K15" t="str">
            <v>）</v>
          </cell>
          <cell r="L15" t="str">
            <v/>
          </cell>
        </row>
        <row r="16">
          <cell r="C16" t="str">
            <v>k</v>
          </cell>
          <cell r="D16" t="str">
            <v>k</v>
          </cell>
          <cell r="E16" t="str">
            <v>：</v>
          </cell>
          <cell r="G16" t="str">
            <v>～</v>
          </cell>
          <cell r="I16" t="str">
            <v>（</v>
          </cell>
          <cell r="J16">
            <v>0</v>
          </cell>
          <cell r="K16" t="str">
            <v>）</v>
          </cell>
          <cell r="L16" t="str">
            <v/>
          </cell>
        </row>
        <row r="17">
          <cell r="C17" t="str">
            <v>l</v>
          </cell>
          <cell r="D17" t="str">
            <v>l</v>
          </cell>
          <cell r="E17" t="str">
            <v>：</v>
          </cell>
          <cell r="G17" t="str">
            <v>～</v>
          </cell>
          <cell r="I17" t="str">
            <v>（</v>
          </cell>
          <cell r="J17">
            <v>0</v>
          </cell>
          <cell r="K17" t="str">
            <v>）</v>
          </cell>
          <cell r="L17" t="str">
            <v/>
          </cell>
        </row>
        <row r="18">
          <cell r="C18" t="str">
            <v>m</v>
          </cell>
          <cell r="D18" t="str">
            <v>m</v>
          </cell>
          <cell r="E18" t="str">
            <v>：</v>
          </cell>
          <cell r="G18" t="str">
            <v>～</v>
          </cell>
          <cell r="I18" t="str">
            <v>（</v>
          </cell>
          <cell r="J18">
            <v>0</v>
          </cell>
          <cell r="K18" t="str">
            <v>）</v>
          </cell>
          <cell r="L18" t="str">
            <v/>
          </cell>
        </row>
        <row r="19">
          <cell r="C19" t="str">
            <v>n</v>
          </cell>
          <cell r="D19" t="str">
            <v>n</v>
          </cell>
          <cell r="E19" t="str">
            <v>：</v>
          </cell>
          <cell r="G19" t="str">
            <v>～</v>
          </cell>
          <cell r="I19" t="str">
            <v>（</v>
          </cell>
          <cell r="J19">
            <v>0</v>
          </cell>
          <cell r="K19" t="str">
            <v>）</v>
          </cell>
          <cell r="L19" t="str">
            <v/>
          </cell>
        </row>
        <row r="20">
          <cell r="C20" t="str">
            <v>o</v>
          </cell>
          <cell r="D20" t="str">
            <v>o</v>
          </cell>
          <cell r="E20" t="str">
            <v>：</v>
          </cell>
          <cell r="G20" t="str">
            <v>～</v>
          </cell>
          <cell r="I20" t="str">
            <v>（</v>
          </cell>
          <cell r="J20">
            <v>0</v>
          </cell>
          <cell r="K20" t="str">
            <v>）</v>
          </cell>
          <cell r="L20" t="str">
            <v/>
          </cell>
        </row>
        <row r="21">
          <cell r="C21" t="str">
            <v>p</v>
          </cell>
          <cell r="D21" t="str">
            <v>p</v>
          </cell>
          <cell r="E21" t="str">
            <v>：</v>
          </cell>
          <cell r="G21" t="str">
            <v>～</v>
          </cell>
          <cell r="I21" t="str">
            <v>（</v>
          </cell>
          <cell r="J21">
            <v>0</v>
          </cell>
          <cell r="K21" t="str">
            <v>）</v>
          </cell>
          <cell r="L21" t="str">
            <v/>
          </cell>
        </row>
        <row r="22">
          <cell r="C22" t="str">
            <v>q</v>
          </cell>
          <cell r="D22" t="str">
            <v>q</v>
          </cell>
          <cell r="E22" t="str">
            <v>：</v>
          </cell>
          <cell r="G22" t="str">
            <v>～</v>
          </cell>
          <cell r="I22" t="str">
            <v>（</v>
          </cell>
          <cell r="J22">
            <v>0</v>
          </cell>
          <cell r="K22" t="str">
            <v>）</v>
          </cell>
          <cell r="L22" t="str">
            <v/>
          </cell>
        </row>
        <row r="23">
          <cell r="C23" t="str">
            <v>r</v>
          </cell>
          <cell r="D23" t="str">
            <v>r</v>
          </cell>
          <cell r="E23" t="str">
            <v>：</v>
          </cell>
          <cell r="G23" t="str">
            <v>～</v>
          </cell>
          <cell r="I23" t="str">
            <v>（</v>
          </cell>
          <cell r="K23" t="str">
            <v>）</v>
          </cell>
          <cell r="L23">
            <v>1</v>
          </cell>
        </row>
        <row r="24">
          <cell r="C24" t="str">
            <v>s</v>
          </cell>
          <cell r="D24" t="str">
            <v>s</v>
          </cell>
          <cell r="E24" t="str">
            <v>：</v>
          </cell>
          <cell r="G24" t="str">
            <v>～</v>
          </cell>
          <cell r="I24" t="str">
            <v>（</v>
          </cell>
          <cell r="K24" t="str">
            <v>）</v>
          </cell>
          <cell r="L24">
            <v>2</v>
          </cell>
        </row>
        <row r="25">
          <cell r="C25" t="str">
            <v>t</v>
          </cell>
          <cell r="D25" t="str">
            <v>t</v>
          </cell>
          <cell r="E25" t="str">
            <v>：</v>
          </cell>
          <cell r="G25" t="str">
            <v>～</v>
          </cell>
          <cell r="I25" t="str">
            <v>（</v>
          </cell>
          <cell r="K25" t="str">
            <v>）</v>
          </cell>
          <cell r="L25">
            <v>3</v>
          </cell>
        </row>
        <row r="26">
          <cell r="C26" t="str">
            <v>u</v>
          </cell>
          <cell r="D26" t="str">
            <v>u</v>
          </cell>
          <cell r="E26" t="str">
            <v>：</v>
          </cell>
          <cell r="G26" t="str">
            <v>～</v>
          </cell>
          <cell r="I26" t="str">
            <v>（</v>
          </cell>
          <cell r="K26" t="str">
            <v>）</v>
          </cell>
          <cell r="L26">
            <v>4</v>
          </cell>
        </row>
        <row r="27">
          <cell r="C27" t="str">
            <v>v</v>
          </cell>
          <cell r="D27" t="str">
            <v>v</v>
          </cell>
          <cell r="E27" t="str">
            <v>：</v>
          </cell>
          <cell r="G27" t="str">
            <v>～</v>
          </cell>
          <cell r="I27" t="str">
            <v>（</v>
          </cell>
          <cell r="K27" t="str">
            <v>）</v>
          </cell>
          <cell r="L27">
            <v>5</v>
          </cell>
        </row>
        <row r="28">
          <cell r="C28" t="str">
            <v>w</v>
          </cell>
          <cell r="D28" t="str">
            <v>w</v>
          </cell>
          <cell r="E28" t="str">
            <v>：</v>
          </cell>
          <cell r="G28" t="str">
            <v>～</v>
          </cell>
          <cell r="I28" t="str">
            <v>（</v>
          </cell>
          <cell r="K28" t="str">
            <v>）</v>
          </cell>
          <cell r="L28">
            <v>6</v>
          </cell>
        </row>
        <row r="29">
          <cell r="C29" t="str">
            <v>x</v>
          </cell>
          <cell r="D29" t="str">
            <v>x</v>
          </cell>
          <cell r="E29" t="str">
            <v>：</v>
          </cell>
          <cell r="G29" t="str">
            <v>～</v>
          </cell>
          <cell r="I29" t="str">
            <v>（</v>
          </cell>
          <cell r="K29" t="str">
            <v>）</v>
          </cell>
          <cell r="L29">
            <v>7</v>
          </cell>
        </row>
        <row r="30">
          <cell r="C30" t="str">
            <v>y</v>
          </cell>
          <cell r="D30" t="str">
            <v>y</v>
          </cell>
          <cell r="E30" t="str">
            <v>：</v>
          </cell>
          <cell r="G30" t="str">
            <v>～</v>
          </cell>
          <cell r="I30" t="str">
            <v>（</v>
          </cell>
          <cell r="K30" t="str">
            <v>）</v>
          </cell>
          <cell r="L30">
            <v>8</v>
          </cell>
        </row>
        <row r="31">
          <cell r="C31" t="str">
            <v>z</v>
          </cell>
          <cell r="D31" t="str">
            <v>z</v>
          </cell>
          <cell r="E31" t="str">
            <v>：</v>
          </cell>
          <cell r="G31" t="str">
            <v>～</v>
          </cell>
          <cell r="I31" t="str">
            <v>（</v>
          </cell>
          <cell r="K31" t="str">
            <v>）</v>
          </cell>
          <cell r="L31">
            <v>1</v>
          </cell>
        </row>
        <row r="32">
          <cell r="C32" t="str">
            <v>x</v>
          </cell>
          <cell r="D32" t="str">
            <v>x</v>
          </cell>
          <cell r="E32" t="str">
            <v>：</v>
          </cell>
          <cell r="G32" t="str">
            <v>～</v>
          </cell>
          <cell r="I32" t="str">
            <v>（</v>
          </cell>
          <cell r="K32" t="str">
            <v>）</v>
          </cell>
          <cell r="L32">
            <v>2</v>
          </cell>
        </row>
        <row r="33">
          <cell r="C33" t="str">
            <v>aa</v>
          </cell>
          <cell r="D33" t="str">
            <v>aa</v>
          </cell>
          <cell r="E33" t="str">
            <v>：</v>
          </cell>
          <cell r="G33" t="str">
            <v>～</v>
          </cell>
          <cell r="I33" t="str">
            <v>（</v>
          </cell>
          <cell r="K33" t="str">
            <v>）</v>
          </cell>
          <cell r="L33">
            <v>3</v>
          </cell>
        </row>
        <row r="34">
          <cell r="C34" t="str">
            <v>ab</v>
          </cell>
          <cell r="D34" t="str">
            <v>ab</v>
          </cell>
          <cell r="E34" t="str">
            <v>：</v>
          </cell>
          <cell r="G34" t="str">
            <v>～</v>
          </cell>
          <cell r="I34" t="str">
            <v>（</v>
          </cell>
          <cell r="K34" t="str">
            <v>）</v>
          </cell>
          <cell r="L34">
            <v>4</v>
          </cell>
        </row>
        <row r="35">
          <cell r="C35" t="str">
            <v>ac</v>
          </cell>
          <cell r="D35" t="str">
            <v>ac</v>
          </cell>
          <cell r="E35" t="str">
            <v>：</v>
          </cell>
          <cell r="G35" t="str">
            <v>～</v>
          </cell>
          <cell r="I35" t="str">
            <v>（</v>
          </cell>
          <cell r="K35" t="str">
            <v>）</v>
          </cell>
          <cell r="L35">
            <v>5</v>
          </cell>
        </row>
        <row r="36">
          <cell r="C36" t="str">
            <v>ad</v>
          </cell>
          <cell r="D36" t="str">
            <v>ad</v>
          </cell>
          <cell r="E36" t="str">
            <v>：</v>
          </cell>
          <cell r="G36" t="str">
            <v>～</v>
          </cell>
          <cell r="I36" t="str">
            <v>（</v>
          </cell>
          <cell r="K36" t="str">
            <v>）</v>
          </cell>
          <cell r="L36">
            <v>6</v>
          </cell>
        </row>
        <row r="37">
          <cell r="C37" t="str">
            <v>ae</v>
          </cell>
          <cell r="D37" t="str">
            <v>ae</v>
          </cell>
          <cell r="E37" t="str">
            <v>：</v>
          </cell>
          <cell r="G37" t="str">
            <v>～</v>
          </cell>
          <cell r="I37" t="str">
            <v>（</v>
          </cell>
          <cell r="K37" t="str">
            <v>）</v>
          </cell>
          <cell r="L37">
            <v>7</v>
          </cell>
        </row>
        <row r="38">
          <cell r="C38" t="str">
            <v>af</v>
          </cell>
          <cell r="D38" t="str">
            <v>af</v>
          </cell>
          <cell r="E38" t="str">
            <v>：</v>
          </cell>
          <cell r="G38" t="str">
            <v>～</v>
          </cell>
          <cell r="I38" t="str">
            <v>（</v>
          </cell>
          <cell r="K38" t="str">
            <v>）</v>
          </cell>
          <cell r="L38">
            <v>8</v>
          </cell>
        </row>
        <row r="39">
          <cell r="C39" t="str">
            <v>ag</v>
          </cell>
          <cell r="E39" t="str">
            <v>：</v>
          </cell>
          <cell r="F39">
            <v>0.29166666666666669</v>
          </cell>
          <cell r="G39" t="str">
            <v>～</v>
          </cell>
          <cell r="H39">
            <v>0.39583333333333331</v>
          </cell>
          <cell r="I39" t="str">
            <v>（</v>
          </cell>
          <cell r="J39">
            <v>0</v>
          </cell>
          <cell r="K39" t="str">
            <v>）</v>
          </cell>
          <cell r="L39">
            <v>2.4999999999999991</v>
          </cell>
        </row>
        <row r="40">
          <cell r="C40" t="str">
            <v>-</v>
          </cell>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E42" t="str">
            <v>：</v>
          </cell>
          <cell r="G42" t="str">
            <v>～</v>
          </cell>
          <cell r="I42" t="str">
            <v>（</v>
          </cell>
          <cell r="J42">
            <v>0</v>
          </cell>
          <cell r="K42" t="str">
            <v>）</v>
          </cell>
          <cell r="L42" t="str">
            <v/>
          </cell>
        </row>
        <row r="43">
          <cell r="C43" t="str">
            <v>-</v>
          </cell>
          <cell r="E43" t="str">
            <v>：</v>
          </cell>
          <cell r="G43" t="str">
            <v>～</v>
          </cell>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E45" t="str">
            <v>：</v>
          </cell>
          <cell r="G45" t="str">
            <v>～</v>
          </cell>
          <cell r="I45" t="str">
            <v>（</v>
          </cell>
          <cell r="J45">
            <v>0</v>
          </cell>
          <cell r="K45" t="str">
            <v>）</v>
          </cell>
          <cell r="L45" t="str">
            <v/>
          </cell>
        </row>
        <row r="46">
          <cell r="C46" t="str">
            <v>-</v>
          </cell>
          <cell r="E46" t="str">
            <v>：</v>
          </cell>
          <cell r="G46" t="str">
            <v>～</v>
          </cell>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特定施設入居者生活介護"/>
      <sheetName val="【記載例】シフト記号表（勤務時間帯）"/>
      <sheetName val="特定施設入居者生活介護"/>
      <sheetName val="シフト記号表"/>
      <sheetName val="記入方法"/>
      <sheetName val="プルダウン・リスト"/>
    </sheetNames>
    <sheetDataSet>
      <sheetData sheetId="0"/>
      <sheetData sheetId="1"/>
      <sheetData sheetId="2"/>
      <sheetData sheetId="3">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row>
        <row r="7">
          <cell r="C7" t="str">
            <v>b</v>
          </cell>
          <cell r="D7" t="str">
            <v>b</v>
          </cell>
          <cell r="E7" t="str">
            <v>：</v>
          </cell>
          <cell r="F7">
            <v>0.375</v>
          </cell>
          <cell r="G7" t="str">
            <v>～</v>
          </cell>
          <cell r="H7">
            <v>0.75</v>
          </cell>
          <cell r="I7" t="str">
            <v>（</v>
          </cell>
          <cell r="J7">
            <v>4.1666666666666664E-2</v>
          </cell>
          <cell r="K7" t="str">
            <v>）</v>
          </cell>
          <cell r="L7">
            <v>8</v>
          </cell>
        </row>
        <row r="8">
          <cell r="C8" t="str">
            <v>c</v>
          </cell>
          <cell r="D8" t="str">
            <v>c</v>
          </cell>
          <cell r="E8" t="str">
            <v>：</v>
          </cell>
          <cell r="F8">
            <v>0.41666666666666669</v>
          </cell>
          <cell r="G8" t="str">
            <v>～</v>
          </cell>
          <cell r="H8">
            <v>0.79166666666666663</v>
          </cell>
          <cell r="I8" t="str">
            <v>（</v>
          </cell>
          <cell r="J8">
            <v>4.1666666666666664E-2</v>
          </cell>
          <cell r="K8" t="str">
            <v>）</v>
          </cell>
          <cell r="L8">
            <v>7.9999999999999982</v>
          </cell>
        </row>
        <row r="9">
          <cell r="C9" t="str">
            <v>d</v>
          </cell>
          <cell r="D9" t="str">
            <v>d</v>
          </cell>
          <cell r="E9" t="str">
            <v>：</v>
          </cell>
          <cell r="F9">
            <v>0.5</v>
          </cell>
          <cell r="G9" t="str">
            <v>～</v>
          </cell>
          <cell r="H9">
            <v>0.875</v>
          </cell>
          <cell r="I9" t="str">
            <v>（</v>
          </cell>
          <cell r="J9">
            <v>4.1666666666666664E-2</v>
          </cell>
          <cell r="K9" t="str">
            <v>）</v>
          </cell>
          <cell r="L9">
            <v>8</v>
          </cell>
        </row>
        <row r="10">
          <cell r="C10" t="str">
            <v>e</v>
          </cell>
          <cell r="D10" t="str">
            <v>e</v>
          </cell>
          <cell r="E10" t="str">
            <v>：</v>
          </cell>
          <cell r="F10">
            <v>0.375</v>
          </cell>
          <cell r="G10" t="str">
            <v>～</v>
          </cell>
          <cell r="H10">
            <v>0.54166666666666663</v>
          </cell>
          <cell r="I10" t="str">
            <v>（</v>
          </cell>
          <cell r="J10">
            <v>0</v>
          </cell>
          <cell r="K10" t="str">
            <v>）</v>
          </cell>
          <cell r="L10">
            <v>3.9999999999999991</v>
          </cell>
        </row>
        <row r="11">
          <cell r="C11" t="str">
            <v>f</v>
          </cell>
          <cell r="D11" t="str">
            <v>f</v>
          </cell>
          <cell r="E11" t="str">
            <v>：</v>
          </cell>
          <cell r="F11">
            <v>0.54166666666666663</v>
          </cell>
          <cell r="G11" t="str">
            <v>～</v>
          </cell>
          <cell r="H11">
            <v>0.77083333333333337</v>
          </cell>
          <cell r="I11" t="str">
            <v>（</v>
          </cell>
          <cell r="J11">
            <v>0</v>
          </cell>
          <cell r="K11" t="str">
            <v>）</v>
          </cell>
          <cell r="L11">
            <v>5.5000000000000018</v>
          </cell>
        </row>
        <row r="12">
          <cell r="C12" t="str">
            <v>g</v>
          </cell>
          <cell r="D12" t="str">
            <v>g</v>
          </cell>
          <cell r="E12" t="str">
            <v>：</v>
          </cell>
          <cell r="F12">
            <v>0.58333333333333337</v>
          </cell>
          <cell r="G12" t="str">
            <v>～</v>
          </cell>
          <cell r="H12">
            <v>0.83333333333333337</v>
          </cell>
          <cell r="I12" t="str">
            <v>（</v>
          </cell>
          <cell r="J12">
            <v>0</v>
          </cell>
          <cell r="K12" t="str">
            <v>）</v>
          </cell>
          <cell r="L12">
            <v>6</v>
          </cell>
        </row>
        <row r="13">
          <cell r="C13" t="str">
            <v>h</v>
          </cell>
          <cell r="D13" t="str">
            <v>h</v>
          </cell>
          <cell r="E13" t="str">
            <v>：</v>
          </cell>
          <cell r="F13">
            <v>0.66666666666666663</v>
          </cell>
          <cell r="G13" t="str">
            <v>～</v>
          </cell>
          <cell r="H13">
            <v>0</v>
          </cell>
          <cell r="I13" t="str">
            <v>（</v>
          </cell>
          <cell r="J13">
            <v>2.0833333333333332E-2</v>
          </cell>
          <cell r="K13" t="str">
            <v>）</v>
          </cell>
          <cell r="L13">
            <v>7.5000000000000018</v>
          </cell>
        </row>
        <row r="14">
          <cell r="C14" t="str">
            <v>i</v>
          </cell>
          <cell r="D14" t="str">
            <v>i</v>
          </cell>
          <cell r="E14" t="str">
            <v>：</v>
          </cell>
          <cell r="F14">
            <v>0</v>
          </cell>
          <cell r="G14" t="str">
            <v>～</v>
          </cell>
          <cell r="H14">
            <v>0.375</v>
          </cell>
          <cell r="I14" t="str">
            <v>（</v>
          </cell>
          <cell r="J14">
            <v>2.0833333333333332E-2</v>
          </cell>
          <cell r="K14" t="str">
            <v>）</v>
          </cell>
          <cell r="L14">
            <v>8.5</v>
          </cell>
        </row>
        <row r="15">
          <cell r="C15" t="str">
            <v>j</v>
          </cell>
          <cell r="D15" t="str">
            <v>j</v>
          </cell>
          <cell r="E15" t="str">
            <v>：</v>
          </cell>
          <cell r="F15"/>
          <cell r="G15" t="str">
            <v>～</v>
          </cell>
          <cell r="H15"/>
          <cell r="I15" t="str">
            <v>（</v>
          </cell>
          <cell r="J15">
            <v>0</v>
          </cell>
          <cell r="K15" t="str">
            <v>）</v>
          </cell>
          <cell r="L15" t="str">
            <v/>
          </cell>
        </row>
        <row r="16">
          <cell r="C16" t="str">
            <v>k</v>
          </cell>
          <cell r="D16" t="str">
            <v>k</v>
          </cell>
          <cell r="E16" t="str">
            <v>：</v>
          </cell>
          <cell r="F16"/>
          <cell r="G16" t="str">
            <v>～</v>
          </cell>
          <cell r="H16"/>
          <cell r="I16" t="str">
            <v>（</v>
          </cell>
          <cell r="J16">
            <v>0</v>
          </cell>
          <cell r="K16" t="str">
            <v>）</v>
          </cell>
          <cell r="L16" t="str">
            <v/>
          </cell>
        </row>
        <row r="17">
          <cell r="C17" t="str">
            <v>l</v>
          </cell>
          <cell r="D17" t="str">
            <v>l</v>
          </cell>
          <cell r="E17" t="str">
            <v>：</v>
          </cell>
          <cell r="F17"/>
          <cell r="G17" t="str">
            <v>～</v>
          </cell>
          <cell r="H17"/>
          <cell r="I17" t="str">
            <v>（</v>
          </cell>
          <cell r="J17">
            <v>0</v>
          </cell>
          <cell r="K17" t="str">
            <v>）</v>
          </cell>
          <cell r="L17" t="str">
            <v/>
          </cell>
        </row>
        <row r="18">
          <cell r="C18" t="str">
            <v>m</v>
          </cell>
          <cell r="D18" t="str">
            <v>m</v>
          </cell>
          <cell r="E18" t="str">
            <v>：</v>
          </cell>
          <cell r="F18"/>
          <cell r="G18" t="str">
            <v>～</v>
          </cell>
          <cell r="H18"/>
          <cell r="I18" t="str">
            <v>（</v>
          </cell>
          <cell r="J18">
            <v>0</v>
          </cell>
          <cell r="K18" t="str">
            <v>）</v>
          </cell>
          <cell r="L18" t="str">
            <v/>
          </cell>
        </row>
        <row r="19">
          <cell r="C19" t="str">
            <v>n</v>
          </cell>
          <cell r="D19" t="str">
            <v>n</v>
          </cell>
          <cell r="E19" t="str">
            <v>：</v>
          </cell>
          <cell r="F19"/>
          <cell r="G19" t="str">
            <v>～</v>
          </cell>
          <cell r="H19"/>
          <cell r="I19" t="str">
            <v>（</v>
          </cell>
          <cell r="J19">
            <v>0</v>
          </cell>
          <cell r="K19" t="str">
            <v>）</v>
          </cell>
          <cell r="L19" t="str">
            <v/>
          </cell>
        </row>
        <row r="20">
          <cell r="C20" t="str">
            <v>o</v>
          </cell>
          <cell r="D20" t="str">
            <v>o</v>
          </cell>
          <cell r="E20" t="str">
            <v>：</v>
          </cell>
          <cell r="F20"/>
          <cell r="G20" t="str">
            <v>～</v>
          </cell>
          <cell r="H20"/>
          <cell r="I20" t="str">
            <v>（</v>
          </cell>
          <cell r="J20">
            <v>0</v>
          </cell>
          <cell r="K20" t="str">
            <v>）</v>
          </cell>
          <cell r="L20" t="str">
            <v/>
          </cell>
        </row>
        <row r="21">
          <cell r="C21" t="str">
            <v>p</v>
          </cell>
          <cell r="D21" t="str">
            <v>p</v>
          </cell>
          <cell r="E21" t="str">
            <v>：</v>
          </cell>
          <cell r="F21"/>
          <cell r="G21" t="str">
            <v>～</v>
          </cell>
          <cell r="H21"/>
          <cell r="I21" t="str">
            <v>（</v>
          </cell>
          <cell r="J21">
            <v>0</v>
          </cell>
          <cell r="K21" t="str">
            <v>）</v>
          </cell>
          <cell r="L21" t="str">
            <v/>
          </cell>
        </row>
        <row r="22">
          <cell r="C22" t="str">
            <v>q</v>
          </cell>
          <cell r="D22" t="str">
            <v>q</v>
          </cell>
          <cell r="E22" t="str">
            <v>：</v>
          </cell>
          <cell r="F22"/>
          <cell r="G22" t="str">
            <v>～</v>
          </cell>
          <cell r="H22"/>
          <cell r="I22" t="str">
            <v>（</v>
          </cell>
          <cell r="J22">
            <v>0</v>
          </cell>
          <cell r="K22" t="str">
            <v>）</v>
          </cell>
          <cell r="L22" t="str">
            <v/>
          </cell>
        </row>
        <row r="23">
          <cell r="C23" t="str">
            <v>r</v>
          </cell>
          <cell r="D23" t="str">
            <v>r</v>
          </cell>
          <cell r="E23" t="str">
            <v>：</v>
          </cell>
          <cell r="F23"/>
          <cell r="G23" t="str">
            <v>～</v>
          </cell>
          <cell r="H23"/>
          <cell r="I23" t="str">
            <v>（</v>
          </cell>
          <cell r="J23"/>
          <cell r="K23" t="str">
            <v>）</v>
          </cell>
          <cell r="L23">
            <v>1</v>
          </cell>
        </row>
        <row r="24">
          <cell r="C24" t="str">
            <v>s</v>
          </cell>
          <cell r="D24" t="str">
            <v>s</v>
          </cell>
          <cell r="E24" t="str">
            <v>：</v>
          </cell>
          <cell r="F24"/>
          <cell r="G24" t="str">
            <v>～</v>
          </cell>
          <cell r="H24"/>
          <cell r="I24" t="str">
            <v>（</v>
          </cell>
          <cell r="J24"/>
          <cell r="K24" t="str">
            <v>）</v>
          </cell>
          <cell r="L24">
            <v>2</v>
          </cell>
        </row>
        <row r="25">
          <cell r="C25" t="str">
            <v>t</v>
          </cell>
          <cell r="D25" t="str">
            <v>t</v>
          </cell>
          <cell r="E25" t="str">
            <v>：</v>
          </cell>
          <cell r="F25"/>
          <cell r="G25" t="str">
            <v>～</v>
          </cell>
          <cell r="H25"/>
          <cell r="I25" t="str">
            <v>（</v>
          </cell>
          <cell r="J25"/>
          <cell r="K25" t="str">
            <v>）</v>
          </cell>
          <cell r="L25">
            <v>3</v>
          </cell>
        </row>
        <row r="26">
          <cell r="C26" t="str">
            <v>u</v>
          </cell>
          <cell r="D26" t="str">
            <v>u</v>
          </cell>
          <cell r="E26" t="str">
            <v>：</v>
          </cell>
          <cell r="F26"/>
          <cell r="G26" t="str">
            <v>～</v>
          </cell>
          <cell r="H26"/>
          <cell r="I26" t="str">
            <v>（</v>
          </cell>
          <cell r="J26"/>
          <cell r="K26" t="str">
            <v>）</v>
          </cell>
          <cell r="L26">
            <v>4</v>
          </cell>
        </row>
        <row r="27">
          <cell r="C27" t="str">
            <v>v</v>
          </cell>
          <cell r="D27" t="str">
            <v>v</v>
          </cell>
          <cell r="E27" t="str">
            <v>：</v>
          </cell>
          <cell r="F27"/>
          <cell r="G27" t="str">
            <v>～</v>
          </cell>
          <cell r="H27"/>
          <cell r="I27" t="str">
            <v>（</v>
          </cell>
          <cell r="J27"/>
          <cell r="K27" t="str">
            <v>）</v>
          </cell>
          <cell r="L27">
            <v>5</v>
          </cell>
        </row>
        <row r="28">
          <cell r="C28" t="str">
            <v>w</v>
          </cell>
          <cell r="D28" t="str">
            <v>w</v>
          </cell>
          <cell r="E28" t="str">
            <v>：</v>
          </cell>
          <cell r="F28"/>
          <cell r="G28" t="str">
            <v>～</v>
          </cell>
          <cell r="H28"/>
          <cell r="I28" t="str">
            <v>（</v>
          </cell>
          <cell r="J28"/>
          <cell r="K28" t="str">
            <v>）</v>
          </cell>
          <cell r="L28">
            <v>6</v>
          </cell>
        </row>
        <row r="29">
          <cell r="C29" t="str">
            <v>x</v>
          </cell>
          <cell r="D29" t="str">
            <v>x</v>
          </cell>
          <cell r="E29" t="str">
            <v>：</v>
          </cell>
          <cell r="F29"/>
          <cell r="G29" t="str">
            <v>～</v>
          </cell>
          <cell r="H29"/>
          <cell r="I29" t="str">
            <v>（</v>
          </cell>
          <cell r="J29"/>
          <cell r="K29" t="str">
            <v>）</v>
          </cell>
          <cell r="L29">
            <v>7</v>
          </cell>
        </row>
        <row r="30">
          <cell r="C30" t="str">
            <v>y</v>
          </cell>
          <cell r="D30" t="str">
            <v>y</v>
          </cell>
          <cell r="E30" t="str">
            <v>：</v>
          </cell>
          <cell r="F30"/>
          <cell r="G30" t="str">
            <v>～</v>
          </cell>
          <cell r="H30"/>
          <cell r="I30" t="str">
            <v>（</v>
          </cell>
          <cell r="J30"/>
          <cell r="K30" t="str">
            <v>）</v>
          </cell>
          <cell r="L30">
            <v>8</v>
          </cell>
        </row>
        <row r="31">
          <cell r="C31" t="str">
            <v>z</v>
          </cell>
          <cell r="D31" t="str">
            <v>z</v>
          </cell>
          <cell r="E31" t="str">
            <v>：</v>
          </cell>
          <cell r="F31"/>
          <cell r="G31" t="str">
            <v>～</v>
          </cell>
          <cell r="H31"/>
          <cell r="I31" t="str">
            <v>（</v>
          </cell>
          <cell r="J31"/>
          <cell r="K31" t="str">
            <v>）</v>
          </cell>
          <cell r="L31">
            <v>1</v>
          </cell>
        </row>
        <row r="32">
          <cell r="C32" t="str">
            <v>x</v>
          </cell>
          <cell r="D32" t="str">
            <v>x</v>
          </cell>
          <cell r="E32" t="str">
            <v>：</v>
          </cell>
          <cell r="F32"/>
          <cell r="G32" t="str">
            <v>～</v>
          </cell>
          <cell r="H32"/>
          <cell r="I32" t="str">
            <v>（</v>
          </cell>
          <cell r="J32"/>
          <cell r="K32" t="str">
            <v>）</v>
          </cell>
          <cell r="L32">
            <v>2</v>
          </cell>
        </row>
        <row r="33">
          <cell r="C33" t="str">
            <v>aa</v>
          </cell>
          <cell r="D33" t="str">
            <v>aa</v>
          </cell>
          <cell r="E33" t="str">
            <v>：</v>
          </cell>
          <cell r="F33"/>
          <cell r="G33" t="str">
            <v>～</v>
          </cell>
          <cell r="H33"/>
          <cell r="I33" t="str">
            <v>（</v>
          </cell>
          <cell r="J33"/>
          <cell r="K33" t="str">
            <v>）</v>
          </cell>
          <cell r="L33">
            <v>3</v>
          </cell>
        </row>
        <row r="34">
          <cell r="C34" t="str">
            <v>ab</v>
          </cell>
          <cell r="D34" t="str">
            <v>ab</v>
          </cell>
          <cell r="E34" t="str">
            <v>：</v>
          </cell>
          <cell r="F34"/>
          <cell r="G34" t="str">
            <v>～</v>
          </cell>
          <cell r="H34"/>
          <cell r="I34" t="str">
            <v>（</v>
          </cell>
          <cell r="J34"/>
          <cell r="K34" t="str">
            <v>）</v>
          </cell>
          <cell r="L34">
            <v>4</v>
          </cell>
        </row>
        <row r="35">
          <cell r="C35" t="str">
            <v>ac</v>
          </cell>
          <cell r="D35" t="str">
            <v>ac</v>
          </cell>
          <cell r="E35" t="str">
            <v>：</v>
          </cell>
          <cell r="F35"/>
          <cell r="G35" t="str">
            <v>～</v>
          </cell>
          <cell r="H35"/>
          <cell r="I35" t="str">
            <v>（</v>
          </cell>
          <cell r="J35"/>
          <cell r="K35" t="str">
            <v>）</v>
          </cell>
          <cell r="L35">
            <v>5</v>
          </cell>
        </row>
        <row r="36">
          <cell r="C36" t="str">
            <v>ad</v>
          </cell>
          <cell r="D36" t="str">
            <v>ad</v>
          </cell>
          <cell r="E36" t="str">
            <v>：</v>
          </cell>
          <cell r="F36"/>
          <cell r="G36" t="str">
            <v>～</v>
          </cell>
          <cell r="H36"/>
          <cell r="I36" t="str">
            <v>（</v>
          </cell>
          <cell r="J36"/>
          <cell r="K36" t="str">
            <v>）</v>
          </cell>
          <cell r="L36">
            <v>6</v>
          </cell>
        </row>
        <row r="37">
          <cell r="C37" t="str">
            <v>ae</v>
          </cell>
          <cell r="D37" t="str">
            <v>ae</v>
          </cell>
          <cell r="E37" t="str">
            <v>：</v>
          </cell>
          <cell r="F37"/>
          <cell r="G37" t="str">
            <v>～</v>
          </cell>
          <cell r="H37"/>
          <cell r="I37" t="str">
            <v>（</v>
          </cell>
          <cell r="J37"/>
          <cell r="K37" t="str">
            <v>）</v>
          </cell>
          <cell r="L37">
            <v>7</v>
          </cell>
        </row>
        <row r="38">
          <cell r="C38" t="str">
            <v>af</v>
          </cell>
          <cell r="D38" t="str">
            <v>af</v>
          </cell>
          <cell r="E38" t="str">
            <v>：</v>
          </cell>
          <cell r="F38"/>
          <cell r="G38" t="str">
            <v>～</v>
          </cell>
          <cell r="H38"/>
          <cell r="I38" t="str">
            <v>（</v>
          </cell>
          <cell r="J38"/>
          <cell r="K38" t="str">
            <v>）</v>
          </cell>
          <cell r="L38">
            <v>8</v>
          </cell>
        </row>
        <row r="39">
          <cell r="C39" t="str">
            <v>ag</v>
          </cell>
          <cell r="D39"/>
          <cell r="E39" t="str">
            <v>：</v>
          </cell>
          <cell r="F39">
            <v>0.29166666666666669</v>
          </cell>
          <cell r="G39" t="str">
            <v>～</v>
          </cell>
          <cell r="H39">
            <v>0.39583333333333331</v>
          </cell>
          <cell r="I39" t="str">
            <v>（</v>
          </cell>
          <cell r="J39">
            <v>0</v>
          </cell>
          <cell r="K39" t="str">
            <v>）</v>
          </cell>
          <cell r="L39">
            <v>2.4999999999999991</v>
          </cell>
        </row>
        <row r="40">
          <cell r="C40" t="str">
            <v>-</v>
          </cell>
          <cell r="D40"/>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D42"/>
          <cell r="E42" t="str">
            <v>：</v>
          </cell>
          <cell r="F42"/>
          <cell r="G42" t="str">
            <v>～</v>
          </cell>
          <cell r="H42"/>
          <cell r="I42" t="str">
            <v>（</v>
          </cell>
          <cell r="J42">
            <v>0</v>
          </cell>
          <cell r="K42" t="str">
            <v>）</v>
          </cell>
          <cell r="L42" t="str">
            <v/>
          </cell>
        </row>
        <row r="43">
          <cell r="C43" t="str">
            <v>-</v>
          </cell>
          <cell r="D43"/>
          <cell r="E43" t="str">
            <v>：</v>
          </cell>
          <cell r="F43"/>
          <cell r="G43" t="str">
            <v>～</v>
          </cell>
          <cell r="H43"/>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D45"/>
          <cell r="E45" t="str">
            <v>：</v>
          </cell>
          <cell r="F45"/>
          <cell r="G45" t="str">
            <v>～</v>
          </cell>
          <cell r="H45"/>
          <cell r="I45" t="str">
            <v>（</v>
          </cell>
          <cell r="J45">
            <v>0</v>
          </cell>
          <cell r="K45" t="str">
            <v>）</v>
          </cell>
          <cell r="L45" t="str">
            <v/>
          </cell>
        </row>
        <row r="46">
          <cell r="C46" t="str">
            <v>-</v>
          </cell>
          <cell r="D46"/>
          <cell r="E46" t="str">
            <v>：</v>
          </cell>
          <cell r="F46"/>
          <cell r="G46" t="str">
            <v>～</v>
          </cell>
          <cell r="H46"/>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4"/>
      <sheetData sheetId="5">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AN37"/>
  <sheetViews>
    <sheetView view="pageBreakPreview" zoomScaleNormal="100" zoomScaleSheetLayoutView="100" workbookViewId="0">
      <selection activeCell="A2" sqref="A2:AN2"/>
    </sheetView>
  </sheetViews>
  <sheetFormatPr defaultColWidth="9" defaultRowHeight="13.2"/>
  <cols>
    <col min="1" max="1" width="2.77734375" style="1" customWidth="1"/>
    <col min="2" max="29" width="2.33203125" style="1" customWidth="1"/>
    <col min="30" max="40" width="2.6640625" style="1" customWidth="1"/>
    <col min="41" max="16384" width="9" style="1"/>
  </cols>
  <sheetData>
    <row r="1" spans="1:40" ht="7.5" customHeight="1"/>
    <row r="2" spans="1:40" ht="34.5" customHeight="1">
      <c r="A2" s="323" t="s">
        <v>764</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row>
    <row r="3" spans="1:40" ht="29.25" customHeight="1">
      <c r="A3" s="324" t="s">
        <v>348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row>
    <row r="4" spans="1:40" ht="10.050000000000001" customHeigh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row>
    <row r="5" spans="1:40" ht="10.050000000000001" customHeight="1" thickBo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row>
    <row r="6" spans="1:40" ht="30" customHeight="1">
      <c r="A6" s="325" t="s">
        <v>349</v>
      </c>
      <c r="B6" s="326"/>
      <c r="C6" s="326"/>
      <c r="D6" s="326"/>
      <c r="E6" s="326"/>
      <c r="F6" s="326"/>
      <c r="G6" s="326"/>
      <c r="H6" s="326"/>
      <c r="I6" s="326"/>
      <c r="J6" s="326"/>
      <c r="K6" s="326"/>
      <c r="L6" s="326"/>
      <c r="M6" s="326"/>
      <c r="N6" s="326"/>
      <c r="O6" s="327" t="s">
        <v>350</v>
      </c>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8"/>
    </row>
    <row r="7" spans="1:40" ht="30" customHeight="1" thickBot="1">
      <c r="A7" s="329" t="s">
        <v>351</v>
      </c>
      <c r="B7" s="330"/>
      <c r="C7" s="330"/>
      <c r="D7" s="330"/>
      <c r="E7" s="330"/>
      <c r="F7" s="330"/>
      <c r="G7" s="330"/>
      <c r="H7" s="330"/>
      <c r="I7" s="330"/>
      <c r="J7" s="330"/>
      <c r="K7" s="330"/>
      <c r="L7" s="330"/>
      <c r="M7" s="330"/>
      <c r="N7" s="330"/>
      <c r="O7" s="337"/>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9"/>
    </row>
    <row r="8" spans="1:40" ht="18" customHeight="1">
      <c r="A8" s="7"/>
      <c r="B8" s="7"/>
      <c r="C8" s="7"/>
      <c r="D8" s="7"/>
      <c r="E8" s="7"/>
      <c r="F8" s="7"/>
      <c r="G8" s="7"/>
      <c r="H8" s="7"/>
      <c r="I8" s="7"/>
      <c r="J8" s="7"/>
      <c r="K8" s="7"/>
      <c r="L8" s="7"/>
      <c r="M8" s="7"/>
      <c r="N8" s="7"/>
      <c r="O8" s="23"/>
      <c r="P8" s="23"/>
      <c r="Q8" s="23"/>
      <c r="R8" s="23"/>
      <c r="S8" s="23"/>
      <c r="T8" s="23"/>
      <c r="U8" s="23"/>
      <c r="V8" s="23"/>
      <c r="W8" s="23"/>
      <c r="X8" s="23"/>
      <c r="Y8" s="23"/>
      <c r="Z8" s="23"/>
      <c r="AA8" s="23"/>
      <c r="AB8" s="23"/>
      <c r="AC8" s="23"/>
      <c r="AD8" s="23"/>
      <c r="AE8" s="23"/>
      <c r="AF8" s="23"/>
      <c r="AG8" s="23"/>
      <c r="AH8" s="23"/>
      <c r="AI8" s="23"/>
      <c r="AJ8" s="23"/>
      <c r="AK8" s="23"/>
      <c r="AL8" s="23"/>
      <c r="AM8" s="23"/>
      <c r="AN8" s="23"/>
    </row>
    <row r="9" spans="1:40" ht="18" customHeight="1" thickBot="1"/>
    <row r="10" spans="1:40" ht="22.5" customHeight="1">
      <c r="A10" s="331" t="s">
        <v>22</v>
      </c>
      <c r="B10" s="332"/>
      <c r="C10" s="340" t="s">
        <v>15</v>
      </c>
      <c r="D10" s="340"/>
      <c r="E10" s="340"/>
      <c r="F10" s="340"/>
      <c r="G10" s="340"/>
      <c r="H10" s="340"/>
      <c r="I10" s="340"/>
      <c r="J10" s="340"/>
      <c r="K10" s="340">
        <v>1</v>
      </c>
      <c r="L10" s="340"/>
      <c r="M10" s="340"/>
      <c r="N10" s="340">
        <v>4</v>
      </c>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7"/>
    </row>
    <row r="11" spans="1:40" ht="18.75" customHeight="1">
      <c r="A11" s="333"/>
      <c r="B11" s="334"/>
      <c r="C11" s="373" t="s">
        <v>2</v>
      </c>
      <c r="D11" s="373"/>
      <c r="E11" s="373"/>
      <c r="F11" s="373"/>
      <c r="G11" s="373"/>
      <c r="H11" s="373"/>
      <c r="I11" s="373"/>
      <c r="J11" s="373"/>
      <c r="K11" s="374" t="s">
        <v>3</v>
      </c>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5"/>
    </row>
    <row r="12" spans="1:40">
      <c r="A12" s="333"/>
      <c r="B12" s="334"/>
      <c r="C12" s="376" t="s">
        <v>16</v>
      </c>
      <c r="D12" s="376"/>
      <c r="E12" s="376"/>
      <c r="F12" s="376"/>
      <c r="G12" s="376"/>
      <c r="H12" s="376"/>
      <c r="I12" s="376"/>
      <c r="J12" s="376"/>
      <c r="K12" s="378" t="s">
        <v>28</v>
      </c>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9"/>
    </row>
    <row r="13" spans="1:40" ht="16.5" customHeight="1">
      <c r="A13" s="333"/>
      <c r="B13" s="334"/>
      <c r="C13" s="377"/>
      <c r="D13" s="377"/>
      <c r="E13" s="377"/>
      <c r="F13" s="377"/>
      <c r="G13" s="377"/>
      <c r="H13" s="377"/>
      <c r="I13" s="377"/>
      <c r="J13" s="377"/>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1"/>
    </row>
    <row r="14" spans="1:40" ht="18" customHeight="1">
      <c r="A14" s="333"/>
      <c r="B14" s="334"/>
      <c r="C14" s="356" t="s">
        <v>17</v>
      </c>
      <c r="D14" s="357"/>
      <c r="E14" s="357"/>
      <c r="F14" s="357"/>
      <c r="G14" s="357"/>
      <c r="H14" s="357"/>
      <c r="I14" s="357"/>
      <c r="J14" s="358"/>
      <c r="K14" s="2"/>
      <c r="L14" s="3" t="s">
        <v>34</v>
      </c>
      <c r="M14" s="3" t="s">
        <v>4</v>
      </c>
      <c r="N14" s="3"/>
      <c r="O14" s="3"/>
      <c r="P14" s="3"/>
      <c r="Q14" s="3" t="s">
        <v>18</v>
      </c>
      <c r="R14" s="3"/>
      <c r="S14" s="3"/>
      <c r="T14" s="3"/>
      <c r="U14" s="3"/>
      <c r="V14" s="3" t="s">
        <v>27</v>
      </c>
      <c r="W14" s="3"/>
      <c r="X14" s="3"/>
      <c r="Y14" s="3"/>
      <c r="Z14" s="3"/>
      <c r="AA14" s="3"/>
      <c r="AB14" s="3"/>
      <c r="AC14" s="3"/>
      <c r="AD14" s="3"/>
      <c r="AE14" s="3"/>
      <c r="AF14" s="3"/>
      <c r="AG14" s="3"/>
      <c r="AH14" s="3"/>
      <c r="AI14" s="3"/>
      <c r="AJ14" s="3"/>
      <c r="AK14" s="3"/>
      <c r="AL14" s="3"/>
      <c r="AM14" s="3"/>
      <c r="AN14" s="5"/>
    </row>
    <row r="15" spans="1:40" ht="18" customHeight="1">
      <c r="A15" s="333"/>
      <c r="B15" s="334"/>
      <c r="C15" s="359"/>
      <c r="D15" s="360"/>
      <c r="E15" s="360"/>
      <c r="F15" s="360"/>
      <c r="G15" s="360"/>
      <c r="H15" s="360"/>
      <c r="I15" s="360"/>
      <c r="J15" s="361"/>
      <c r="K15" s="348" t="s">
        <v>23</v>
      </c>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50"/>
    </row>
    <row r="16" spans="1:40" ht="18" customHeight="1">
      <c r="A16" s="333"/>
      <c r="B16" s="334"/>
      <c r="C16" s="362"/>
      <c r="D16" s="363"/>
      <c r="E16" s="363"/>
      <c r="F16" s="363"/>
      <c r="G16" s="363"/>
      <c r="H16" s="363"/>
      <c r="I16" s="363"/>
      <c r="J16" s="364"/>
      <c r="K16" s="351"/>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3"/>
    </row>
    <row r="17" spans="1:40" ht="18" customHeight="1">
      <c r="A17" s="333"/>
      <c r="B17" s="334"/>
      <c r="C17" s="341" t="s">
        <v>19</v>
      </c>
      <c r="D17" s="342"/>
      <c r="E17" s="342"/>
      <c r="F17" s="342"/>
      <c r="G17" s="342"/>
      <c r="H17" s="342"/>
      <c r="I17" s="342"/>
      <c r="J17" s="343"/>
      <c r="K17" s="368" t="s">
        <v>20</v>
      </c>
      <c r="L17" s="369"/>
      <c r="M17" s="369"/>
      <c r="N17" s="369"/>
      <c r="O17" s="369"/>
      <c r="P17" s="369"/>
      <c r="Q17" s="370"/>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5"/>
    </row>
    <row r="18" spans="1:40" ht="18" customHeight="1">
      <c r="A18" s="333"/>
      <c r="B18" s="334"/>
      <c r="C18" s="344"/>
      <c r="D18" s="345"/>
      <c r="E18" s="345"/>
      <c r="F18" s="345"/>
      <c r="G18" s="345"/>
      <c r="H18" s="345"/>
      <c r="I18" s="345"/>
      <c r="J18" s="346"/>
      <c r="K18" s="368" t="s">
        <v>21</v>
      </c>
      <c r="L18" s="369"/>
      <c r="M18" s="369"/>
      <c r="N18" s="369"/>
      <c r="O18" s="369"/>
      <c r="P18" s="369"/>
      <c r="Q18" s="370"/>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5"/>
    </row>
    <row r="19" spans="1:40" ht="23.25" customHeight="1" thickBot="1">
      <c r="A19" s="335"/>
      <c r="B19" s="336"/>
      <c r="C19" s="365" t="s">
        <v>5</v>
      </c>
      <c r="D19" s="366"/>
      <c r="E19" s="366"/>
      <c r="F19" s="366"/>
      <c r="G19" s="366"/>
      <c r="H19" s="366"/>
      <c r="I19" s="366"/>
      <c r="J19" s="367"/>
      <c r="K19" s="17"/>
      <c r="L19" s="16"/>
      <c r="M19" s="16"/>
      <c r="N19" s="16"/>
      <c r="O19" s="16" t="s">
        <v>6</v>
      </c>
      <c r="P19" s="16" t="s">
        <v>12</v>
      </c>
      <c r="Q19" s="16"/>
      <c r="R19" s="16"/>
      <c r="S19" s="16" t="s">
        <v>13</v>
      </c>
      <c r="T19" s="16"/>
      <c r="U19" s="16"/>
      <c r="V19" s="16" t="s">
        <v>14</v>
      </c>
      <c r="W19" s="16"/>
      <c r="X19" s="365" t="s">
        <v>56</v>
      </c>
      <c r="Y19" s="366"/>
      <c r="Z19" s="366"/>
      <c r="AA19" s="366"/>
      <c r="AB19" s="366"/>
      <c r="AC19" s="366"/>
      <c r="AD19" s="366"/>
      <c r="AE19" s="366"/>
      <c r="AF19" s="367"/>
      <c r="AG19" s="16"/>
      <c r="AH19" s="16"/>
      <c r="AI19" s="366"/>
      <c r="AJ19" s="366"/>
      <c r="AK19" s="366"/>
      <c r="AL19" s="16" t="s">
        <v>52</v>
      </c>
      <c r="AM19" s="16"/>
      <c r="AN19" s="18"/>
    </row>
    <row r="20" spans="1:40" ht="18" customHeight="1"/>
    <row r="21" spans="1:40" ht="18" customHeight="1">
      <c r="S21" s="4"/>
      <c r="T21" s="7"/>
      <c r="U21" s="7"/>
      <c r="V21" s="7"/>
      <c r="W21" s="7"/>
      <c r="X21" s="7"/>
      <c r="Y21" s="7"/>
      <c r="Z21" s="7"/>
      <c r="AA21" s="6"/>
      <c r="AB21" s="6"/>
      <c r="AC21" s="6"/>
      <c r="AD21" s="6"/>
      <c r="AE21" s="6"/>
      <c r="AF21" s="6"/>
      <c r="AG21" s="6"/>
      <c r="AH21" s="6"/>
      <c r="AI21" s="6"/>
      <c r="AJ21" s="6"/>
      <c r="AK21" s="6"/>
      <c r="AL21" s="6"/>
      <c r="AM21" s="6"/>
    </row>
    <row r="22" spans="1:40" ht="15" customHeight="1">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10"/>
    </row>
    <row r="23" spans="1:40" ht="20.100000000000001" customHeight="1">
      <c r="A23" s="11"/>
      <c r="B23" s="4"/>
      <c r="C23" s="371" t="s">
        <v>355</v>
      </c>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4"/>
      <c r="AN23" s="12"/>
    </row>
    <row r="24" spans="1:40" ht="20.100000000000001" customHeight="1">
      <c r="A24" s="11"/>
      <c r="B24" s="4"/>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4"/>
      <c r="AN24" s="12"/>
    </row>
    <row r="25" spans="1:40" ht="20.100000000000001" customHeight="1">
      <c r="A25" s="11"/>
      <c r="B25" s="4"/>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4"/>
      <c r="AN25" s="12"/>
    </row>
    <row r="26" spans="1:40" ht="20.100000000000001" customHeight="1">
      <c r="A26" s="11"/>
      <c r="B26" s="4"/>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4"/>
      <c r="AN26" s="12"/>
    </row>
    <row r="27" spans="1:40" ht="20.100000000000001" customHeight="1">
      <c r="A27" s="11"/>
      <c r="B27" s="4"/>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4"/>
      <c r="AN27" s="12"/>
    </row>
    <row r="28" spans="1:40" ht="11.25" customHeight="1">
      <c r="A28" s="11"/>
      <c r="B28" s="4"/>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4"/>
      <c r="AN28" s="12"/>
    </row>
    <row r="29" spans="1:40" ht="18" customHeight="1">
      <c r="A29" s="11"/>
      <c r="B29" s="4"/>
      <c r="C29" s="371" t="s">
        <v>356</v>
      </c>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4"/>
      <c r="AN29" s="12"/>
    </row>
    <row r="30" spans="1:40" ht="18" customHeight="1">
      <c r="A30" s="11"/>
      <c r="B30" s="4"/>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4"/>
      <c r="AN30" s="12"/>
    </row>
    <row r="31" spans="1:40" ht="9" customHeight="1" thickBot="1">
      <c r="A31" s="14"/>
      <c r="B31" s="21"/>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21"/>
      <c r="AN31" s="15"/>
    </row>
    <row r="32" spans="1:40">
      <c r="A32" s="20"/>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row>
    <row r="33" spans="1:40">
      <c r="A33" s="7"/>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sheetData>
  <mergeCells count="34">
    <mergeCell ref="C29:AL31"/>
    <mergeCell ref="N10:P10"/>
    <mergeCell ref="Q10:S10"/>
    <mergeCell ref="AF10:AH10"/>
    <mergeCell ref="C23:AL27"/>
    <mergeCell ref="X19:AF19"/>
    <mergeCell ref="R18:AN18"/>
    <mergeCell ref="K18:Q18"/>
    <mergeCell ref="AI19:AK19"/>
    <mergeCell ref="C10:J10"/>
    <mergeCell ref="AI10:AK10"/>
    <mergeCell ref="C11:J11"/>
    <mergeCell ref="K11:AN11"/>
    <mergeCell ref="C12:J13"/>
    <mergeCell ref="AC10:AE10"/>
    <mergeCell ref="K12:AN13"/>
    <mergeCell ref="A10:B19"/>
    <mergeCell ref="O7:AN7"/>
    <mergeCell ref="K10:M10"/>
    <mergeCell ref="Z10:AB10"/>
    <mergeCell ref="T10:V10"/>
    <mergeCell ref="C17:J18"/>
    <mergeCell ref="AL10:AN10"/>
    <mergeCell ref="W10:Y10"/>
    <mergeCell ref="K15:AN16"/>
    <mergeCell ref="R17:AN17"/>
    <mergeCell ref="C14:J16"/>
    <mergeCell ref="C19:J19"/>
    <mergeCell ref="K17:Q17"/>
    <mergeCell ref="A2:AN2"/>
    <mergeCell ref="A3:AN3"/>
    <mergeCell ref="A6:N6"/>
    <mergeCell ref="O6:AN6"/>
    <mergeCell ref="A7:N7"/>
  </mergeCells>
  <phoneticPr fontId="10"/>
  <pageMargins left="0.45" right="0.36" top="0.42" bottom="0.38" header="0.3" footer="0.2800000000000000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O67"/>
  <sheetViews>
    <sheetView view="pageBreakPreview" zoomScale="75" zoomScaleNormal="100" zoomScaleSheetLayoutView="75" workbookViewId="0">
      <selection activeCell="C35" sqref="C35"/>
    </sheetView>
  </sheetViews>
  <sheetFormatPr defaultColWidth="9" defaultRowHeight="13.2"/>
  <cols>
    <col min="1" max="9" width="2.6640625" style="215" customWidth="1"/>
    <col min="10" max="10" width="2.33203125" style="215" customWidth="1"/>
    <col min="11" max="39" width="2.6640625" style="215" customWidth="1"/>
    <col min="40" max="40" width="3" style="215" customWidth="1"/>
    <col min="41" max="16384" width="9" style="215"/>
  </cols>
  <sheetData>
    <row r="1" spans="1:41" ht="6" customHeight="1"/>
    <row r="2" spans="1:41" s="216" customFormat="1" ht="75" customHeight="1">
      <c r="A2" s="427" t="s">
        <v>685</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9"/>
    </row>
    <row r="3" spans="1:41" s="216" customFormat="1" ht="7.5" customHeight="1">
      <c r="B3" s="217"/>
      <c r="C3" s="217"/>
      <c r="D3" s="217"/>
      <c r="E3" s="217"/>
      <c r="F3" s="217"/>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row>
    <row r="4" spans="1:41" ht="16.2">
      <c r="A4" s="438" t="s">
        <v>0</v>
      </c>
      <c r="B4" s="438"/>
      <c r="C4" s="439" t="s">
        <v>296</v>
      </c>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row>
    <row r="5" spans="1:41" ht="13.5" customHeight="1">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row>
    <row r="6" spans="1:41" ht="18" customHeight="1">
      <c r="B6" s="220" t="s">
        <v>54</v>
      </c>
    </row>
    <row r="7" spans="1:41" ht="18" customHeight="1">
      <c r="C7" s="215" t="s">
        <v>29</v>
      </c>
    </row>
    <row r="8" spans="1:41" ht="21" customHeight="1">
      <c r="C8" s="422" t="s">
        <v>24</v>
      </c>
      <c r="D8" s="434"/>
      <c r="E8" s="434"/>
      <c r="F8" s="423"/>
      <c r="G8" s="435" t="s">
        <v>28</v>
      </c>
      <c r="H8" s="436"/>
      <c r="I8" s="436"/>
      <c r="J8" s="436"/>
      <c r="K8" s="436"/>
      <c r="L8" s="436"/>
      <c r="M8" s="436"/>
      <c r="N8" s="436"/>
      <c r="O8" s="436"/>
      <c r="P8" s="436"/>
      <c r="Q8" s="436"/>
      <c r="R8" s="436"/>
      <c r="S8" s="436"/>
      <c r="T8" s="436"/>
      <c r="U8" s="436"/>
      <c r="V8" s="436"/>
      <c r="W8" s="437"/>
    </row>
    <row r="9" spans="1:41" ht="70.8" customHeight="1">
      <c r="C9" s="430" t="s">
        <v>686</v>
      </c>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row>
    <row r="10" spans="1:41">
      <c r="C10" s="430" t="s">
        <v>352</v>
      </c>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row>
    <row r="11" spans="1:41">
      <c r="C11" s="221" t="s">
        <v>55</v>
      </c>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row>
    <row r="12" spans="1:41" ht="20.25" customHeight="1">
      <c r="C12" s="435" t="s">
        <v>69</v>
      </c>
      <c r="D12" s="436"/>
      <c r="E12" s="436"/>
      <c r="F12" s="436"/>
      <c r="G12" s="436"/>
      <c r="H12" s="436"/>
      <c r="I12" s="436"/>
      <c r="J12" s="436"/>
      <c r="K12" s="436"/>
      <c r="L12" s="436"/>
      <c r="M12" s="436"/>
      <c r="N12" s="436"/>
      <c r="O12" s="436"/>
      <c r="P12" s="437"/>
      <c r="Q12" s="422" t="s">
        <v>30</v>
      </c>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23"/>
    </row>
    <row r="13" spans="1:41" ht="20.25" customHeight="1">
      <c r="C13" s="384" t="s">
        <v>398</v>
      </c>
      <c r="D13" s="385"/>
      <c r="E13" s="385"/>
      <c r="F13" s="385"/>
      <c r="G13" s="385"/>
      <c r="H13" s="385"/>
      <c r="I13" s="385"/>
      <c r="J13" s="385"/>
      <c r="K13" s="385"/>
      <c r="L13" s="385"/>
      <c r="M13" s="385"/>
      <c r="N13" s="385"/>
      <c r="O13" s="385"/>
      <c r="P13" s="386"/>
      <c r="Q13" s="422" t="s">
        <v>25</v>
      </c>
      <c r="R13" s="434"/>
      <c r="S13" s="434"/>
      <c r="T13" s="423"/>
      <c r="U13" s="422" t="s">
        <v>31</v>
      </c>
      <c r="V13" s="434"/>
      <c r="W13" s="434"/>
      <c r="X13" s="434"/>
      <c r="Y13" s="434"/>
      <c r="Z13" s="434"/>
      <c r="AA13" s="434"/>
      <c r="AB13" s="434"/>
      <c r="AC13" s="434"/>
      <c r="AD13" s="434"/>
      <c r="AE13" s="434"/>
      <c r="AF13" s="434"/>
      <c r="AG13" s="434"/>
      <c r="AH13" s="434"/>
      <c r="AI13" s="443"/>
      <c r="AJ13" s="443"/>
      <c r="AK13" s="443"/>
      <c r="AL13" s="443"/>
      <c r="AM13" s="443"/>
      <c r="AN13" s="444"/>
    </row>
    <row r="14" spans="1:41" ht="20.25" customHeight="1">
      <c r="C14" s="440"/>
      <c r="D14" s="441"/>
      <c r="E14" s="441"/>
      <c r="F14" s="441"/>
      <c r="G14" s="441"/>
      <c r="H14" s="441"/>
      <c r="I14" s="441"/>
      <c r="J14" s="441"/>
      <c r="K14" s="441"/>
      <c r="L14" s="441"/>
      <c r="M14" s="441"/>
      <c r="N14" s="441"/>
      <c r="O14" s="441"/>
      <c r="P14" s="442"/>
      <c r="Q14" s="422" t="s">
        <v>32</v>
      </c>
      <c r="R14" s="434"/>
      <c r="S14" s="434"/>
      <c r="T14" s="423"/>
      <c r="U14" s="422"/>
      <c r="V14" s="434"/>
      <c r="W14" s="434"/>
      <c r="X14" s="434"/>
      <c r="Y14" s="434"/>
      <c r="Z14" s="434"/>
      <c r="AA14" s="423"/>
      <c r="AB14" s="422" t="s">
        <v>33</v>
      </c>
      <c r="AC14" s="434"/>
      <c r="AD14" s="434"/>
      <c r="AE14" s="434"/>
      <c r="AF14" s="434"/>
      <c r="AG14" s="434"/>
      <c r="AH14" s="423"/>
      <c r="AI14" s="422"/>
      <c r="AJ14" s="434"/>
      <c r="AK14" s="434"/>
      <c r="AL14" s="434" t="s">
        <v>26</v>
      </c>
      <c r="AM14" s="434"/>
      <c r="AN14" s="423"/>
    </row>
    <row r="15" spans="1:41" ht="13.8" thickBot="1">
      <c r="C15" s="218"/>
      <c r="D15" s="218"/>
      <c r="E15" s="218"/>
      <c r="F15" s="218"/>
      <c r="G15" s="218"/>
      <c r="H15" s="218"/>
      <c r="I15" s="218"/>
      <c r="J15" s="218"/>
      <c r="K15" s="218"/>
      <c r="L15" s="218"/>
      <c r="M15" s="218"/>
      <c r="N15" s="218"/>
      <c r="O15" s="218"/>
      <c r="P15" s="218"/>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row>
    <row r="16" spans="1:41" ht="23.25" customHeight="1" thickTop="1" thickBot="1">
      <c r="B16" s="219"/>
      <c r="C16" s="218"/>
      <c r="D16" s="218"/>
      <c r="E16" s="218"/>
      <c r="F16" s="218"/>
      <c r="G16" s="218"/>
      <c r="H16" s="218"/>
      <c r="I16" s="218"/>
      <c r="J16" s="218"/>
      <c r="K16" s="218"/>
      <c r="L16" s="218"/>
      <c r="M16" s="218"/>
      <c r="N16" s="218"/>
      <c r="O16" s="218"/>
      <c r="P16" s="218"/>
      <c r="Q16" s="222"/>
      <c r="R16" s="222"/>
      <c r="S16" s="222"/>
      <c r="T16" s="222"/>
      <c r="U16" s="222"/>
      <c r="V16" s="222"/>
      <c r="W16" s="222"/>
      <c r="X16" s="222"/>
      <c r="Y16" s="222"/>
      <c r="Z16" s="222"/>
      <c r="AA16" s="222"/>
      <c r="AB16" s="222"/>
      <c r="AC16" s="222"/>
      <c r="AD16" s="222"/>
      <c r="AE16" s="222"/>
      <c r="AF16" s="222"/>
      <c r="AH16" s="222"/>
      <c r="AI16" s="431" t="s">
        <v>1</v>
      </c>
      <c r="AJ16" s="432"/>
      <c r="AK16" s="432"/>
      <c r="AL16" s="432"/>
      <c r="AM16" s="432"/>
      <c r="AN16" s="433"/>
      <c r="AO16" s="223"/>
    </row>
    <row r="17" spans="1:41" ht="18" customHeight="1" thickTop="1">
      <c r="B17" s="220"/>
      <c r="AI17" s="223"/>
      <c r="AJ17" s="223"/>
      <c r="AK17" s="223"/>
      <c r="AL17" s="223"/>
      <c r="AM17" s="223"/>
      <c r="AN17" s="223"/>
      <c r="AO17" s="223"/>
    </row>
    <row r="18" spans="1:41" ht="34.5" customHeight="1">
      <c r="C18" s="404">
        <v>1</v>
      </c>
      <c r="D18" s="404"/>
      <c r="E18" s="403" t="s">
        <v>399</v>
      </c>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387"/>
      <c r="AJ18" s="387"/>
      <c r="AK18" s="387"/>
      <c r="AL18" s="387"/>
      <c r="AM18" s="387"/>
      <c r="AN18" s="387"/>
    </row>
    <row r="19" spans="1:41" ht="18" customHeight="1">
      <c r="A19" s="219"/>
      <c r="B19" s="219"/>
      <c r="C19" s="224"/>
      <c r="D19" s="224"/>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row>
    <row r="20" spans="1:41" ht="18" customHeight="1">
      <c r="A20" s="219"/>
      <c r="B20" s="225" t="s">
        <v>60</v>
      </c>
      <c r="C20" s="222"/>
      <c r="D20" s="222"/>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2"/>
      <c r="AJ20" s="222"/>
      <c r="AK20" s="222"/>
      <c r="AL20" s="222"/>
      <c r="AM20" s="222"/>
      <c r="AN20" s="222"/>
    </row>
    <row r="21" spans="1:41" ht="32.25" customHeight="1">
      <c r="C21" s="422">
        <v>1</v>
      </c>
      <c r="D21" s="423"/>
      <c r="E21" s="403" t="s">
        <v>61</v>
      </c>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387"/>
      <c r="AJ21" s="387"/>
      <c r="AK21" s="387"/>
      <c r="AL21" s="387"/>
      <c r="AM21" s="387"/>
      <c r="AN21" s="387"/>
    </row>
    <row r="22" spans="1:41" ht="30" customHeight="1">
      <c r="C22" s="422">
        <v>2</v>
      </c>
      <c r="D22" s="423"/>
      <c r="E22" s="424" t="s">
        <v>62</v>
      </c>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387"/>
      <c r="AJ22" s="387"/>
      <c r="AK22" s="387"/>
      <c r="AL22" s="387"/>
      <c r="AM22" s="387"/>
      <c r="AN22" s="387"/>
    </row>
    <row r="23" spans="1:41" ht="109.2" customHeight="1">
      <c r="C23" s="404">
        <v>3</v>
      </c>
      <c r="D23" s="404"/>
      <c r="E23" s="424" t="s">
        <v>687</v>
      </c>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387"/>
      <c r="AJ23" s="387"/>
      <c r="AK23" s="387"/>
      <c r="AL23" s="387"/>
      <c r="AM23" s="387"/>
      <c r="AN23" s="387"/>
    </row>
    <row r="24" spans="1:41" ht="30" customHeight="1">
      <c r="C24" s="404">
        <v>4</v>
      </c>
      <c r="D24" s="404"/>
      <c r="E24" s="424" t="s">
        <v>63</v>
      </c>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387"/>
      <c r="AJ24" s="387"/>
      <c r="AK24" s="387"/>
      <c r="AL24" s="387"/>
      <c r="AM24" s="387"/>
      <c r="AN24" s="387"/>
    </row>
    <row r="25" spans="1:41" ht="30" customHeight="1">
      <c r="C25" s="404">
        <v>5</v>
      </c>
      <c r="D25" s="404"/>
      <c r="E25" s="424" t="s">
        <v>64</v>
      </c>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387"/>
      <c r="AJ25" s="387"/>
      <c r="AK25" s="387"/>
      <c r="AL25" s="387"/>
      <c r="AM25" s="387"/>
      <c r="AN25" s="387"/>
    </row>
    <row r="26" spans="1:41" ht="36" customHeight="1">
      <c r="C26" s="404">
        <v>6</v>
      </c>
      <c r="D26" s="404"/>
      <c r="E26" s="425" t="s">
        <v>400</v>
      </c>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387"/>
      <c r="AJ26" s="387"/>
      <c r="AK26" s="387"/>
      <c r="AL26" s="387"/>
      <c r="AM26" s="387"/>
      <c r="AN26" s="387"/>
    </row>
    <row r="27" spans="1:41" ht="45" customHeight="1">
      <c r="C27" s="404">
        <v>7</v>
      </c>
      <c r="D27" s="404"/>
      <c r="E27" s="424" t="s">
        <v>65</v>
      </c>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387"/>
      <c r="AJ27" s="387"/>
      <c r="AK27" s="387"/>
      <c r="AL27" s="387"/>
      <c r="AM27" s="387"/>
      <c r="AN27" s="387"/>
    </row>
    <row r="28" spans="1:41" ht="30" customHeight="1">
      <c r="C28" s="404">
        <v>8</v>
      </c>
      <c r="D28" s="404"/>
      <c r="E28" s="403" t="s">
        <v>66</v>
      </c>
      <c r="F28" s="403"/>
      <c r="G28" s="403"/>
      <c r="H28" s="403"/>
      <c r="I28" s="403"/>
      <c r="J28" s="403"/>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H28" s="403"/>
      <c r="AI28" s="387"/>
      <c r="AJ28" s="387"/>
      <c r="AK28" s="387"/>
      <c r="AL28" s="387"/>
      <c r="AM28" s="387"/>
      <c r="AN28" s="387"/>
    </row>
    <row r="29" spans="1:41" ht="70.05" customHeight="1">
      <c r="C29" s="404">
        <v>9</v>
      </c>
      <c r="D29" s="404"/>
      <c r="E29" s="424" t="s">
        <v>706</v>
      </c>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387"/>
      <c r="AJ29" s="387"/>
      <c r="AK29" s="387"/>
      <c r="AL29" s="387"/>
      <c r="AM29" s="387"/>
      <c r="AN29" s="387"/>
    </row>
    <row r="30" spans="1:41" ht="30" customHeight="1">
      <c r="C30" s="404">
        <v>10</v>
      </c>
      <c r="D30" s="404"/>
      <c r="E30" s="403" t="s">
        <v>67</v>
      </c>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387"/>
      <c r="AJ30" s="387"/>
      <c r="AK30" s="387"/>
      <c r="AL30" s="387"/>
      <c r="AM30" s="387"/>
      <c r="AN30" s="387"/>
    </row>
    <row r="31" spans="1:41" ht="30" customHeight="1">
      <c r="C31" s="404">
        <v>11</v>
      </c>
      <c r="D31" s="404"/>
      <c r="E31" s="403" t="s">
        <v>68</v>
      </c>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387"/>
      <c r="AJ31" s="387"/>
      <c r="AK31" s="387"/>
      <c r="AL31" s="387"/>
      <c r="AM31" s="387"/>
      <c r="AN31" s="387"/>
    </row>
    <row r="32" spans="1:41" ht="30" customHeight="1">
      <c r="C32" s="404">
        <v>12</v>
      </c>
      <c r="D32" s="404"/>
      <c r="E32" s="403" t="s">
        <v>315</v>
      </c>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387"/>
      <c r="AJ32" s="387"/>
      <c r="AK32" s="387"/>
      <c r="AL32" s="387"/>
      <c r="AM32" s="387"/>
      <c r="AN32" s="387"/>
    </row>
    <row r="33" spans="1:40" ht="30" customHeight="1">
      <c r="C33" s="404">
        <v>13</v>
      </c>
      <c r="D33" s="404"/>
      <c r="E33" s="403" t="s">
        <v>70</v>
      </c>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387"/>
      <c r="AJ33" s="387"/>
      <c r="AK33" s="387"/>
      <c r="AL33" s="387"/>
      <c r="AM33" s="387"/>
      <c r="AN33" s="387"/>
    </row>
    <row r="34" spans="1:40" ht="127.5" customHeight="1">
      <c r="C34" s="408" t="s">
        <v>707</v>
      </c>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row>
    <row r="35" spans="1:40" ht="18" customHeight="1">
      <c r="B35" s="220" t="s">
        <v>57</v>
      </c>
    </row>
    <row r="36" spans="1:40" ht="30" customHeight="1">
      <c r="B36" s="220"/>
      <c r="C36" s="382">
        <v>1</v>
      </c>
      <c r="D36" s="383"/>
      <c r="E36" s="384" t="s">
        <v>83</v>
      </c>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6"/>
      <c r="AI36" s="387"/>
      <c r="AJ36" s="387"/>
      <c r="AK36" s="387"/>
      <c r="AL36" s="387"/>
      <c r="AM36" s="387"/>
      <c r="AN36" s="387"/>
    </row>
    <row r="37" spans="1:40" ht="30" customHeight="1">
      <c r="C37" s="382">
        <v>2</v>
      </c>
      <c r="D37" s="383"/>
      <c r="E37" s="384" t="s">
        <v>84</v>
      </c>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6"/>
      <c r="AI37" s="387"/>
      <c r="AJ37" s="387"/>
      <c r="AK37" s="387"/>
      <c r="AL37" s="387"/>
      <c r="AM37" s="387"/>
      <c r="AN37" s="387"/>
    </row>
    <row r="38" spans="1:40" ht="30" customHeight="1">
      <c r="C38" s="382">
        <v>3</v>
      </c>
      <c r="D38" s="383"/>
      <c r="E38" s="384" t="s">
        <v>688</v>
      </c>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6"/>
      <c r="AI38" s="387"/>
      <c r="AJ38" s="387"/>
      <c r="AK38" s="387"/>
      <c r="AL38" s="387"/>
      <c r="AM38" s="387"/>
      <c r="AN38" s="387"/>
    </row>
    <row r="39" spans="1:40" ht="30" customHeight="1">
      <c r="C39" s="382">
        <v>4</v>
      </c>
      <c r="D39" s="383"/>
      <c r="E39" s="384" t="s">
        <v>85</v>
      </c>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6"/>
      <c r="AI39" s="387"/>
      <c r="AJ39" s="387"/>
      <c r="AK39" s="387"/>
      <c r="AL39" s="387"/>
      <c r="AM39" s="387"/>
      <c r="AN39" s="387"/>
    </row>
    <row r="40" spans="1:40" ht="30" customHeight="1">
      <c r="C40" s="382">
        <v>5</v>
      </c>
      <c r="D40" s="383"/>
      <c r="E40" s="384" t="s">
        <v>86</v>
      </c>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6"/>
      <c r="AI40" s="387"/>
      <c r="AJ40" s="387"/>
      <c r="AK40" s="387"/>
      <c r="AL40" s="387"/>
      <c r="AM40" s="387"/>
      <c r="AN40" s="387"/>
    </row>
    <row r="41" spans="1:40" ht="20.100000000000001" customHeight="1">
      <c r="C41" s="382">
        <v>6</v>
      </c>
      <c r="D41" s="383"/>
      <c r="E41" s="384" t="s">
        <v>71</v>
      </c>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6"/>
    </row>
    <row r="42" spans="1:40" ht="20.100000000000001" customHeight="1">
      <c r="C42" s="411"/>
      <c r="D42" s="412"/>
      <c r="E42" s="419" t="s">
        <v>72</v>
      </c>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1"/>
      <c r="AJ42" s="421"/>
      <c r="AK42" s="421"/>
      <c r="AL42" s="421"/>
      <c r="AM42" s="421"/>
      <c r="AN42" s="421"/>
    </row>
    <row r="43" spans="1:40" ht="20.100000000000001" customHeight="1">
      <c r="C43" s="411"/>
      <c r="D43" s="412"/>
      <c r="E43" s="405" t="s">
        <v>73</v>
      </c>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F43" s="406"/>
      <c r="AG43" s="406"/>
      <c r="AH43" s="406"/>
      <c r="AI43" s="407"/>
      <c r="AJ43" s="407"/>
      <c r="AK43" s="407"/>
      <c r="AL43" s="407"/>
      <c r="AM43" s="407"/>
      <c r="AN43" s="407"/>
    </row>
    <row r="44" spans="1:40" ht="20.100000000000001" customHeight="1">
      <c r="C44" s="411"/>
      <c r="D44" s="412"/>
      <c r="E44" s="405" t="s">
        <v>74</v>
      </c>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7"/>
      <c r="AJ44" s="407"/>
      <c r="AK44" s="407"/>
      <c r="AL44" s="407"/>
      <c r="AM44" s="407"/>
      <c r="AN44" s="407"/>
    </row>
    <row r="45" spans="1:40" ht="20.100000000000001" customHeight="1">
      <c r="C45" s="411"/>
      <c r="D45" s="412"/>
      <c r="E45" s="405" t="s">
        <v>75</v>
      </c>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15"/>
      <c r="AI45" s="407"/>
      <c r="AJ45" s="407"/>
      <c r="AK45" s="407"/>
      <c r="AL45" s="407"/>
      <c r="AM45" s="407"/>
      <c r="AN45" s="407"/>
    </row>
    <row r="46" spans="1:40" ht="20.100000000000001" customHeight="1">
      <c r="C46" s="411"/>
      <c r="D46" s="412"/>
      <c r="E46" s="405" t="s">
        <v>689</v>
      </c>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15"/>
      <c r="AI46" s="407"/>
      <c r="AJ46" s="407"/>
      <c r="AK46" s="407"/>
      <c r="AL46" s="407"/>
      <c r="AM46" s="407"/>
      <c r="AN46" s="407"/>
    </row>
    <row r="47" spans="1:40" ht="20.100000000000001" customHeight="1">
      <c r="A47" s="219"/>
      <c r="B47" s="219"/>
      <c r="C47" s="411"/>
      <c r="D47" s="412"/>
      <c r="E47" s="405" t="s">
        <v>690</v>
      </c>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7"/>
      <c r="AJ47" s="407"/>
      <c r="AK47" s="407"/>
      <c r="AL47" s="407"/>
      <c r="AM47" s="407"/>
      <c r="AN47" s="407"/>
    </row>
    <row r="48" spans="1:40" ht="20.100000000000001" customHeight="1">
      <c r="A48" s="219"/>
      <c r="B48" s="219"/>
      <c r="C48" s="413"/>
      <c r="D48" s="414"/>
      <c r="E48" s="416" t="s">
        <v>76</v>
      </c>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8"/>
      <c r="AJ48" s="418"/>
      <c r="AK48" s="418"/>
      <c r="AL48" s="418"/>
      <c r="AM48" s="418"/>
      <c r="AN48" s="418"/>
    </row>
    <row r="49" spans="1:40" ht="24.75" customHeight="1">
      <c r="C49" s="224"/>
      <c r="D49" s="224"/>
      <c r="E49" s="410" t="s">
        <v>53</v>
      </c>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row>
    <row r="50" spans="1:40" ht="30" customHeight="1">
      <c r="A50" s="219"/>
      <c r="B50" s="219"/>
      <c r="C50" s="382">
        <v>7</v>
      </c>
      <c r="D50" s="383"/>
      <c r="E50" s="384" t="s">
        <v>77</v>
      </c>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6"/>
      <c r="AI50" s="387"/>
      <c r="AJ50" s="387"/>
      <c r="AK50" s="387"/>
      <c r="AL50" s="387"/>
      <c r="AM50" s="387"/>
      <c r="AN50" s="387"/>
    </row>
    <row r="51" spans="1:40" ht="30" customHeight="1">
      <c r="A51" s="219"/>
      <c r="B51" s="219"/>
      <c r="C51" s="382">
        <v>8</v>
      </c>
      <c r="D51" s="383"/>
      <c r="E51" s="384" t="s">
        <v>78</v>
      </c>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6"/>
      <c r="AI51" s="387"/>
      <c r="AJ51" s="387"/>
      <c r="AK51" s="387"/>
      <c r="AL51" s="387"/>
      <c r="AM51" s="387"/>
      <c r="AN51" s="387"/>
    </row>
    <row r="52" spans="1:40" s="223" customFormat="1" ht="18" customHeight="1">
      <c r="C52" s="388">
        <v>9</v>
      </c>
      <c r="D52" s="389"/>
      <c r="E52" s="394" t="s">
        <v>79</v>
      </c>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6"/>
    </row>
    <row r="53" spans="1:40" s="223" customFormat="1">
      <c r="C53" s="390"/>
      <c r="D53" s="391"/>
      <c r="E53" s="227" t="s">
        <v>10</v>
      </c>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9"/>
      <c r="AJ53" s="229"/>
      <c r="AK53" s="229"/>
      <c r="AL53" s="229"/>
      <c r="AM53" s="229"/>
      <c r="AN53" s="230"/>
    </row>
    <row r="54" spans="1:40" s="223" customFormat="1" ht="45" customHeight="1">
      <c r="C54" s="392"/>
      <c r="D54" s="393"/>
      <c r="E54" s="397"/>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9"/>
    </row>
    <row r="55" spans="1:40" s="223" customFormat="1" ht="18" customHeight="1">
      <c r="C55" s="388">
        <v>10</v>
      </c>
      <c r="D55" s="389"/>
      <c r="E55" s="400" t="s">
        <v>48</v>
      </c>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2"/>
    </row>
    <row r="56" spans="1:40" s="223" customFormat="1">
      <c r="C56" s="390"/>
      <c r="D56" s="391"/>
      <c r="E56" s="227" t="s">
        <v>10</v>
      </c>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9"/>
      <c r="AJ56" s="229"/>
      <c r="AK56" s="229"/>
      <c r="AL56" s="229"/>
      <c r="AM56" s="229"/>
      <c r="AN56" s="230"/>
    </row>
    <row r="57" spans="1:40" s="223" customFormat="1" ht="45" customHeight="1">
      <c r="C57" s="392"/>
      <c r="D57" s="393"/>
      <c r="E57" s="397"/>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9"/>
    </row>
    <row r="58" spans="1:40" ht="30" customHeight="1">
      <c r="A58" s="219"/>
      <c r="B58" s="219"/>
      <c r="C58" s="387">
        <v>11</v>
      </c>
      <c r="D58" s="387"/>
      <c r="E58" s="403" t="s">
        <v>80</v>
      </c>
      <c r="F58" s="403"/>
      <c r="G58" s="403"/>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387"/>
      <c r="AJ58" s="387"/>
      <c r="AK58" s="387"/>
      <c r="AL58" s="387"/>
      <c r="AM58" s="387"/>
      <c r="AN58" s="387"/>
    </row>
    <row r="59" spans="1:40" ht="30" customHeight="1">
      <c r="A59" s="219"/>
      <c r="B59" s="219"/>
      <c r="C59" s="387">
        <v>12</v>
      </c>
      <c r="D59" s="387"/>
      <c r="E59" s="403" t="s">
        <v>81</v>
      </c>
      <c r="F59" s="403"/>
      <c r="G59" s="403"/>
      <c r="H59" s="403"/>
      <c r="I59" s="403"/>
      <c r="J59" s="403"/>
      <c r="K59" s="403"/>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387"/>
      <c r="AJ59" s="387"/>
      <c r="AK59" s="387"/>
      <c r="AL59" s="387"/>
      <c r="AM59" s="387"/>
      <c r="AN59" s="387"/>
    </row>
    <row r="60" spans="1:40" ht="30" customHeight="1">
      <c r="C60" s="387">
        <v>13</v>
      </c>
      <c r="D60" s="387"/>
      <c r="E60" s="403" t="s">
        <v>82</v>
      </c>
      <c r="F60" s="403"/>
      <c r="G60" s="403"/>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c r="AI60" s="387"/>
      <c r="AJ60" s="387"/>
      <c r="AK60" s="387"/>
      <c r="AL60" s="387"/>
      <c r="AM60" s="387"/>
      <c r="AN60" s="387"/>
    </row>
    <row r="61" spans="1:40" ht="17.25" customHeight="1"/>
    <row r="62" spans="1:40" ht="17.25" customHeight="1"/>
    <row r="63" spans="1:40" ht="17.25" customHeight="1"/>
    <row r="64" spans="1:40" ht="17.25" customHeight="1"/>
    <row r="65" ht="17.25" customHeight="1"/>
    <row r="66" ht="17.25" customHeight="1"/>
    <row r="67" ht="17.25" customHeight="1"/>
  </sheetData>
  <mergeCells count="115">
    <mergeCell ref="A2:AN2"/>
    <mergeCell ref="C9:AN9"/>
    <mergeCell ref="C10:AN10"/>
    <mergeCell ref="AI16:AN16"/>
    <mergeCell ref="U14:AA14"/>
    <mergeCell ref="C12:P12"/>
    <mergeCell ref="Q12:AN12"/>
    <mergeCell ref="AI14:AK14"/>
    <mergeCell ref="Q13:T13"/>
    <mergeCell ref="AL14:AN14"/>
    <mergeCell ref="Q14:T14"/>
    <mergeCell ref="AB14:AH14"/>
    <mergeCell ref="A4:B4"/>
    <mergeCell ref="C4:AN4"/>
    <mergeCell ref="C8:F8"/>
    <mergeCell ref="G8:W8"/>
    <mergeCell ref="C13:P14"/>
    <mergeCell ref="U13:AN13"/>
    <mergeCell ref="C32:D32"/>
    <mergeCell ref="E32:AH32"/>
    <mergeCell ref="C33:D33"/>
    <mergeCell ref="E33:AH33"/>
    <mergeCell ref="C30:D30"/>
    <mergeCell ref="E30:AH30"/>
    <mergeCell ref="AI30:AN30"/>
    <mergeCell ref="AI33:AN33"/>
    <mergeCell ref="C18:D18"/>
    <mergeCell ref="E18:AH18"/>
    <mergeCell ref="AI18:AN18"/>
    <mergeCell ref="E19:AN19"/>
    <mergeCell ref="E31:AH31"/>
    <mergeCell ref="AI31:AN31"/>
    <mergeCell ref="E24:AH24"/>
    <mergeCell ref="AI24:AN24"/>
    <mergeCell ref="C25:D25"/>
    <mergeCell ref="E25:AH25"/>
    <mergeCell ref="AI25:AN25"/>
    <mergeCell ref="C24:D24"/>
    <mergeCell ref="E28:AH28"/>
    <mergeCell ref="AI28:AN28"/>
    <mergeCell ref="C29:D29"/>
    <mergeCell ref="E29:AH29"/>
    <mergeCell ref="AI29:AN29"/>
    <mergeCell ref="C21:D21"/>
    <mergeCell ref="E21:AH21"/>
    <mergeCell ref="AI21:AN21"/>
    <mergeCell ref="C22:D22"/>
    <mergeCell ref="E22:AH22"/>
    <mergeCell ref="AI22:AN22"/>
    <mergeCell ref="C23:D23"/>
    <mergeCell ref="E23:AH23"/>
    <mergeCell ref="AI23:AN23"/>
    <mergeCell ref="C26:D26"/>
    <mergeCell ref="E26:AH26"/>
    <mergeCell ref="AI26:AN26"/>
    <mergeCell ref="C27:D27"/>
    <mergeCell ref="E27:AH27"/>
    <mergeCell ref="AI27:AN27"/>
    <mergeCell ref="C28:D28"/>
    <mergeCell ref="E49:AN49"/>
    <mergeCell ref="C50:D50"/>
    <mergeCell ref="E50:AH50"/>
    <mergeCell ref="AI50:AN50"/>
    <mergeCell ref="C41:D48"/>
    <mergeCell ref="E41:AN41"/>
    <mergeCell ref="E45:AH45"/>
    <mergeCell ref="E46:AH46"/>
    <mergeCell ref="E47:AH47"/>
    <mergeCell ref="AI47:AN47"/>
    <mergeCell ref="E48:AH48"/>
    <mergeCell ref="AI48:AN48"/>
    <mergeCell ref="E42:AH42"/>
    <mergeCell ref="AI42:AN42"/>
    <mergeCell ref="C31:D31"/>
    <mergeCell ref="E43:AH43"/>
    <mergeCell ref="AI43:AN43"/>
    <mergeCell ref="E44:AH44"/>
    <mergeCell ref="AI44:AN44"/>
    <mergeCell ref="AI45:AN45"/>
    <mergeCell ref="AI46:AN46"/>
    <mergeCell ref="E39:AH39"/>
    <mergeCell ref="AI39:AN39"/>
    <mergeCell ref="C34:AN34"/>
    <mergeCell ref="AI32:AN32"/>
    <mergeCell ref="AI37:AN37"/>
    <mergeCell ref="C40:D40"/>
    <mergeCell ref="E40:AH40"/>
    <mergeCell ref="AI40:AN40"/>
    <mergeCell ref="AI36:AN36"/>
    <mergeCell ref="C38:D38"/>
    <mergeCell ref="E38:AH38"/>
    <mergeCell ref="AI38:AN38"/>
    <mergeCell ref="C39:D39"/>
    <mergeCell ref="C37:D37"/>
    <mergeCell ref="E37:AH37"/>
    <mergeCell ref="C36:D36"/>
    <mergeCell ref="E36:AH36"/>
    <mergeCell ref="C58:D58"/>
    <mergeCell ref="E58:AH58"/>
    <mergeCell ref="AI58:AN58"/>
    <mergeCell ref="C59:D59"/>
    <mergeCell ref="E59:AH59"/>
    <mergeCell ref="AI59:AN59"/>
    <mergeCell ref="C60:D60"/>
    <mergeCell ref="E60:AH60"/>
    <mergeCell ref="AI60:AN60"/>
    <mergeCell ref="C51:D51"/>
    <mergeCell ref="E51:AH51"/>
    <mergeCell ref="AI51:AN51"/>
    <mergeCell ref="C52:D54"/>
    <mergeCell ref="E52:AN52"/>
    <mergeCell ref="E54:AN54"/>
    <mergeCell ref="C55:D57"/>
    <mergeCell ref="E55:AN55"/>
    <mergeCell ref="E57:AN57"/>
  </mergeCells>
  <phoneticPr fontId="10"/>
  <dataValidations count="2">
    <dataValidation type="list" allowBlank="1" showInputMessage="1" showErrorMessage="1" sqref="AI42:AN48" xr:uid="{00000000-0002-0000-0100-000000000000}">
      <formula1>"○,×"</formula1>
    </dataValidation>
    <dataValidation type="list" allowBlank="1" showInputMessage="1" showErrorMessage="1" sqref="AI18:AN18 AI21:AN33 AI36:AN40 AI50:AN51 AI58:AN60" xr:uid="{00000000-0002-0000-0100-000001000000}">
      <formula1>"○,×,／"</formula1>
    </dataValidation>
  </dataValidations>
  <pageMargins left="0.43307086614173229" right="0.47244094488188981" top="0.47244094488188981" bottom="0.35433070866141736" header="0.35433070866141736" footer="0.27559055118110237"/>
  <pageSetup paperSize="9" scale="89" fitToHeight="0" orientation="portrait" r:id="rId1"/>
  <headerFooter alignWithMargins="0"/>
  <rowBreaks count="1" manualBreakCount="1">
    <brk id="34"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AO356"/>
  <sheetViews>
    <sheetView view="pageBreakPreview" topLeftCell="A328" zoomScaleNormal="100" zoomScaleSheetLayoutView="100" workbookViewId="0">
      <selection activeCell="E61" sqref="E61:AH61"/>
    </sheetView>
  </sheetViews>
  <sheetFormatPr defaultColWidth="9" defaultRowHeight="13.2"/>
  <cols>
    <col min="1" max="40" width="2.6640625" style="223" customWidth="1"/>
    <col min="41" max="16384" width="9" style="223"/>
  </cols>
  <sheetData>
    <row r="1" spans="1:40" ht="16.2">
      <c r="A1" s="524" t="s">
        <v>35</v>
      </c>
      <c r="B1" s="524"/>
      <c r="C1" s="525" t="s">
        <v>36</v>
      </c>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row>
    <row r="2" spans="1:40" ht="10.050000000000001" customHeight="1">
      <c r="AA2" s="231"/>
      <c r="AB2" s="232"/>
      <c r="AC2" s="233"/>
      <c r="AD2" s="233"/>
      <c r="AE2" s="233"/>
      <c r="AF2" s="233"/>
      <c r="AG2" s="233"/>
      <c r="AH2" s="233"/>
      <c r="AI2" s="527"/>
      <c r="AJ2" s="527"/>
      <c r="AK2" s="527"/>
      <c r="AL2" s="527"/>
      <c r="AM2" s="527"/>
      <c r="AN2" s="527"/>
    </row>
    <row r="3" spans="1:40" ht="17.25" customHeight="1">
      <c r="B3" s="311" t="s">
        <v>8</v>
      </c>
    </row>
    <row r="4" spans="1:40" ht="30" customHeight="1">
      <c r="C4" s="445">
        <v>1</v>
      </c>
      <c r="D4" s="446"/>
      <c r="E4" s="395" t="s">
        <v>87</v>
      </c>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6"/>
      <c r="AI4" s="387"/>
      <c r="AJ4" s="387"/>
      <c r="AK4" s="387"/>
      <c r="AL4" s="387"/>
      <c r="AM4" s="387"/>
      <c r="AN4" s="387"/>
    </row>
    <row r="5" spans="1:40" s="215" customFormat="1" ht="17.25" customHeight="1">
      <c r="C5" s="450"/>
      <c r="D5" s="451"/>
      <c r="E5" s="424" t="s">
        <v>100</v>
      </c>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row>
    <row r="6" spans="1:40" s="215" customFormat="1" ht="15" customHeight="1">
      <c r="C6" s="450"/>
      <c r="D6" s="451"/>
      <c r="E6" s="235" t="s">
        <v>89</v>
      </c>
      <c r="F6" s="236"/>
      <c r="G6" s="237" t="s">
        <v>90</v>
      </c>
      <c r="H6" s="217"/>
      <c r="I6" s="219" t="s">
        <v>88</v>
      </c>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38"/>
    </row>
    <row r="7" spans="1:40" s="215" customFormat="1" ht="15" customHeight="1">
      <c r="C7" s="450"/>
      <c r="D7" s="451"/>
      <c r="E7" s="235" t="s">
        <v>89</v>
      </c>
      <c r="F7" s="236"/>
      <c r="G7" s="237" t="s">
        <v>90</v>
      </c>
      <c r="H7" s="217"/>
      <c r="I7" s="219" t="s">
        <v>91</v>
      </c>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38"/>
    </row>
    <row r="8" spans="1:40" s="215" customFormat="1" ht="15" customHeight="1">
      <c r="C8" s="450"/>
      <c r="D8" s="451"/>
      <c r="E8" s="235" t="s">
        <v>89</v>
      </c>
      <c r="F8" s="236"/>
      <c r="G8" s="237" t="s">
        <v>90</v>
      </c>
      <c r="H8" s="217"/>
      <c r="I8" s="219" t="s">
        <v>92</v>
      </c>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38"/>
    </row>
    <row r="9" spans="1:40" s="215" customFormat="1" ht="15" customHeight="1">
      <c r="C9" s="450"/>
      <c r="D9" s="451"/>
      <c r="E9" s="235" t="s">
        <v>89</v>
      </c>
      <c r="F9" s="236"/>
      <c r="G9" s="237" t="s">
        <v>90</v>
      </c>
      <c r="H9" s="217"/>
      <c r="I9" s="219" t="s">
        <v>93</v>
      </c>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38"/>
    </row>
    <row r="10" spans="1:40" s="215" customFormat="1" ht="15" customHeight="1">
      <c r="C10" s="450"/>
      <c r="D10" s="451"/>
      <c r="E10" s="235" t="s">
        <v>89</v>
      </c>
      <c r="F10" s="236"/>
      <c r="G10" s="237" t="s">
        <v>90</v>
      </c>
      <c r="H10" s="217"/>
      <c r="I10" s="219" t="s">
        <v>94</v>
      </c>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38"/>
    </row>
    <row r="11" spans="1:40" s="215" customFormat="1" ht="15" customHeight="1">
      <c r="C11" s="450"/>
      <c r="D11" s="451"/>
      <c r="E11" s="235" t="s">
        <v>89</v>
      </c>
      <c r="F11" s="236"/>
      <c r="G11" s="237" t="s">
        <v>90</v>
      </c>
      <c r="H11" s="217"/>
      <c r="I11" s="219" t="s">
        <v>95</v>
      </c>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38"/>
    </row>
    <row r="12" spans="1:40" s="215" customFormat="1" ht="15" customHeight="1">
      <c r="C12" s="450"/>
      <c r="D12" s="451"/>
      <c r="E12" s="235" t="s">
        <v>89</v>
      </c>
      <c r="F12" s="236"/>
      <c r="G12" s="237" t="s">
        <v>90</v>
      </c>
      <c r="H12" s="217"/>
      <c r="I12" s="219" t="s">
        <v>96</v>
      </c>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38"/>
    </row>
    <row r="13" spans="1:40" s="215" customFormat="1" ht="15" customHeight="1">
      <c r="C13" s="450"/>
      <c r="D13" s="451"/>
      <c r="E13" s="235" t="s">
        <v>89</v>
      </c>
      <c r="F13" s="236"/>
      <c r="G13" s="237" t="s">
        <v>90</v>
      </c>
      <c r="H13" s="217"/>
      <c r="I13" s="219" t="s">
        <v>97</v>
      </c>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38"/>
    </row>
    <row r="14" spans="1:40" s="215" customFormat="1" ht="15" customHeight="1">
      <c r="C14" s="450"/>
      <c r="D14" s="451"/>
      <c r="E14" s="235" t="s">
        <v>89</v>
      </c>
      <c r="F14" s="236"/>
      <c r="G14" s="237" t="s">
        <v>90</v>
      </c>
      <c r="H14" s="217"/>
      <c r="I14" s="219" t="s">
        <v>357</v>
      </c>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38"/>
    </row>
    <row r="15" spans="1:40" s="215" customFormat="1" ht="15" customHeight="1">
      <c r="C15" s="464"/>
      <c r="D15" s="465"/>
      <c r="E15" s="235" t="s">
        <v>89</v>
      </c>
      <c r="F15" s="236"/>
      <c r="G15" s="237" t="s">
        <v>90</v>
      </c>
      <c r="H15" s="239"/>
      <c r="I15" s="240" t="s">
        <v>98</v>
      </c>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41"/>
    </row>
    <row r="16" spans="1:40" ht="30" customHeight="1">
      <c r="C16" s="445">
        <v>2</v>
      </c>
      <c r="D16" s="446"/>
      <c r="E16" s="395" t="s">
        <v>99</v>
      </c>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6"/>
      <c r="AI16" s="387"/>
      <c r="AJ16" s="387"/>
      <c r="AK16" s="387"/>
      <c r="AL16" s="387"/>
      <c r="AM16" s="387"/>
      <c r="AN16" s="387"/>
    </row>
    <row r="17" spans="1:40" s="215" customFormat="1" ht="17.25" customHeight="1">
      <c r="C17" s="450"/>
      <c r="D17" s="451"/>
      <c r="E17" s="424" t="s">
        <v>101</v>
      </c>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row>
    <row r="18" spans="1:40" s="215" customFormat="1" ht="15" customHeight="1">
      <c r="C18" s="450"/>
      <c r="D18" s="451"/>
      <c r="E18" s="235" t="s">
        <v>89</v>
      </c>
      <c r="F18" s="236"/>
      <c r="G18" s="237" t="s">
        <v>90</v>
      </c>
      <c r="H18" s="242"/>
      <c r="I18" s="243" t="s">
        <v>102</v>
      </c>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4"/>
    </row>
    <row r="19" spans="1:40" s="215" customFormat="1" ht="15" customHeight="1">
      <c r="C19" s="450"/>
      <c r="D19" s="451"/>
      <c r="E19" s="235" t="s">
        <v>89</v>
      </c>
      <c r="F19" s="236"/>
      <c r="G19" s="237" t="s">
        <v>90</v>
      </c>
      <c r="H19" s="217"/>
      <c r="I19" s="219" t="s">
        <v>94</v>
      </c>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38"/>
    </row>
    <row r="20" spans="1:40" s="215" customFormat="1" ht="15" customHeight="1">
      <c r="C20" s="450"/>
      <c r="D20" s="451"/>
      <c r="E20" s="235" t="s">
        <v>89</v>
      </c>
      <c r="F20" s="236"/>
      <c r="G20" s="237" t="s">
        <v>90</v>
      </c>
      <c r="H20" s="217"/>
      <c r="I20" s="219" t="s">
        <v>103</v>
      </c>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38"/>
    </row>
    <row r="21" spans="1:40" s="215" customFormat="1" ht="15" customHeight="1">
      <c r="C21" s="464"/>
      <c r="D21" s="465"/>
      <c r="E21" s="235" t="s">
        <v>89</v>
      </c>
      <c r="F21" s="236"/>
      <c r="G21" s="237" t="s">
        <v>90</v>
      </c>
      <c r="H21" s="239"/>
      <c r="I21" s="240" t="s">
        <v>104</v>
      </c>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41"/>
    </row>
    <row r="22" spans="1:40" ht="30" customHeight="1">
      <c r="C22" s="445">
        <v>3</v>
      </c>
      <c r="D22" s="446"/>
      <c r="E22" s="395" t="s">
        <v>105</v>
      </c>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6"/>
      <c r="AI22" s="387"/>
      <c r="AJ22" s="387"/>
      <c r="AK22" s="387"/>
      <c r="AL22" s="387"/>
      <c r="AM22" s="387"/>
      <c r="AN22" s="387"/>
    </row>
    <row r="23" spans="1:40" ht="30" customHeight="1">
      <c r="C23" s="460">
        <v>4</v>
      </c>
      <c r="D23" s="460"/>
      <c r="E23" s="526" t="s">
        <v>106</v>
      </c>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387"/>
      <c r="AJ23" s="387"/>
      <c r="AK23" s="387"/>
      <c r="AL23" s="387"/>
      <c r="AM23" s="387"/>
      <c r="AN23" s="387"/>
    </row>
    <row r="24" spans="1:40" ht="10.050000000000001" customHeight="1">
      <c r="C24" s="245"/>
      <c r="D24" s="245"/>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45"/>
      <c r="AJ24" s="245"/>
      <c r="AK24" s="245"/>
      <c r="AL24" s="245"/>
      <c r="AM24" s="245"/>
      <c r="AN24" s="245"/>
    </row>
    <row r="25" spans="1:40" ht="18" customHeight="1">
      <c r="A25" s="233"/>
      <c r="B25" s="309" t="s">
        <v>297</v>
      </c>
      <c r="C25" s="245"/>
      <c r="D25" s="245"/>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45"/>
      <c r="AJ25" s="245"/>
      <c r="AK25" s="245"/>
      <c r="AL25" s="245"/>
      <c r="AM25" s="245"/>
      <c r="AN25" s="245"/>
    </row>
    <row r="26" spans="1:40" ht="30" customHeight="1">
      <c r="A26" s="233"/>
      <c r="B26" s="246"/>
      <c r="C26" s="445">
        <v>1</v>
      </c>
      <c r="D26" s="446"/>
      <c r="E26" s="394" t="s">
        <v>107</v>
      </c>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6"/>
      <c r="AI26" s="387"/>
      <c r="AJ26" s="387"/>
      <c r="AK26" s="387"/>
      <c r="AL26" s="387"/>
      <c r="AM26" s="387"/>
      <c r="AN26" s="387"/>
    </row>
    <row r="27" spans="1:40" ht="30" customHeight="1">
      <c r="A27" s="233"/>
      <c r="B27" s="246"/>
      <c r="C27" s="445">
        <v>2</v>
      </c>
      <c r="D27" s="446"/>
      <c r="E27" s="394" t="s">
        <v>108</v>
      </c>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6"/>
      <c r="AI27" s="387"/>
      <c r="AJ27" s="387"/>
      <c r="AK27" s="387"/>
      <c r="AL27" s="387"/>
      <c r="AM27" s="387"/>
      <c r="AN27" s="387"/>
    </row>
    <row r="28" spans="1:40" ht="45" customHeight="1">
      <c r="A28" s="233"/>
      <c r="B28" s="233"/>
      <c r="C28" s="445">
        <v>3</v>
      </c>
      <c r="D28" s="446"/>
      <c r="E28" s="394" t="s">
        <v>109</v>
      </c>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6"/>
      <c r="AI28" s="387"/>
      <c r="AJ28" s="387"/>
      <c r="AK28" s="387"/>
      <c r="AL28" s="387"/>
      <c r="AM28" s="387"/>
      <c r="AN28" s="387"/>
    </row>
    <row r="29" spans="1:40" ht="30" customHeight="1">
      <c r="A29" s="233"/>
      <c r="B29" s="233"/>
      <c r="C29" s="445">
        <v>4</v>
      </c>
      <c r="D29" s="446"/>
      <c r="E29" s="394" t="s">
        <v>110</v>
      </c>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6"/>
      <c r="AI29" s="387"/>
      <c r="AJ29" s="387"/>
      <c r="AK29" s="387"/>
      <c r="AL29" s="387"/>
      <c r="AM29" s="387"/>
      <c r="AN29" s="387"/>
    </row>
    <row r="30" spans="1:40" ht="30" customHeight="1">
      <c r="A30" s="233"/>
      <c r="B30" s="233"/>
      <c r="C30" s="445">
        <v>5</v>
      </c>
      <c r="D30" s="446"/>
      <c r="E30" s="394" t="s">
        <v>253</v>
      </c>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6"/>
      <c r="AI30" s="387"/>
      <c r="AJ30" s="387"/>
      <c r="AK30" s="387"/>
      <c r="AL30" s="387"/>
      <c r="AM30" s="387"/>
      <c r="AN30" s="387"/>
    </row>
    <row r="31" spans="1:40" ht="18" customHeight="1">
      <c r="C31" s="445">
        <v>6</v>
      </c>
      <c r="D31" s="446"/>
      <c r="E31" s="400" t="s">
        <v>354</v>
      </c>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1"/>
      <c r="AL31" s="401"/>
      <c r="AM31" s="401"/>
      <c r="AN31" s="402"/>
    </row>
    <row r="32" spans="1:40" ht="12.75" customHeight="1">
      <c r="C32" s="450"/>
      <c r="D32" s="451"/>
      <c r="E32" s="400" t="s">
        <v>49</v>
      </c>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1"/>
      <c r="AL32" s="401"/>
      <c r="AM32" s="401"/>
      <c r="AN32" s="402"/>
    </row>
    <row r="33" spans="1:40" ht="45" customHeight="1">
      <c r="C33" s="464"/>
      <c r="D33" s="465"/>
      <c r="E33" s="48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8"/>
      <c r="AM33" s="488"/>
      <c r="AN33" s="489"/>
    </row>
    <row r="34" spans="1:40" ht="10.050000000000001" customHeight="1">
      <c r="A34" s="233"/>
      <c r="B34" s="233"/>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33"/>
      <c r="AJ34" s="233"/>
      <c r="AK34" s="233"/>
      <c r="AL34" s="233"/>
      <c r="AM34" s="233"/>
      <c r="AN34" s="233"/>
    </row>
    <row r="35" spans="1:40" ht="17.25" customHeight="1">
      <c r="A35" s="233"/>
      <c r="B35" s="309" t="s">
        <v>298</v>
      </c>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33"/>
      <c r="AJ35" s="233"/>
      <c r="AK35" s="233"/>
      <c r="AL35" s="233"/>
      <c r="AM35" s="233"/>
      <c r="AN35" s="233"/>
    </row>
    <row r="36" spans="1:40" ht="30" customHeight="1">
      <c r="A36" s="233"/>
      <c r="B36" s="233"/>
      <c r="C36" s="460">
        <v>1</v>
      </c>
      <c r="D36" s="460"/>
      <c r="E36" s="424" t="s">
        <v>111</v>
      </c>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387"/>
      <c r="AJ36" s="387"/>
      <c r="AK36" s="387"/>
      <c r="AL36" s="387"/>
      <c r="AM36" s="387"/>
      <c r="AN36" s="387"/>
    </row>
    <row r="37" spans="1:40" ht="10.050000000000001" customHeight="1">
      <c r="A37" s="233"/>
      <c r="B37" s="233"/>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33"/>
      <c r="AJ37" s="233"/>
      <c r="AK37" s="233"/>
      <c r="AL37" s="233"/>
      <c r="AM37" s="233"/>
      <c r="AN37" s="233"/>
    </row>
    <row r="38" spans="1:40" ht="18" customHeight="1">
      <c r="A38" s="233"/>
      <c r="B38" s="309" t="s">
        <v>299</v>
      </c>
      <c r="C38" s="245"/>
      <c r="D38" s="245"/>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5"/>
      <c r="AJ38" s="245"/>
      <c r="AK38" s="245"/>
      <c r="AL38" s="245"/>
      <c r="AM38" s="245"/>
      <c r="AN38" s="245"/>
    </row>
    <row r="39" spans="1:40" ht="30" customHeight="1">
      <c r="A39" s="233"/>
      <c r="B39" s="233"/>
      <c r="C39" s="460">
        <v>1</v>
      </c>
      <c r="D39" s="460"/>
      <c r="E39" s="424" t="s">
        <v>112</v>
      </c>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387"/>
      <c r="AJ39" s="387"/>
      <c r="AK39" s="387"/>
      <c r="AL39" s="387"/>
      <c r="AM39" s="387"/>
      <c r="AN39" s="387"/>
    </row>
    <row r="40" spans="1:40" ht="45" customHeight="1">
      <c r="A40" s="233"/>
      <c r="B40" s="233"/>
      <c r="C40" s="460">
        <v>2</v>
      </c>
      <c r="D40" s="460"/>
      <c r="E40" s="424" t="s">
        <v>113</v>
      </c>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387"/>
      <c r="AJ40" s="387"/>
      <c r="AK40" s="387"/>
      <c r="AL40" s="387"/>
      <c r="AM40" s="387"/>
      <c r="AN40" s="387"/>
    </row>
    <row r="41" spans="1:40" ht="10.050000000000001" customHeight="1">
      <c r="A41" s="233"/>
      <c r="B41" s="233"/>
      <c r="C41" s="245"/>
      <c r="D41" s="245"/>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45"/>
      <c r="AJ41" s="245"/>
      <c r="AK41" s="245"/>
      <c r="AL41" s="245"/>
      <c r="AM41" s="245"/>
      <c r="AN41" s="245"/>
    </row>
    <row r="42" spans="1:40" ht="18" customHeight="1">
      <c r="A42" s="233"/>
      <c r="B42" s="309" t="s">
        <v>300</v>
      </c>
      <c r="C42" s="245"/>
      <c r="D42" s="245"/>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45"/>
      <c r="AJ42" s="245"/>
      <c r="AK42" s="245"/>
      <c r="AL42" s="245"/>
      <c r="AM42" s="245"/>
      <c r="AN42" s="245"/>
    </row>
    <row r="43" spans="1:40" ht="30" customHeight="1">
      <c r="A43" s="233"/>
      <c r="B43" s="233"/>
      <c r="C43" s="460">
        <v>1</v>
      </c>
      <c r="D43" s="460"/>
      <c r="E43" s="424" t="s">
        <v>114</v>
      </c>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387"/>
      <c r="AJ43" s="387"/>
      <c r="AK43" s="387"/>
      <c r="AL43" s="387"/>
      <c r="AM43" s="387"/>
      <c r="AN43" s="387"/>
    </row>
    <row r="44" spans="1:40" ht="30" customHeight="1">
      <c r="A44" s="233"/>
      <c r="B44" s="233"/>
      <c r="C44" s="460">
        <v>2</v>
      </c>
      <c r="D44" s="460"/>
      <c r="E44" s="424" t="s">
        <v>115</v>
      </c>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387"/>
      <c r="AJ44" s="387"/>
      <c r="AK44" s="387"/>
      <c r="AL44" s="387"/>
      <c r="AM44" s="387"/>
      <c r="AN44" s="387"/>
    </row>
    <row r="45" spans="1:40" ht="10.050000000000001" customHeight="1">
      <c r="A45" s="233"/>
      <c r="B45" s="233"/>
      <c r="C45" s="245"/>
      <c r="D45" s="245"/>
      <c r="E45" s="519"/>
      <c r="F45" s="520"/>
      <c r="G45" s="520"/>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248"/>
      <c r="AJ45" s="248"/>
      <c r="AK45" s="248"/>
      <c r="AL45" s="248"/>
      <c r="AM45" s="248"/>
      <c r="AN45" s="248"/>
    </row>
    <row r="46" spans="1:40" ht="18" customHeight="1">
      <c r="A46" s="233"/>
      <c r="B46" s="309" t="s">
        <v>301</v>
      </c>
      <c r="C46" s="245"/>
      <c r="D46" s="245"/>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33"/>
      <c r="AJ46" s="233"/>
      <c r="AK46" s="233"/>
      <c r="AL46" s="233"/>
      <c r="AM46" s="233"/>
      <c r="AN46" s="233"/>
    </row>
    <row r="47" spans="1:40" s="215" customFormat="1" ht="30" customHeight="1">
      <c r="C47" s="404">
        <v>1</v>
      </c>
      <c r="D47" s="404"/>
      <c r="E47" s="424" t="s">
        <v>691</v>
      </c>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387"/>
      <c r="AJ47" s="387"/>
      <c r="AK47" s="387"/>
      <c r="AL47" s="387"/>
      <c r="AM47" s="387"/>
      <c r="AN47" s="387"/>
    </row>
    <row r="48" spans="1:40" s="215" customFormat="1" ht="30" customHeight="1">
      <c r="A48" s="219"/>
      <c r="B48" s="219"/>
      <c r="C48" s="404">
        <v>2</v>
      </c>
      <c r="D48" s="404"/>
      <c r="E48" s="384" t="s">
        <v>116</v>
      </c>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6"/>
      <c r="AI48" s="387"/>
      <c r="AJ48" s="387"/>
      <c r="AK48" s="387"/>
      <c r="AL48" s="387"/>
      <c r="AM48" s="387"/>
      <c r="AN48" s="387"/>
    </row>
    <row r="49" spans="1:40" s="215" customFormat="1" ht="46.5" customHeight="1">
      <c r="A49" s="219"/>
      <c r="B49" s="219"/>
      <c r="C49" s="404">
        <v>3</v>
      </c>
      <c r="D49" s="404"/>
      <c r="E49" s="403" t="s">
        <v>117</v>
      </c>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387"/>
      <c r="AJ49" s="387"/>
      <c r="AK49" s="387"/>
      <c r="AL49" s="387"/>
      <c r="AM49" s="387"/>
      <c r="AN49" s="387"/>
    </row>
    <row r="50" spans="1:40" s="215" customFormat="1" ht="30" customHeight="1">
      <c r="A50" s="219"/>
      <c r="B50" s="219"/>
      <c r="C50" s="404">
        <v>4</v>
      </c>
      <c r="D50" s="404"/>
      <c r="E50" s="403" t="s">
        <v>118</v>
      </c>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387"/>
      <c r="AJ50" s="387"/>
      <c r="AK50" s="387"/>
      <c r="AL50" s="387"/>
      <c r="AM50" s="387"/>
      <c r="AN50" s="387"/>
    </row>
    <row r="51" spans="1:40" ht="10.050000000000001" customHeight="1">
      <c r="A51" s="233"/>
      <c r="B51" s="233"/>
      <c r="C51" s="245"/>
      <c r="D51" s="245"/>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45"/>
      <c r="AJ51" s="245"/>
      <c r="AK51" s="245"/>
      <c r="AL51" s="245"/>
      <c r="AM51" s="245"/>
      <c r="AN51" s="245"/>
    </row>
    <row r="52" spans="1:40" ht="18" customHeight="1">
      <c r="A52" s="233"/>
      <c r="B52" s="309" t="s">
        <v>302</v>
      </c>
      <c r="C52" s="245"/>
      <c r="D52" s="245"/>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45"/>
      <c r="AJ52" s="245"/>
      <c r="AK52" s="245"/>
      <c r="AL52" s="245"/>
      <c r="AM52" s="245"/>
      <c r="AN52" s="245"/>
    </row>
    <row r="53" spans="1:40" ht="45" customHeight="1">
      <c r="A53" s="233"/>
      <c r="B53" s="233"/>
      <c r="C53" s="460">
        <v>1</v>
      </c>
      <c r="D53" s="460"/>
      <c r="E53" s="424" t="s">
        <v>119</v>
      </c>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387"/>
      <c r="AJ53" s="387"/>
      <c r="AK53" s="387"/>
      <c r="AL53" s="387"/>
      <c r="AM53" s="387"/>
      <c r="AN53" s="387"/>
    </row>
    <row r="54" spans="1:40" ht="10.050000000000001" customHeight="1">
      <c r="A54" s="233"/>
      <c r="B54" s="233"/>
      <c r="C54" s="245"/>
      <c r="D54" s="245"/>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45"/>
      <c r="AJ54" s="245"/>
      <c r="AK54" s="245"/>
      <c r="AL54" s="245"/>
      <c r="AM54" s="245"/>
      <c r="AN54" s="245"/>
    </row>
    <row r="55" spans="1:40" ht="18" customHeight="1">
      <c r="A55" s="233"/>
      <c r="B55" s="309" t="s">
        <v>303</v>
      </c>
      <c r="C55" s="245"/>
      <c r="D55" s="245"/>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45"/>
      <c r="AJ55" s="245"/>
      <c r="AK55" s="245"/>
      <c r="AL55" s="245"/>
      <c r="AM55" s="245"/>
      <c r="AN55" s="245"/>
    </row>
    <row r="56" spans="1:40" ht="30" customHeight="1">
      <c r="A56" s="233"/>
      <c r="B56" s="233"/>
      <c r="C56" s="445">
        <v>1</v>
      </c>
      <c r="D56" s="446"/>
      <c r="E56" s="394" t="s">
        <v>120</v>
      </c>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6"/>
      <c r="AI56" s="387"/>
      <c r="AJ56" s="387"/>
      <c r="AK56" s="387"/>
      <c r="AL56" s="387"/>
      <c r="AM56" s="387"/>
      <c r="AN56" s="387"/>
    </row>
    <row r="57" spans="1:40" ht="30" customHeight="1">
      <c r="A57" s="233"/>
      <c r="B57" s="233"/>
      <c r="C57" s="445">
        <v>2</v>
      </c>
      <c r="D57" s="446"/>
      <c r="E57" s="394" t="s">
        <v>121</v>
      </c>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6"/>
      <c r="AI57" s="387"/>
      <c r="AJ57" s="387"/>
      <c r="AK57" s="387"/>
      <c r="AL57" s="387"/>
      <c r="AM57" s="387"/>
      <c r="AN57" s="387"/>
    </row>
    <row r="58" spans="1:40" ht="30" customHeight="1">
      <c r="A58" s="233"/>
      <c r="B58" s="233"/>
      <c r="C58" s="445">
        <v>3</v>
      </c>
      <c r="D58" s="446"/>
      <c r="E58" s="394" t="s">
        <v>122</v>
      </c>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6"/>
      <c r="AI58" s="387"/>
      <c r="AJ58" s="387"/>
      <c r="AK58" s="387"/>
      <c r="AL58" s="387"/>
      <c r="AM58" s="387"/>
      <c r="AN58" s="387"/>
    </row>
    <row r="59" spans="1:40" ht="43.95" customHeight="1">
      <c r="A59" s="233"/>
      <c r="B59" s="233"/>
      <c r="C59" s="445">
        <v>4</v>
      </c>
      <c r="D59" s="446"/>
      <c r="E59" s="492" t="s">
        <v>708</v>
      </c>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c r="AE59" s="521"/>
      <c r="AF59" s="521"/>
      <c r="AG59" s="521"/>
      <c r="AH59" s="522"/>
      <c r="AI59" s="387"/>
      <c r="AJ59" s="387"/>
      <c r="AK59" s="387"/>
      <c r="AL59" s="387"/>
      <c r="AM59" s="387"/>
      <c r="AN59" s="387"/>
    </row>
    <row r="60" spans="1:40" ht="30" customHeight="1">
      <c r="A60" s="233"/>
      <c r="B60" s="233"/>
      <c r="C60" s="445">
        <v>5</v>
      </c>
      <c r="D60" s="446"/>
      <c r="E60" s="492" t="s">
        <v>763</v>
      </c>
      <c r="F60" s="493"/>
      <c r="G60" s="493"/>
      <c r="H60" s="493"/>
      <c r="I60" s="493"/>
      <c r="J60" s="493"/>
      <c r="K60" s="493"/>
      <c r="L60" s="493"/>
      <c r="M60" s="493"/>
      <c r="N60" s="493"/>
      <c r="O60" s="493"/>
      <c r="P60" s="493"/>
      <c r="Q60" s="493"/>
      <c r="R60" s="493"/>
      <c r="S60" s="493"/>
      <c r="T60" s="493"/>
      <c r="U60" s="493"/>
      <c r="V60" s="493"/>
      <c r="W60" s="493"/>
      <c r="X60" s="493"/>
      <c r="Y60" s="493"/>
      <c r="Z60" s="493"/>
      <c r="AA60" s="493"/>
      <c r="AB60" s="493"/>
      <c r="AC60" s="493"/>
      <c r="AD60" s="493"/>
      <c r="AE60" s="493"/>
      <c r="AF60" s="493"/>
      <c r="AG60" s="493"/>
      <c r="AH60" s="494"/>
      <c r="AI60" s="387"/>
      <c r="AJ60" s="387"/>
      <c r="AK60" s="387"/>
      <c r="AL60" s="387"/>
      <c r="AM60" s="387"/>
      <c r="AN60" s="387"/>
    </row>
    <row r="61" spans="1:40" ht="30" customHeight="1">
      <c r="A61" s="233"/>
      <c r="B61" s="233"/>
      <c r="C61" s="445">
        <v>6</v>
      </c>
      <c r="D61" s="446"/>
      <c r="E61" s="492" t="s">
        <v>709</v>
      </c>
      <c r="F61" s="493"/>
      <c r="G61" s="493"/>
      <c r="H61" s="493"/>
      <c r="I61" s="493"/>
      <c r="J61" s="493"/>
      <c r="K61" s="493"/>
      <c r="L61" s="493"/>
      <c r="M61" s="493"/>
      <c r="N61" s="493"/>
      <c r="O61" s="493"/>
      <c r="P61" s="493"/>
      <c r="Q61" s="493"/>
      <c r="R61" s="493"/>
      <c r="S61" s="493"/>
      <c r="T61" s="493"/>
      <c r="U61" s="493"/>
      <c r="V61" s="493"/>
      <c r="W61" s="493"/>
      <c r="X61" s="493"/>
      <c r="Y61" s="493"/>
      <c r="Z61" s="493"/>
      <c r="AA61" s="493"/>
      <c r="AB61" s="493"/>
      <c r="AC61" s="493"/>
      <c r="AD61" s="493"/>
      <c r="AE61" s="493"/>
      <c r="AF61" s="493"/>
      <c r="AG61" s="493"/>
      <c r="AH61" s="494"/>
      <c r="AI61" s="387"/>
      <c r="AJ61" s="387"/>
      <c r="AK61" s="387"/>
      <c r="AL61" s="387"/>
      <c r="AM61" s="387"/>
      <c r="AN61" s="387"/>
    </row>
    <row r="62" spans="1:40" ht="30" customHeight="1">
      <c r="A62" s="233"/>
      <c r="B62" s="233"/>
      <c r="C62" s="445">
        <v>7</v>
      </c>
      <c r="D62" s="446"/>
      <c r="E62" s="492" t="s">
        <v>710</v>
      </c>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4"/>
      <c r="AI62" s="387"/>
      <c r="AJ62" s="387"/>
      <c r="AK62" s="387"/>
      <c r="AL62" s="387"/>
      <c r="AM62" s="387"/>
      <c r="AN62" s="387"/>
    </row>
    <row r="63" spans="1:40" ht="30" customHeight="1">
      <c r="A63" s="233"/>
      <c r="B63" s="233"/>
      <c r="C63" s="445">
        <v>8</v>
      </c>
      <c r="D63" s="446"/>
      <c r="E63" s="492" t="s">
        <v>711</v>
      </c>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4"/>
      <c r="AI63" s="387"/>
      <c r="AJ63" s="387"/>
      <c r="AK63" s="387"/>
      <c r="AL63" s="387"/>
      <c r="AM63" s="387"/>
      <c r="AN63" s="387"/>
    </row>
    <row r="64" spans="1:40" ht="30" customHeight="1">
      <c r="A64" s="233"/>
      <c r="B64" s="233"/>
      <c r="C64" s="445">
        <v>9</v>
      </c>
      <c r="D64" s="446"/>
      <c r="E64" s="492" t="s">
        <v>316</v>
      </c>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4"/>
      <c r="AI64" s="387"/>
      <c r="AJ64" s="387"/>
      <c r="AK64" s="387"/>
      <c r="AL64" s="387"/>
      <c r="AM64" s="387"/>
      <c r="AN64" s="387"/>
    </row>
    <row r="65" spans="1:40" ht="30" customHeight="1">
      <c r="A65" s="233"/>
      <c r="B65" s="233"/>
      <c r="C65" s="445">
        <v>10</v>
      </c>
      <c r="D65" s="446"/>
      <c r="E65" s="492" t="s">
        <v>317</v>
      </c>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48"/>
      <c r="AJ65" s="448"/>
      <c r="AK65" s="448"/>
      <c r="AL65" s="448"/>
      <c r="AM65" s="448"/>
      <c r="AN65" s="448"/>
    </row>
    <row r="66" spans="1:40" ht="58.5" customHeight="1">
      <c r="A66" s="233"/>
      <c r="B66" s="233"/>
      <c r="C66" s="445">
        <v>11</v>
      </c>
      <c r="D66" s="446"/>
      <c r="E66" s="515" t="s">
        <v>712</v>
      </c>
      <c r="F66" s="516"/>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6"/>
      <c r="AI66" s="448"/>
      <c r="AJ66" s="448"/>
      <c r="AK66" s="448"/>
      <c r="AL66" s="448"/>
      <c r="AM66" s="448"/>
      <c r="AN66" s="448"/>
    </row>
    <row r="67" spans="1:40" ht="56.55" customHeight="1">
      <c r="A67" s="233"/>
      <c r="B67" s="233"/>
      <c r="C67" s="445">
        <v>12</v>
      </c>
      <c r="D67" s="446"/>
      <c r="E67" s="499" t="s">
        <v>713</v>
      </c>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1"/>
      <c r="AI67" s="448"/>
      <c r="AJ67" s="448"/>
      <c r="AK67" s="448"/>
      <c r="AL67" s="448"/>
      <c r="AM67" s="448"/>
      <c r="AN67" s="448"/>
    </row>
    <row r="68" spans="1:40" ht="40.5" customHeight="1">
      <c r="A68" s="233"/>
      <c r="B68" s="233"/>
      <c r="C68" s="445">
        <v>13</v>
      </c>
      <c r="D68" s="446"/>
      <c r="E68" s="515" t="s">
        <v>714</v>
      </c>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23"/>
      <c r="AI68" s="448"/>
      <c r="AJ68" s="448"/>
      <c r="AK68" s="448"/>
      <c r="AL68" s="448"/>
      <c r="AM68" s="448"/>
      <c r="AN68" s="448"/>
    </row>
    <row r="69" spans="1:40" ht="46.5" customHeight="1">
      <c r="A69" s="233"/>
      <c r="B69" s="233"/>
      <c r="C69" s="445">
        <v>14</v>
      </c>
      <c r="D69" s="446"/>
      <c r="E69" s="492" t="s">
        <v>715</v>
      </c>
      <c r="F69" s="493"/>
      <c r="G69" s="493"/>
      <c r="H69" s="493"/>
      <c r="I69" s="493"/>
      <c r="J69" s="493"/>
      <c r="K69" s="493"/>
      <c r="L69" s="493"/>
      <c r="M69" s="493"/>
      <c r="N69" s="493"/>
      <c r="O69" s="493"/>
      <c r="P69" s="493"/>
      <c r="Q69" s="493"/>
      <c r="R69" s="493"/>
      <c r="S69" s="493"/>
      <c r="T69" s="493"/>
      <c r="U69" s="493"/>
      <c r="V69" s="493"/>
      <c r="W69" s="493"/>
      <c r="X69" s="493"/>
      <c r="Y69" s="493"/>
      <c r="Z69" s="493"/>
      <c r="AA69" s="493"/>
      <c r="AB69" s="493"/>
      <c r="AC69" s="493"/>
      <c r="AD69" s="493"/>
      <c r="AE69" s="493"/>
      <c r="AF69" s="493"/>
      <c r="AG69" s="493"/>
      <c r="AH69" s="494"/>
      <c r="AI69" s="448"/>
      <c r="AJ69" s="448"/>
      <c r="AK69" s="448"/>
      <c r="AL69" s="448"/>
      <c r="AM69" s="448"/>
      <c r="AN69" s="448"/>
    </row>
    <row r="70" spans="1:40" ht="53.55" customHeight="1">
      <c r="A70" s="233"/>
      <c r="B70" s="233"/>
      <c r="C70" s="445">
        <v>15</v>
      </c>
      <c r="D70" s="446"/>
      <c r="E70" s="492" t="s">
        <v>716</v>
      </c>
      <c r="F70" s="493"/>
      <c r="G70" s="493"/>
      <c r="H70" s="493"/>
      <c r="I70" s="493"/>
      <c r="J70" s="493"/>
      <c r="K70" s="493"/>
      <c r="L70" s="493"/>
      <c r="M70" s="493"/>
      <c r="N70" s="493"/>
      <c r="O70" s="493"/>
      <c r="P70" s="493"/>
      <c r="Q70" s="493"/>
      <c r="R70" s="493"/>
      <c r="S70" s="493"/>
      <c r="T70" s="493"/>
      <c r="U70" s="493"/>
      <c r="V70" s="493"/>
      <c r="W70" s="493"/>
      <c r="X70" s="493"/>
      <c r="Y70" s="493"/>
      <c r="Z70" s="493"/>
      <c r="AA70" s="493"/>
      <c r="AB70" s="493"/>
      <c r="AC70" s="493"/>
      <c r="AD70" s="493"/>
      <c r="AE70" s="493"/>
      <c r="AF70" s="493"/>
      <c r="AG70" s="493"/>
      <c r="AH70" s="494"/>
      <c r="AI70" s="448"/>
      <c r="AJ70" s="448"/>
      <c r="AK70" s="448"/>
      <c r="AL70" s="448"/>
      <c r="AM70" s="448"/>
      <c r="AN70" s="448"/>
    </row>
    <row r="71" spans="1:40" ht="41.55" customHeight="1">
      <c r="A71" s="233"/>
      <c r="B71" s="233"/>
      <c r="C71" s="445">
        <v>16</v>
      </c>
      <c r="D71" s="446"/>
      <c r="E71" s="492" t="s">
        <v>318</v>
      </c>
      <c r="F71" s="493"/>
      <c r="G71" s="493"/>
      <c r="H71" s="493"/>
      <c r="I71" s="493"/>
      <c r="J71" s="493"/>
      <c r="K71" s="493"/>
      <c r="L71" s="493"/>
      <c r="M71" s="493"/>
      <c r="N71" s="493"/>
      <c r="O71" s="493"/>
      <c r="P71" s="493"/>
      <c r="Q71" s="493"/>
      <c r="R71" s="493"/>
      <c r="S71" s="493"/>
      <c r="T71" s="493"/>
      <c r="U71" s="493"/>
      <c r="V71" s="493"/>
      <c r="W71" s="493"/>
      <c r="X71" s="493"/>
      <c r="Y71" s="493"/>
      <c r="Z71" s="493"/>
      <c r="AA71" s="493"/>
      <c r="AB71" s="493"/>
      <c r="AC71" s="493"/>
      <c r="AD71" s="493"/>
      <c r="AE71" s="493"/>
      <c r="AF71" s="493"/>
      <c r="AG71" s="493"/>
      <c r="AH71" s="494"/>
      <c r="AI71" s="448"/>
      <c r="AJ71" s="448"/>
      <c r="AK71" s="448"/>
      <c r="AL71" s="448"/>
      <c r="AM71" s="448"/>
      <c r="AN71" s="448"/>
    </row>
    <row r="72" spans="1:40" ht="30" customHeight="1">
      <c r="A72" s="233"/>
      <c r="B72" s="233"/>
      <c r="C72" s="445">
        <v>17</v>
      </c>
      <c r="D72" s="446"/>
      <c r="E72" s="492" t="s">
        <v>717</v>
      </c>
      <c r="F72" s="493"/>
      <c r="G72" s="493"/>
      <c r="H72" s="493"/>
      <c r="I72" s="493"/>
      <c r="J72" s="493"/>
      <c r="K72" s="493"/>
      <c r="L72" s="493"/>
      <c r="M72" s="493"/>
      <c r="N72" s="493"/>
      <c r="O72" s="493"/>
      <c r="P72" s="493"/>
      <c r="Q72" s="493"/>
      <c r="R72" s="493"/>
      <c r="S72" s="493"/>
      <c r="T72" s="493"/>
      <c r="U72" s="493"/>
      <c r="V72" s="493"/>
      <c r="W72" s="493"/>
      <c r="X72" s="493"/>
      <c r="Y72" s="493"/>
      <c r="Z72" s="493"/>
      <c r="AA72" s="493"/>
      <c r="AB72" s="493"/>
      <c r="AC72" s="493"/>
      <c r="AD72" s="493"/>
      <c r="AE72" s="493"/>
      <c r="AF72" s="493"/>
      <c r="AG72" s="493"/>
      <c r="AH72" s="494"/>
      <c r="AI72" s="448"/>
      <c r="AJ72" s="448"/>
      <c r="AK72" s="448"/>
      <c r="AL72" s="448"/>
      <c r="AM72" s="448"/>
      <c r="AN72" s="448"/>
    </row>
    <row r="73" spans="1:40" s="215" customFormat="1" ht="30" customHeight="1">
      <c r="A73" s="219"/>
      <c r="B73" s="219"/>
      <c r="C73" s="445">
        <v>18</v>
      </c>
      <c r="D73" s="446"/>
      <c r="E73" s="492" t="s">
        <v>718</v>
      </c>
      <c r="F73" s="493"/>
      <c r="G73" s="493"/>
      <c r="H73" s="493"/>
      <c r="I73" s="493"/>
      <c r="J73" s="493"/>
      <c r="K73" s="493"/>
      <c r="L73" s="493"/>
      <c r="M73" s="493"/>
      <c r="N73" s="493"/>
      <c r="O73" s="493"/>
      <c r="P73" s="493"/>
      <c r="Q73" s="493"/>
      <c r="R73" s="493"/>
      <c r="S73" s="493"/>
      <c r="T73" s="493"/>
      <c r="U73" s="493"/>
      <c r="V73" s="493"/>
      <c r="W73" s="493"/>
      <c r="X73" s="493"/>
      <c r="Y73" s="493"/>
      <c r="Z73" s="493"/>
      <c r="AA73" s="493"/>
      <c r="AB73" s="493"/>
      <c r="AC73" s="493"/>
      <c r="AD73" s="493"/>
      <c r="AE73" s="493"/>
      <c r="AF73" s="493"/>
      <c r="AG73" s="493"/>
      <c r="AH73" s="494"/>
      <c r="AI73" s="448"/>
      <c r="AJ73" s="448"/>
      <c r="AK73" s="448"/>
      <c r="AL73" s="448"/>
      <c r="AM73" s="448"/>
      <c r="AN73" s="448"/>
    </row>
    <row r="74" spans="1:40" s="215" customFormat="1" ht="30" customHeight="1">
      <c r="A74" s="219"/>
      <c r="B74" s="219"/>
      <c r="C74" s="445">
        <v>19</v>
      </c>
      <c r="D74" s="446"/>
      <c r="E74" s="492" t="s">
        <v>319</v>
      </c>
      <c r="F74" s="493"/>
      <c r="G74" s="493"/>
      <c r="H74" s="493"/>
      <c r="I74" s="493"/>
      <c r="J74" s="493"/>
      <c r="K74" s="493"/>
      <c r="L74" s="493"/>
      <c r="M74" s="493"/>
      <c r="N74" s="493"/>
      <c r="O74" s="493"/>
      <c r="P74" s="493"/>
      <c r="Q74" s="493"/>
      <c r="R74" s="493"/>
      <c r="S74" s="493"/>
      <c r="T74" s="493"/>
      <c r="U74" s="493"/>
      <c r="V74" s="493"/>
      <c r="W74" s="493"/>
      <c r="X74" s="493"/>
      <c r="Y74" s="493"/>
      <c r="Z74" s="493"/>
      <c r="AA74" s="493"/>
      <c r="AB74" s="493"/>
      <c r="AC74" s="493"/>
      <c r="AD74" s="493"/>
      <c r="AE74" s="493"/>
      <c r="AF74" s="493"/>
      <c r="AG74" s="493"/>
      <c r="AH74" s="494"/>
      <c r="AI74" s="448"/>
      <c r="AJ74" s="448"/>
      <c r="AK74" s="448"/>
      <c r="AL74" s="448"/>
      <c r="AM74" s="448"/>
      <c r="AN74" s="448"/>
    </row>
    <row r="75" spans="1:40" s="215" customFormat="1" ht="43.05" customHeight="1">
      <c r="A75" s="219"/>
      <c r="B75" s="219"/>
      <c r="C75" s="445">
        <v>20</v>
      </c>
      <c r="D75" s="446"/>
      <c r="E75" s="492" t="s">
        <v>320</v>
      </c>
      <c r="F75" s="493"/>
      <c r="G75" s="493"/>
      <c r="H75" s="493"/>
      <c r="I75" s="493"/>
      <c r="J75" s="493"/>
      <c r="K75" s="493"/>
      <c r="L75" s="493"/>
      <c r="M75" s="493"/>
      <c r="N75" s="493"/>
      <c r="O75" s="493"/>
      <c r="P75" s="493"/>
      <c r="Q75" s="493"/>
      <c r="R75" s="493"/>
      <c r="S75" s="493"/>
      <c r="T75" s="493"/>
      <c r="U75" s="493"/>
      <c r="V75" s="493"/>
      <c r="W75" s="493"/>
      <c r="X75" s="493"/>
      <c r="Y75" s="493"/>
      <c r="Z75" s="493"/>
      <c r="AA75" s="493"/>
      <c r="AB75" s="493"/>
      <c r="AC75" s="493"/>
      <c r="AD75" s="493"/>
      <c r="AE75" s="493"/>
      <c r="AF75" s="493"/>
      <c r="AG75" s="493"/>
      <c r="AH75" s="494"/>
      <c r="AI75" s="448"/>
      <c r="AJ75" s="448"/>
      <c r="AK75" s="448"/>
      <c r="AL75" s="448"/>
      <c r="AM75" s="448"/>
      <c r="AN75" s="448"/>
    </row>
    <row r="76" spans="1:40" ht="30" customHeight="1">
      <c r="A76" s="233"/>
      <c r="B76" s="233"/>
      <c r="C76" s="445">
        <v>21</v>
      </c>
      <c r="D76" s="446"/>
      <c r="E76" s="394" t="s">
        <v>762</v>
      </c>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6"/>
      <c r="AI76" s="448"/>
      <c r="AJ76" s="448"/>
      <c r="AK76" s="448"/>
      <c r="AL76" s="448"/>
      <c r="AM76" s="448"/>
      <c r="AN76" s="448"/>
    </row>
    <row r="77" spans="1:40" ht="30" customHeight="1">
      <c r="A77" s="233"/>
      <c r="B77" s="233"/>
      <c r="C77" s="445">
        <v>22</v>
      </c>
      <c r="D77" s="446"/>
      <c r="E77" s="517" t="s">
        <v>123</v>
      </c>
      <c r="F77" s="518"/>
      <c r="G77" s="518"/>
      <c r="H77" s="518"/>
      <c r="I77" s="518"/>
      <c r="J77" s="518"/>
      <c r="K77" s="518"/>
      <c r="L77" s="518"/>
      <c r="M77" s="518"/>
      <c r="N77" s="518"/>
      <c r="O77" s="518"/>
      <c r="P77" s="518"/>
      <c r="Q77" s="518"/>
      <c r="R77" s="518"/>
      <c r="S77" s="518"/>
      <c r="T77" s="518"/>
      <c r="U77" s="518"/>
      <c r="V77" s="518"/>
      <c r="W77" s="518"/>
      <c r="X77" s="518"/>
      <c r="Y77" s="518"/>
      <c r="Z77" s="518"/>
      <c r="AA77" s="518"/>
      <c r="AB77" s="497"/>
      <c r="AC77" s="498"/>
      <c r="AD77" s="498"/>
      <c r="AE77" s="498"/>
      <c r="AF77" s="498"/>
      <c r="AG77" s="249" t="s">
        <v>12</v>
      </c>
      <c r="AH77" s="498"/>
      <c r="AI77" s="498"/>
      <c r="AJ77" s="250" t="s">
        <v>124</v>
      </c>
      <c r="AK77" s="514"/>
      <c r="AL77" s="514"/>
      <c r="AM77" s="250" t="s">
        <v>125</v>
      </c>
      <c r="AN77" s="251"/>
    </row>
    <row r="78" spans="1:40" ht="18" customHeight="1">
      <c r="A78" s="233"/>
      <c r="B78" s="233"/>
      <c r="C78" s="445">
        <v>23</v>
      </c>
      <c r="D78" s="446"/>
      <c r="E78" s="504" t="s">
        <v>126</v>
      </c>
      <c r="F78" s="505"/>
      <c r="G78" s="505"/>
      <c r="H78" s="505"/>
      <c r="I78" s="505"/>
      <c r="J78" s="505"/>
      <c r="K78" s="505"/>
      <c r="L78" s="505"/>
      <c r="M78" s="505"/>
      <c r="N78" s="505"/>
      <c r="O78" s="505"/>
      <c r="P78" s="505"/>
      <c r="Q78" s="505"/>
      <c r="R78" s="505"/>
      <c r="S78" s="505"/>
      <c r="T78" s="505"/>
      <c r="U78" s="505"/>
      <c r="V78" s="505"/>
      <c r="W78" s="505"/>
      <c r="X78" s="505"/>
      <c r="Y78" s="505"/>
      <c r="Z78" s="505"/>
      <c r="AA78" s="505"/>
      <c r="AB78" s="506"/>
      <c r="AC78" s="506"/>
      <c r="AD78" s="506"/>
      <c r="AE78" s="506"/>
      <c r="AF78" s="506"/>
      <c r="AG78" s="506"/>
      <c r="AH78" s="506"/>
      <c r="AI78" s="506"/>
      <c r="AJ78" s="506"/>
      <c r="AK78" s="506"/>
      <c r="AL78" s="506"/>
      <c r="AM78" s="506"/>
      <c r="AN78" s="507"/>
    </row>
    <row r="79" spans="1:40" ht="29.25" customHeight="1">
      <c r="A79" s="233"/>
      <c r="B79" s="233"/>
      <c r="C79" s="464"/>
      <c r="D79" s="465"/>
      <c r="E79" s="472"/>
      <c r="F79" s="473"/>
      <c r="G79" s="473"/>
      <c r="H79" s="473"/>
      <c r="I79" s="473"/>
      <c r="J79" s="473"/>
      <c r="K79" s="473"/>
      <c r="L79" s="473"/>
      <c r="M79" s="473"/>
      <c r="N79" s="473"/>
      <c r="O79" s="473"/>
      <c r="P79" s="473"/>
      <c r="Q79" s="473"/>
      <c r="R79" s="473"/>
      <c r="S79" s="473"/>
      <c r="T79" s="473"/>
      <c r="U79" s="473"/>
      <c r="V79" s="473"/>
      <c r="W79" s="473"/>
      <c r="X79" s="473"/>
      <c r="Y79" s="473"/>
      <c r="Z79" s="473"/>
      <c r="AA79" s="473"/>
      <c r="AB79" s="473"/>
      <c r="AC79" s="473"/>
      <c r="AD79" s="473"/>
      <c r="AE79" s="473"/>
      <c r="AF79" s="473"/>
      <c r="AG79" s="473"/>
      <c r="AH79" s="473"/>
      <c r="AI79" s="473"/>
      <c r="AJ79" s="473"/>
      <c r="AK79" s="473"/>
      <c r="AL79" s="473"/>
      <c r="AM79" s="473"/>
      <c r="AN79" s="474"/>
    </row>
    <row r="80" spans="1:40" ht="18" customHeight="1">
      <c r="A80" s="233"/>
      <c r="B80" s="233"/>
      <c r="C80" s="445">
        <v>24</v>
      </c>
      <c r="D80" s="446"/>
      <c r="E80" s="502" t="s">
        <v>700</v>
      </c>
      <c r="F80" s="495"/>
      <c r="G80" s="495"/>
      <c r="H80" s="495"/>
      <c r="I80" s="495"/>
      <c r="J80" s="495"/>
      <c r="K80" s="495"/>
      <c r="L80" s="495"/>
      <c r="M80" s="495"/>
      <c r="N80" s="495"/>
      <c r="O80" s="495"/>
      <c r="P80" s="495"/>
      <c r="Q80" s="495"/>
      <c r="R80" s="495"/>
      <c r="S80" s="495"/>
      <c r="T80" s="495"/>
      <c r="U80" s="495"/>
      <c r="V80" s="495"/>
      <c r="W80" s="495"/>
      <c r="X80" s="495"/>
      <c r="Y80" s="495"/>
      <c r="Z80" s="495"/>
      <c r="AA80" s="495"/>
      <c r="AB80" s="495"/>
      <c r="AC80" s="495"/>
      <c r="AD80" s="495"/>
      <c r="AE80" s="495"/>
      <c r="AF80" s="495"/>
      <c r="AG80" s="495"/>
      <c r="AH80" s="495"/>
      <c r="AI80" s="495"/>
      <c r="AJ80" s="495"/>
      <c r="AK80" s="495"/>
      <c r="AL80" s="495"/>
      <c r="AM80" s="495"/>
      <c r="AN80" s="496"/>
    </row>
    <row r="81" spans="1:40" ht="18" customHeight="1">
      <c r="A81" s="233"/>
      <c r="B81" s="233"/>
      <c r="C81" s="450"/>
      <c r="D81" s="451"/>
      <c r="E81" s="252"/>
      <c r="F81" s="247"/>
      <c r="G81" s="458" t="s">
        <v>11</v>
      </c>
      <c r="H81" s="458"/>
      <c r="I81" s="458"/>
      <c r="J81" s="458"/>
      <c r="K81" s="458"/>
      <c r="L81" s="458"/>
      <c r="M81" s="458"/>
      <c r="N81" s="247"/>
      <c r="O81" s="247"/>
      <c r="P81" s="247"/>
      <c r="Q81" s="247"/>
      <c r="R81" s="247"/>
      <c r="S81" s="247"/>
      <c r="T81" s="247" t="s">
        <v>353</v>
      </c>
      <c r="V81" s="247"/>
      <c r="W81" s="247"/>
      <c r="X81" s="247"/>
      <c r="Y81" s="247"/>
      <c r="Z81" s="247"/>
      <c r="AA81" s="247"/>
      <c r="AB81" s="247"/>
      <c r="AC81" s="247"/>
      <c r="AD81" s="247"/>
      <c r="AE81" s="480" t="s">
        <v>47</v>
      </c>
      <c r="AF81" s="480"/>
      <c r="AG81" s="480"/>
      <c r="AH81" s="480"/>
      <c r="AI81" s="480"/>
      <c r="AJ81" s="480"/>
      <c r="AK81" s="480"/>
      <c r="AL81" s="233"/>
      <c r="AM81" s="233"/>
      <c r="AN81" s="255"/>
    </row>
    <row r="82" spans="1:40" ht="18" customHeight="1">
      <c r="A82" s="233"/>
      <c r="B82" s="233"/>
      <c r="C82" s="450"/>
      <c r="D82" s="451"/>
      <c r="E82" s="252"/>
      <c r="F82" s="247"/>
      <c r="G82" s="458" t="s">
        <v>11</v>
      </c>
      <c r="H82" s="458"/>
      <c r="I82" s="458"/>
      <c r="J82" s="458"/>
      <c r="K82" s="458"/>
      <c r="L82" s="458"/>
      <c r="M82" s="458"/>
      <c r="N82" s="247"/>
      <c r="O82" s="247"/>
      <c r="P82" s="247"/>
      <c r="Q82" s="247"/>
      <c r="R82" s="247"/>
      <c r="S82" s="247"/>
      <c r="T82" s="247" t="s">
        <v>353</v>
      </c>
      <c r="U82" s="247"/>
      <c r="V82" s="247"/>
      <c r="W82" s="247"/>
      <c r="X82" s="247"/>
      <c r="Y82" s="247"/>
      <c r="Z82" s="247"/>
      <c r="AA82" s="247"/>
      <c r="AB82" s="247"/>
      <c r="AC82" s="247"/>
      <c r="AD82" s="247"/>
      <c r="AE82" s="480" t="s">
        <v>47</v>
      </c>
      <c r="AF82" s="480"/>
      <c r="AG82" s="480"/>
      <c r="AH82" s="480"/>
      <c r="AI82" s="480"/>
      <c r="AJ82" s="480"/>
      <c r="AK82" s="480"/>
      <c r="AL82" s="233"/>
      <c r="AM82" s="233"/>
      <c r="AN82" s="255"/>
    </row>
    <row r="83" spans="1:40" ht="18" customHeight="1">
      <c r="A83" s="233"/>
      <c r="B83" s="233"/>
      <c r="C83" s="464"/>
      <c r="D83" s="465"/>
      <c r="E83" s="256"/>
      <c r="F83" s="257"/>
      <c r="G83" s="449" t="s">
        <v>11</v>
      </c>
      <c r="H83" s="449"/>
      <c r="I83" s="449"/>
      <c r="J83" s="449"/>
      <c r="K83" s="449"/>
      <c r="L83" s="449"/>
      <c r="M83" s="449"/>
      <c r="N83" s="257"/>
      <c r="O83" s="257"/>
      <c r="P83" s="257"/>
      <c r="Q83" s="257"/>
      <c r="R83" s="257"/>
      <c r="S83" s="257"/>
      <c r="T83" s="257" t="s">
        <v>353</v>
      </c>
      <c r="U83" s="257"/>
      <c r="V83" s="257"/>
      <c r="W83" s="257"/>
      <c r="X83" s="257"/>
      <c r="Y83" s="257"/>
      <c r="Z83" s="257"/>
      <c r="AA83" s="257"/>
      <c r="AB83" s="257"/>
      <c r="AC83" s="257"/>
      <c r="AD83" s="257"/>
      <c r="AE83" s="503" t="s">
        <v>47</v>
      </c>
      <c r="AF83" s="503"/>
      <c r="AG83" s="503"/>
      <c r="AH83" s="503"/>
      <c r="AI83" s="503"/>
      <c r="AJ83" s="503"/>
      <c r="AK83" s="503"/>
      <c r="AL83" s="258"/>
      <c r="AM83" s="258"/>
      <c r="AN83" s="259"/>
    </row>
    <row r="84" spans="1:40" ht="18" customHeight="1">
      <c r="A84" s="233"/>
      <c r="B84" s="233"/>
      <c r="C84" s="450">
        <v>25</v>
      </c>
      <c r="D84" s="451"/>
      <c r="E84" s="528" t="s">
        <v>127</v>
      </c>
      <c r="F84" s="506"/>
      <c r="G84" s="506"/>
      <c r="H84" s="506"/>
      <c r="I84" s="506"/>
      <c r="J84" s="506"/>
      <c r="K84" s="506"/>
      <c r="L84" s="506"/>
      <c r="M84" s="506"/>
      <c r="N84" s="506"/>
      <c r="O84" s="506"/>
      <c r="P84" s="506"/>
      <c r="Q84" s="506"/>
      <c r="R84" s="506"/>
      <c r="S84" s="506"/>
      <c r="T84" s="506"/>
      <c r="U84" s="506"/>
      <c r="V84" s="506"/>
      <c r="W84" s="506"/>
      <c r="X84" s="506"/>
      <c r="Y84" s="506"/>
      <c r="Z84" s="506"/>
      <c r="AA84" s="506"/>
      <c r="AB84" s="506"/>
      <c r="AC84" s="506"/>
      <c r="AD84" s="506"/>
      <c r="AE84" s="506"/>
      <c r="AF84" s="506"/>
      <c r="AG84" s="506"/>
      <c r="AH84" s="506"/>
      <c r="AI84" s="506"/>
      <c r="AJ84" s="506"/>
      <c r="AK84" s="506"/>
      <c r="AL84" s="506"/>
      <c r="AM84" s="506"/>
      <c r="AN84" s="507"/>
    </row>
    <row r="85" spans="1:40" ht="22.5" customHeight="1">
      <c r="A85" s="233"/>
      <c r="B85" s="233"/>
      <c r="C85" s="464"/>
      <c r="D85" s="465"/>
      <c r="E85" s="529"/>
      <c r="F85" s="530"/>
      <c r="G85" s="530"/>
      <c r="H85" s="530"/>
      <c r="I85" s="530"/>
      <c r="J85" s="530"/>
      <c r="K85" s="530"/>
      <c r="L85" s="530"/>
      <c r="M85" s="530"/>
      <c r="N85" s="530"/>
      <c r="O85" s="530"/>
      <c r="P85" s="530"/>
      <c r="Q85" s="530"/>
      <c r="R85" s="530"/>
      <c r="S85" s="530"/>
      <c r="T85" s="530"/>
      <c r="U85" s="530"/>
      <c r="V85" s="530"/>
      <c r="W85" s="530"/>
      <c r="X85" s="530"/>
      <c r="Y85" s="530"/>
      <c r="Z85" s="530"/>
      <c r="AA85" s="530"/>
      <c r="AB85" s="530"/>
      <c r="AC85" s="530"/>
      <c r="AD85" s="530"/>
      <c r="AE85" s="530"/>
      <c r="AF85" s="530"/>
      <c r="AG85" s="530"/>
      <c r="AH85" s="530"/>
      <c r="AI85" s="530"/>
      <c r="AJ85" s="530"/>
      <c r="AK85" s="530"/>
      <c r="AL85" s="530"/>
      <c r="AM85" s="530"/>
      <c r="AN85" s="531"/>
    </row>
    <row r="86" spans="1:40" ht="30" customHeight="1">
      <c r="A86" s="233"/>
      <c r="B86" s="233"/>
      <c r="C86" s="462">
        <v>26</v>
      </c>
      <c r="D86" s="463"/>
      <c r="E86" s="510" t="s">
        <v>128</v>
      </c>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c r="AD86" s="511"/>
      <c r="AE86" s="511"/>
      <c r="AF86" s="511"/>
      <c r="AG86" s="511"/>
      <c r="AH86" s="512"/>
      <c r="AI86" s="448"/>
      <c r="AJ86" s="448"/>
      <c r="AK86" s="448"/>
      <c r="AL86" s="448"/>
      <c r="AM86" s="448"/>
      <c r="AN86" s="448"/>
    </row>
    <row r="87" spans="1:40" ht="30" customHeight="1">
      <c r="A87" s="233"/>
      <c r="B87" s="233"/>
      <c r="C87" s="462">
        <v>27</v>
      </c>
      <c r="D87" s="463"/>
      <c r="E87" s="510" t="s">
        <v>129</v>
      </c>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c r="AD87" s="511"/>
      <c r="AE87" s="511"/>
      <c r="AF87" s="511"/>
      <c r="AG87" s="511"/>
      <c r="AH87" s="512"/>
      <c r="AI87" s="448"/>
      <c r="AJ87" s="448"/>
      <c r="AK87" s="448"/>
      <c r="AL87" s="448"/>
      <c r="AM87" s="448"/>
      <c r="AN87" s="448"/>
    </row>
    <row r="88" spans="1:40" ht="30" customHeight="1">
      <c r="A88" s="233"/>
      <c r="B88" s="233"/>
      <c r="C88" s="462">
        <v>28</v>
      </c>
      <c r="D88" s="463"/>
      <c r="E88" s="510" t="s">
        <v>130</v>
      </c>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c r="AD88" s="511"/>
      <c r="AE88" s="511"/>
      <c r="AF88" s="511"/>
      <c r="AG88" s="511"/>
      <c r="AH88" s="512"/>
      <c r="AI88" s="448"/>
      <c r="AJ88" s="448"/>
      <c r="AK88" s="448"/>
      <c r="AL88" s="448"/>
      <c r="AM88" s="448"/>
      <c r="AN88" s="448"/>
    </row>
    <row r="89" spans="1:40" ht="18" customHeight="1">
      <c r="A89" s="233"/>
      <c r="B89" s="233"/>
      <c r="C89" s="245"/>
      <c r="D89" s="245"/>
      <c r="E89" s="513" t="s">
        <v>131</v>
      </c>
      <c r="F89" s="513"/>
      <c r="G89" s="513"/>
      <c r="H89" s="513"/>
      <c r="I89" s="513"/>
      <c r="J89" s="513"/>
      <c r="K89" s="513"/>
      <c r="L89" s="513"/>
      <c r="M89" s="513"/>
      <c r="N89" s="513"/>
      <c r="O89" s="513"/>
      <c r="P89" s="513"/>
      <c r="Q89" s="513"/>
      <c r="R89" s="513"/>
      <c r="S89" s="513"/>
      <c r="T89" s="513"/>
      <c r="U89" s="513"/>
      <c r="V89" s="513"/>
      <c r="W89" s="513"/>
      <c r="X89" s="513"/>
      <c r="Y89" s="513"/>
      <c r="Z89" s="513"/>
      <c r="AA89" s="513"/>
      <c r="AB89" s="513"/>
      <c r="AC89" s="513"/>
      <c r="AD89" s="513"/>
      <c r="AE89" s="513"/>
      <c r="AF89" s="513"/>
      <c r="AG89" s="513"/>
      <c r="AH89" s="513"/>
      <c r="AI89" s="513"/>
      <c r="AJ89" s="513"/>
      <c r="AK89" s="513"/>
      <c r="AL89" s="513"/>
      <c r="AM89" s="513"/>
      <c r="AN89" s="513"/>
    </row>
    <row r="90" spans="1:40" ht="10.050000000000001" customHeight="1">
      <c r="A90" s="233"/>
      <c r="B90" s="233"/>
      <c r="C90" s="245"/>
      <c r="D90" s="245"/>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33"/>
      <c r="AJ90" s="233"/>
      <c r="AK90" s="233"/>
      <c r="AL90" s="233"/>
      <c r="AM90" s="233"/>
      <c r="AN90" s="233"/>
    </row>
    <row r="91" spans="1:40" ht="18" customHeight="1">
      <c r="A91" s="233"/>
      <c r="B91" s="309" t="s">
        <v>304</v>
      </c>
      <c r="C91" s="245"/>
      <c r="D91" s="245"/>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33"/>
      <c r="AJ91" s="233"/>
      <c r="AK91" s="233"/>
      <c r="AL91" s="233"/>
      <c r="AM91" s="233"/>
      <c r="AN91" s="233"/>
    </row>
    <row r="92" spans="1:40" ht="30" customHeight="1">
      <c r="A92" s="233"/>
      <c r="B92" s="233"/>
      <c r="C92" s="445">
        <v>1</v>
      </c>
      <c r="D92" s="446"/>
      <c r="E92" s="394" t="s">
        <v>132</v>
      </c>
      <c r="F92" s="395"/>
      <c r="G92" s="395"/>
      <c r="H92" s="395"/>
      <c r="I92" s="395"/>
      <c r="J92" s="395"/>
      <c r="K92" s="395"/>
      <c r="L92" s="395"/>
      <c r="M92" s="395"/>
      <c r="N92" s="395"/>
      <c r="O92" s="395"/>
      <c r="P92" s="395"/>
      <c r="Q92" s="395"/>
      <c r="R92" s="395"/>
      <c r="S92" s="395"/>
      <c r="T92" s="395"/>
      <c r="U92" s="395"/>
      <c r="V92" s="395"/>
      <c r="W92" s="395"/>
      <c r="X92" s="395"/>
      <c r="Y92" s="395"/>
      <c r="Z92" s="395"/>
      <c r="AA92" s="395"/>
      <c r="AB92" s="395"/>
      <c r="AC92" s="395"/>
      <c r="AD92" s="395"/>
      <c r="AE92" s="395"/>
      <c r="AF92" s="395"/>
      <c r="AG92" s="395"/>
      <c r="AH92" s="396"/>
      <c r="AI92" s="448"/>
      <c r="AJ92" s="448"/>
      <c r="AK92" s="448"/>
      <c r="AL92" s="448"/>
      <c r="AM92" s="448"/>
      <c r="AN92" s="448"/>
    </row>
    <row r="93" spans="1:40" ht="45" customHeight="1">
      <c r="A93" s="233"/>
      <c r="B93" s="233"/>
      <c r="C93" s="445">
        <v>2</v>
      </c>
      <c r="D93" s="446"/>
      <c r="E93" s="394" t="s">
        <v>133</v>
      </c>
      <c r="F93" s="395"/>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6"/>
      <c r="AI93" s="448"/>
      <c r="AJ93" s="448"/>
      <c r="AK93" s="448"/>
      <c r="AL93" s="448"/>
      <c r="AM93" s="448"/>
      <c r="AN93" s="448"/>
    </row>
    <row r="94" spans="1:40" ht="30" customHeight="1">
      <c r="A94" s="233"/>
      <c r="B94" s="233"/>
      <c r="C94" s="445">
        <v>3</v>
      </c>
      <c r="D94" s="446"/>
      <c r="E94" s="394" t="s">
        <v>134</v>
      </c>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395"/>
      <c r="AH94" s="396"/>
      <c r="AI94" s="448"/>
      <c r="AJ94" s="448"/>
      <c r="AK94" s="448"/>
      <c r="AL94" s="448"/>
      <c r="AM94" s="448"/>
      <c r="AN94" s="448"/>
    </row>
    <row r="95" spans="1:40" ht="30" customHeight="1">
      <c r="A95" s="233"/>
      <c r="B95" s="233"/>
      <c r="C95" s="445">
        <v>4</v>
      </c>
      <c r="D95" s="446"/>
      <c r="E95" s="394" t="s">
        <v>135</v>
      </c>
      <c r="F95" s="395"/>
      <c r="G95" s="395"/>
      <c r="H95" s="395"/>
      <c r="I95" s="395"/>
      <c r="J95" s="395"/>
      <c r="K95" s="395"/>
      <c r="L95" s="395"/>
      <c r="M95" s="395"/>
      <c r="N95" s="395"/>
      <c r="O95" s="395"/>
      <c r="P95" s="395"/>
      <c r="Q95" s="395"/>
      <c r="R95" s="395"/>
      <c r="S95" s="395"/>
      <c r="T95" s="395"/>
      <c r="U95" s="395"/>
      <c r="V95" s="395"/>
      <c r="W95" s="395"/>
      <c r="X95" s="395"/>
      <c r="Y95" s="395"/>
      <c r="Z95" s="395"/>
      <c r="AA95" s="395"/>
      <c r="AB95" s="395"/>
      <c r="AC95" s="395"/>
      <c r="AD95" s="395"/>
      <c r="AE95" s="395"/>
      <c r="AF95" s="395"/>
      <c r="AG95" s="395"/>
      <c r="AH95" s="396"/>
      <c r="AI95" s="448"/>
      <c r="AJ95" s="448"/>
      <c r="AK95" s="448"/>
      <c r="AL95" s="448"/>
      <c r="AM95" s="448"/>
      <c r="AN95" s="448"/>
    </row>
    <row r="96" spans="1:40" ht="45" customHeight="1">
      <c r="A96" s="233"/>
      <c r="B96" s="233"/>
      <c r="C96" s="445">
        <v>5</v>
      </c>
      <c r="D96" s="446"/>
      <c r="E96" s="394" t="s">
        <v>136</v>
      </c>
      <c r="F96" s="395"/>
      <c r="G96" s="395"/>
      <c r="H96" s="395"/>
      <c r="I96" s="395"/>
      <c r="J96" s="395"/>
      <c r="K96" s="395"/>
      <c r="L96" s="395"/>
      <c r="M96" s="395"/>
      <c r="N96" s="395"/>
      <c r="O96" s="395"/>
      <c r="P96" s="395"/>
      <c r="Q96" s="395"/>
      <c r="R96" s="395"/>
      <c r="S96" s="395"/>
      <c r="T96" s="395"/>
      <c r="U96" s="395"/>
      <c r="V96" s="395"/>
      <c r="W96" s="395"/>
      <c r="X96" s="395"/>
      <c r="Y96" s="395"/>
      <c r="Z96" s="395"/>
      <c r="AA96" s="395"/>
      <c r="AB96" s="395"/>
      <c r="AC96" s="395"/>
      <c r="AD96" s="395"/>
      <c r="AE96" s="395"/>
      <c r="AF96" s="395"/>
      <c r="AG96" s="395"/>
      <c r="AH96" s="396"/>
      <c r="AI96" s="448"/>
      <c r="AJ96" s="448"/>
      <c r="AK96" s="448"/>
      <c r="AL96" s="448"/>
      <c r="AM96" s="448"/>
      <c r="AN96" s="448"/>
    </row>
    <row r="97" spans="1:40" ht="30" customHeight="1">
      <c r="A97" s="233"/>
      <c r="B97" s="233"/>
      <c r="C97" s="445">
        <v>6</v>
      </c>
      <c r="D97" s="446"/>
      <c r="E97" s="394" t="s">
        <v>137</v>
      </c>
      <c r="F97" s="395"/>
      <c r="G97" s="395"/>
      <c r="H97" s="395"/>
      <c r="I97" s="395"/>
      <c r="J97" s="395"/>
      <c r="K97" s="395"/>
      <c r="L97" s="395"/>
      <c r="M97" s="395"/>
      <c r="N97" s="395"/>
      <c r="O97" s="395"/>
      <c r="P97" s="395"/>
      <c r="Q97" s="395"/>
      <c r="R97" s="395"/>
      <c r="S97" s="395"/>
      <c r="T97" s="395"/>
      <c r="U97" s="395"/>
      <c r="V97" s="395"/>
      <c r="W97" s="395"/>
      <c r="X97" s="395"/>
      <c r="Y97" s="395"/>
      <c r="Z97" s="395"/>
      <c r="AA97" s="395"/>
      <c r="AB97" s="395"/>
      <c r="AC97" s="395"/>
      <c r="AD97" s="395"/>
      <c r="AE97" s="395"/>
      <c r="AF97" s="395"/>
      <c r="AG97" s="395"/>
      <c r="AH97" s="396"/>
      <c r="AI97" s="448"/>
      <c r="AJ97" s="448"/>
      <c r="AK97" s="448"/>
      <c r="AL97" s="448"/>
      <c r="AM97" s="448"/>
      <c r="AN97" s="448"/>
    </row>
    <row r="98" spans="1:40" ht="18" customHeight="1">
      <c r="C98" s="445">
        <v>7</v>
      </c>
      <c r="D98" s="446"/>
      <c r="E98" s="395" t="s">
        <v>138</v>
      </c>
      <c r="F98" s="395"/>
      <c r="G98" s="395"/>
      <c r="H98" s="395"/>
      <c r="I98" s="395"/>
      <c r="J98" s="395"/>
      <c r="K98" s="395"/>
      <c r="L98" s="395"/>
      <c r="M98" s="395"/>
      <c r="N98" s="395"/>
      <c r="O98" s="395"/>
      <c r="P98" s="395"/>
      <c r="Q98" s="395"/>
      <c r="R98" s="395"/>
      <c r="S98" s="395"/>
      <c r="T98" s="395"/>
      <c r="U98" s="395"/>
      <c r="V98" s="395"/>
      <c r="W98" s="395"/>
      <c r="X98" s="395"/>
      <c r="Y98" s="395"/>
      <c r="Z98" s="395"/>
      <c r="AA98" s="395"/>
      <c r="AB98" s="395"/>
      <c r="AC98" s="395"/>
      <c r="AD98" s="395"/>
      <c r="AE98" s="395"/>
      <c r="AF98" s="395"/>
      <c r="AG98" s="395"/>
      <c r="AH98" s="395"/>
      <c r="AI98" s="395"/>
      <c r="AJ98" s="395"/>
      <c r="AK98" s="395"/>
      <c r="AL98" s="395"/>
      <c r="AM98" s="395"/>
      <c r="AN98" s="396"/>
    </row>
    <row r="99" spans="1:40" ht="18" customHeight="1">
      <c r="C99" s="450"/>
      <c r="D99" s="451"/>
      <c r="E99" s="395" t="s">
        <v>7</v>
      </c>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260"/>
      <c r="AI99" s="260"/>
      <c r="AJ99" s="260"/>
      <c r="AK99" s="260"/>
      <c r="AL99" s="260"/>
      <c r="AM99" s="260"/>
      <c r="AN99" s="261"/>
    </row>
    <row r="100" spans="1:40" ht="45" customHeight="1">
      <c r="C100" s="464"/>
      <c r="D100" s="465"/>
      <c r="E100" s="487"/>
      <c r="F100" s="488"/>
      <c r="G100" s="488"/>
      <c r="H100" s="488"/>
      <c r="I100" s="488"/>
      <c r="J100" s="488"/>
      <c r="K100" s="488"/>
      <c r="L100" s="488"/>
      <c r="M100" s="488"/>
      <c r="N100" s="488"/>
      <c r="O100" s="488"/>
      <c r="P100" s="488"/>
      <c r="Q100" s="488"/>
      <c r="R100" s="488"/>
      <c r="S100" s="488"/>
      <c r="T100" s="488"/>
      <c r="U100" s="488"/>
      <c r="V100" s="488"/>
      <c r="W100" s="488"/>
      <c r="X100" s="488"/>
      <c r="Y100" s="488"/>
      <c r="Z100" s="488"/>
      <c r="AA100" s="488"/>
      <c r="AB100" s="488"/>
      <c r="AC100" s="488"/>
      <c r="AD100" s="488"/>
      <c r="AE100" s="488"/>
      <c r="AF100" s="488"/>
      <c r="AG100" s="488"/>
      <c r="AH100" s="488"/>
      <c r="AI100" s="488"/>
      <c r="AJ100" s="488"/>
      <c r="AK100" s="488"/>
      <c r="AL100" s="488"/>
      <c r="AM100" s="488"/>
      <c r="AN100" s="489"/>
    </row>
    <row r="101" spans="1:40" ht="10.050000000000001" customHeight="1">
      <c r="A101" s="233"/>
      <c r="B101" s="233"/>
      <c r="C101" s="245"/>
      <c r="D101" s="245"/>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45"/>
      <c r="AJ101" s="245"/>
      <c r="AK101" s="245"/>
      <c r="AL101" s="245"/>
      <c r="AM101" s="245"/>
      <c r="AN101" s="245"/>
    </row>
    <row r="102" spans="1:40" ht="18" customHeight="1">
      <c r="A102" s="233"/>
      <c r="B102" s="309" t="s">
        <v>305</v>
      </c>
      <c r="C102" s="245"/>
      <c r="D102" s="245"/>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33"/>
      <c r="AJ102" s="233"/>
      <c r="AK102" s="233"/>
      <c r="AL102" s="233"/>
      <c r="AM102" s="233"/>
      <c r="AN102" s="233"/>
    </row>
    <row r="103" spans="1:40" ht="30" customHeight="1">
      <c r="A103" s="233"/>
      <c r="B103" s="233"/>
      <c r="C103" s="445">
        <v>1</v>
      </c>
      <c r="D103" s="446"/>
      <c r="E103" s="394" t="s">
        <v>139</v>
      </c>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6"/>
      <c r="AI103" s="448"/>
      <c r="AJ103" s="448"/>
      <c r="AK103" s="448"/>
      <c r="AL103" s="448"/>
      <c r="AM103" s="448"/>
      <c r="AN103" s="448"/>
    </row>
    <row r="104" spans="1:40" ht="30" customHeight="1">
      <c r="A104" s="233"/>
      <c r="B104" s="233"/>
      <c r="C104" s="445">
        <v>2</v>
      </c>
      <c r="D104" s="446"/>
      <c r="E104" s="394" t="s">
        <v>140</v>
      </c>
      <c r="F104" s="395"/>
      <c r="G104" s="395"/>
      <c r="H104" s="395"/>
      <c r="I104" s="395"/>
      <c r="J104" s="395"/>
      <c r="K104" s="395"/>
      <c r="L104" s="395"/>
      <c r="M104" s="395"/>
      <c r="N104" s="395"/>
      <c r="O104" s="395"/>
      <c r="P104" s="395"/>
      <c r="Q104" s="395"/>
      <c r="R104" s="395"/>
      <c r="S104" s="395"/>
      <c r="T104" s="395"/>
      <c r="U104" s="395"/>
      <c r="V104" s="395"/>
      <c r="W104" s="395"/>
      <c r="X104" s="395"/>
      <c r="Y104" s="395"/>
      <c r="Z104" s="395"/>
      <c r="AA104" s="395"/>
      <c r="AB104" s="395"/>
      <c r="AC104" s="395"/>
      <c r="AD104" s="395"/>
      <c r="AE104" s="395"/>
      <c r="AF104" s="395"/>
      <c r="AG104" s="395"/>
      <c r="AH104" s="396"/>
      <c r="AI104" s="448"/>
      <c r="AJ104" s="448"/>
      <c r="AK104" s="448"/>
      <c r="AL104" s="448"/>
      <c r="AM104" s="448"/>
      <c r="AN104" s="448"/>
    </row>
    <row r="105" spans="1:40" ht="30" customHeight="1">
      <c r="A105" s="233"/>
      <c r="B105" s="233"/>
      <c r="C105" s="445">
        <v>3</v>
      </c>
      <c r="D105" s="446"/>
      <c r="E105" s="394" t="s">
        <v>141</v>
      </c>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6"/>
      <c r="AI105" s="448"/>
      <c r="AJ105" s="448"/>
      <c r="AK105" s="448"/>
      <c r="AL105" s="448"/>
      <c r="AM105" s="448"/>
      <c r="AN105" s="448"/>
    </row>
    <row r="106" spans="1:40" ht="18" customHeight="1">
      <c r="C106" s="445">
        <v>4</v>
      </c>
      <c r="D106" s="446"/>
      <c r="E106" s="394" t="s">
        <v>142</v>
      </c>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6"/>
    </row>
    <row r="107" spans="1:40" ht="18" customHeight="1">
      <c r="C107" s="450"/>
      <c r="D107" s="458"/>
      <c r="E107" s="485" t="s">
        <v>7</v>
      </c>
      <c r="F107" s="486"/>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262"/>
      <c r="AJ107" s="262"/>
      <c r="AK107" s="262"/>
      <c r="AL107" s="262"/>
      <c r="AM107" s="262"/>
      <c r="AN107" s="263"/>
    </row>
    <row r="108" spans="1:40" ht="30" customHeight="1">
      <c r="C108" s="450"/>
      <c r="D108" s="458"/>
      <c r="E108" s="487"/>
      <c r="F108" s="488"/>
      <c r="G108" s="488"/>
      <c r="H108" s="488"/>
      <c r="I108" s="488"/>
      <c r="J108" s="488"/>
      <c r="K108" s="488"/>
      <c r="L108" s="488"/>
      <c r="M108" s="488"/>
      <c r="N108" s="488"/>
      <c r="O108" s="488"/>
      <c r="P108" s="488"/>
      <c r="Q108" s="488"/>
      <c r="R108" s="488"/>
      <c r="S108" s="488"/>
      <c r="T108" s="488"/>
      <c r="U108" s="488"/>
      <c r="V108" s="488"/>
      <c r="W108" s="488"/>
      <c r="X108" s="488"/>
      <c r="Y108" s="488"/>
      <c r="Z108" s="488"/>
      <c r="AA108" s="488"/>
      <c r="AB108" s="488"/>
      <c r="AC108" s="488"/>
      <c r="AD108" s="488"/>
      <c r="AE108" s="488"/>
      <c r="AF108" s="488"/>
      <c r="AG108" s="488"/>
      <c r="AH108" s="488"/>
      <c r="AI108" s="488"/>
      <c r="AJ108" s="488"/>
      <c r="AK108" s="488"/>
      <c r="AL108" s="488"/>
      <c r="AM108" s="488"/>
      <c r="AN108" s="489"/>
    </row>
    <row r="109" spans="1:40" ht="30" customHeight="1">
      <c r="A109" s="233"/>
      <c r="B109" s="233"/>
      <c r="C109" s="460">
        <v>5</v>
      </c>
      <c r="D109" s="460"/>
      <c r="E109" s="424" t="s">
        <v>143</v>
      </c>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48"/>
      <c r="AJ109" s="448"/>
      <c r="AK109" s="448"/>
      <c r="AL109" s="448"/>
      <c r="AM109" s="448"/>
      <c r="AN109" s="448"/>
    </row>
    <row r="110" spans="1:40" ht="18" customHeight="1">
      <c r="C110" s="445">
        <v>6</v>
      </c>
      <c r="D110" s="446"/>
      <c r="E110" s="508" t="s">
        <v>144</v>
      </c>
      <c r="F110" s="468"/>
      <c r="G110" s="468"/>
      <c r="H110" s="468"/>
      <c r="I110" s="468"/>
      <c r="J110" s="468"/>
      <c r="K110" s="468"/>
      <c r="L110" s="468"/>
      <c r="M110" s="468"/>
      <c r="N110" s="468"/>
      <c r="O110" s="468"/>
      <c r="P110" s="468"/>
      <c r="Q110" s="468"/>
      <c r="R110" s="468"/>
      <c r="S110" s="468"/>
      <c r="T110" s="468"/>
      <c r="U110" s="468"/>
      <c r="V110" s="468"/>
      <c r="W110" s="468"/>
      <c r="X110" s="468"/>
      <c r="Y110" s="468"/>
      <c r="Z110" s="468"/>
      <c r="AA110" s="468"/>
      <c r="AB110" s="468"/>
      <c r="AC110" s="468"/>
      <c r="AD110" s="468"/>
      <c r="AE110" s="468"/>
      <c r="AF110" s="468"/>
      <c r="AG110" s="468"/>
      <c r="AH110" s="468"/>
      <c r="AI110" s="468"/>
      <c r="AJ110" s="468"/>
      <c r="AK110" s="468"/>
      <c r="AL110" s="468"/>
      <c r="AM110" s="468"/>
      <c r="AN110" s="469"/>
    </row>
    <row r="111" spans="1:40" ht="18" customHeight="1">
      <c r="C111" s="450"/>
      <c r="D111" s="451"/>
      <c r="E111" s="485" t="s">
        <v>7</v>
      </c>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6"/>
      <c r="AI111" s="262"/>
      <c r="AJ111" s="262"/>
      <c r="AK111" s="262"/>
      <c r="AL111" s="262"/>
      <c r="AM111" s="262"/>
      <c r="AN111" s="263"/>
    </row>
    <row r="112" spans="1:40" ht="30" customHeight="1">
      <c r="C112" s="450"/>
      <c r="D112" s="451"/>
      <c r="E112" s="487"/>
      <c r="F112" s="488"/>
      <c r="G112" s="488"/>
      <c r="H112" s="488"/>
      <c r="I112" s="488"/>
      <c r="J112" s="488"/>
      <c r="K112" s="488"/>
      <c r="L112" s="488"/>
      <c r="M112" s="488"/>
      <c r="N112" s="488"/>
      <c r="O112" s="488"/>
      <c r="P112" s="488"/>
      <c r="Q112" s="488"/>
      <c r="R112" s="488"/>
      <c r="S112" s="488"/>
      <c r="T112" s="488"/>
      <c r="U112" s="488"/>
      <c r="V112" s="488"/>
      <c r="W112" s="488"/>
      <c r="X112" s="488"/>
      <c r="Y112" s="488"/>
      <c r="Z112" s="488"/>
      <c r="AA112" s="488"/>
      <c r="AB112" s="488"/>
      <c r="AC112" s="488"/>
      <c r="AD112" s="488"/>
      <c r="AE112" s="488"/>
      <c r="AF112" s="488"/>
      <c r="AG112" s="488"/>
      <c r="AH112" s="488"/>
      <c r="AI112" s="488"/>
      <c r="AJ112" s="488"/>
      <c r="AK112" s="488"/>
      <c r="AL112" s="488"/>
      <c r="AM112" s="488"/>
      <c r="AN112" s="489"/>
    </row>
    <row r="113" spans="1:40" ht="30" customHeight="1">
      <c r="A113" s="233"/>
      <c r="B113" s="233"/>
      <c r="C113" s="445">
        <v>7</v>
      </c>
      <c r="D113" s="446"/>
      <c r="E113" s="394" t="s">
        <v>145</v>
      </c>
      <c r="F113" s="395"/>
      <c r="G113" s="395"/>
      <c r="H113" s="395"/>
      <c r="I113" s="395"/>
      <c r="J113" s="395"/>
      <c r="K113" s="395"/>
      <c r="L113" s="395"/>
      <c r="M113" s="395"/>
      <c r="N113" s="395"/>
      <c r="O113" s="395"/>
      <c r="P113" s="395"/>
      <c r="Q113" s="395"/>
      <c r="R113" s="395"/>
      <c r="S113" s="395"/>
      <c r="T113" s="395"/>
      <c r="U113" s="395"/>
      <c r="V113" s="395"/>
      <c r="W113" s="395"/>
      <c r="X113" s="395"/>
      <c r="Y113" s="395"/>
      <c r="Z113" s="395"/>
      <c r="AA113" s="395"/>
      <c r="AB113" s="395"/>
      <c r="AC113" s="395"/>
      <c r="AD113" s="395"/>
      <c r="AE113" s="395"/>
      <c r="AF113" s="395"/>
      <c r="AG113" s="395"/>
      <c r="AH113" s="396"/>
      <c r="AI113" s="448"/>
      <c r="AJ113" s="448"/>
      <c r="AK113" s="448"/>
      <c r="AL113" s="448"/>
      <c r="AM113" s="448"/>
      <c r="AN113" s="448"/>
    </row>
    <row r="114" spans="1:40" ht="18" customHeight="1">
      <c r="C114" s="445">
        <v>8</v>
      </c>
      <c r="D114" s="446"/>
      <c r="E114" s="394" t="s">
        <v>146</v>
      </c>
      <c r="F114" s="395"/>
      <c r="G114" s="395"/>
      <c r="H114" s="395"/>
      <c r="I114" s="395"/>
      <c r="J114" s="395"/>
      <c r="K114" s="395"/>
      <c r="L114" s="395"/>
      <c r="M114" s="395"/>
      <c r="N114" s="395"/>
      <c r="O114" s="395"/>
      <c r="P114" s="395"/>
      <c r="Q114" s="395"/>
      <c r="R114" s="395"/>
      <c r="S114" s="395"/>
      <c r="T114" s="395"/>
      <c r="U114" s="395"/>
      <c r="V114" s="395"/>
      <c r="W114" s="395"/>
      <c r="X114" s="395"/>
      <c r="Y114" s="395"/>
      <c r="Z114" s="395"/>
      <c r="AA114" s="395"/>
      <c r="AB114" s="395"/>
      <c r="AC114" s="395"/>
      <c r="AD114" s="395"/>
      <c r="AE114" s="395"/>
      <c r="AF114" s="395"/>
      <c r="AG114" s="395"/>
      <c r="AH114" s="395"/>
      <c r="AI114" s="395"/>
      <c r="AJ114" s="395"/>
      <c r="AK114" s="395"/>
      <c r="AL114" s="395"/>
      <c r="AM114" s="395"/>
      <c r="AN114" s="396"/>
    </row>
    <row r="115" spans="1:40" ht="18" customHeight="1">
      <c r="C115" s="450"/>
      <c r="D115" s="451"/>
      <c r="E115" s="485" t="s">
        <v>7</v>
      </c>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262"/>
      <c r="AJ115" s="262"/>
      <c r="AK115" s="262"/>
      <c r="AL115" s="262"/>
      <c r="AM115" s="262"/>
      <c r="AN115" s="263"/>
    </row>
    <row r="116" spans="1:40" ht="30" customHeight="1">
      <c r="C116" s="464"/>
      <c r="D116" s="465"/>
      <c r="E116" s="487"/>
      <c r="F116" s="488"/>
      <c r="G116" s="488"/>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8"/>
      <c r="AD116" s="488"/>
      <c r="AE116" s="488"/>
      <c r="AF116" s="488"/>
      <c r="AG116" s="488"/>
      <c r="AH116" s="488"/>
      <c r="AI116" s="488"/>
      <c r="AJ116" s="488"/>
      <c r="AK116" s="488"/>
      <c r="AL116" s="488"/>
      <c r="AM116" s="488"/>
      <c r="AN116" s="489"/>
    </row>
    <row r="117" spans="1:40" ht="18" customHeight="1">
      <c r="C117" s="460">
        <v>9</v>
      </c>
      <c r="D117" s="460"/>
      <c r="E117" s="509" t="s">
        <v>147</v>
      </c>
      <c r="F117" s="509"/>
      <c r="G117" s="509"/>
      <c r="H117" s="509"/>
      <c r="I117" s="509"/>
      <c r="J117" s="509"/>
      <c r="K117" s="509"/>
      <c r="L117" s="509"/>
      <c r="M117" s="509"/>
      <c r="N117" s="509"/>
      <c r="O117" s="509"/>
      <c r="P117" s="509"/>
      <c r="Q117" s="509"/>
      <c r="R117" s="509"/>
      <c r="S117" s="509"/>
      <c r="T117" s="509"/>
      <c r="U117" s="509"/>
      <c r="V117" s="509"/>
      <c r="W117" s="509"/>
      <c r="X117" s="509"/>
      <c r="Y117" s="509"/>
      <c r="Z117" s="509"/>
      <c r="AA117" s="509"/>
      <c r="AB117" s="509"/>
      <c r="AC117" s="509"/>
      <c r="AD117" s="509"/>
      <c r="AE117" s="509"/>
      <c r="AF117" s="509"/>
      <c r="AG117" s="509"/>
      <c r="AH117" s="509"/>
      <c r="AI117" s="509"/>
      <c r="AJ117" s="509"/>
      <c r="AK117" s="509"/>
      <c r="AL117" s="509"/>
      <c r="AM117" s="509"/>
      <c r="AN117" s="509"/>
    </row>
    <row r="118" spans="1:40" ht="18" customHeight="1">
      <c r="C118" s="460"/>
      <c r="D118" s="462"/>
      <c r="E118" s="482" t="s">
        <v>7</v>
      </c>
      <c r="F118" s="483"/>
      <c r="G118" s="483"/>
      <c r="H118" s="483"/>
      <c r="I118" s="483"/>
      <c r="J118" s="483"/>
      <c r="K118" s="483"/>
      <c r="L118" s="483"/>
      <c r="M118" s="483"/>
      <c r="N118" s="483"/>
      <c r="O118" s="483"/>
      <c r="P118" s="483"/>
      <c r="Q118" s="483"/>
      <c r="R118" s="483"/>
      <c r="S118" s="483"/>
      <c r="T118" s="483"/>
      <c r="U118" s="483"/>
      <c r="V118" s="483"/>
      <c r="W118" s="483"/>
      <c r="X118" s="483"/>
      <c r="Y118" s="483"/>
      <c r="Z118" s="483"/>
      <c r="AA118" s="483"/>
      <c r="AB118" s="483"/>
      <c r="AC118" s="483"/>
      <c r="AD118" s="483"/>
      <c r="AE118" s="483"/>
      <c r="AF118" s="483"/>
      <c r="AG118" s="483"/>
      <c r="AH118" s="483"/>
      <c r="AI118" s="483"/>
      <c r="AJ118" s="483"/>
      <c r="AK118" s="483"/>
      <c r="AL118" s="483"/>
      <c r="AM118" s="483"/>
      <c r="AN118" s="484"/>
    </row>
    <row r="119" spans="1:40" ht="30" customHeight="1">
      <c r="C119" s="460"/>
      <c r="D119" s="460"/>
      <c r="E119" s="490"/>
      <c r="F119" s="490"/>
      <c r="G119" s="490"/>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490"/>
      <c r="AL119" s="490"/>
      <c r="AM119" s="490"/>
      <c r="AN119" s="490"/>
    </row>
    <row r="120" spans="1:40" ht="18" customHeight="1">
      <c r="C120" s="445">
        <v>10</v>
      </c>
      <c r="D120" s="446"/>
      <c r="E120" s="394" t="s">
        <v>148</v>
      </c>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6"/>
    </row>
    <row r="121" spans="1:40" ht="18" customHeight="1">
      <c r="C121" s="450"/>
      <c r="D121" s="451"/>
      <c r="E121" s="485" t="s">
        <v>7</v>
      </c>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486"/>
      <c r="AE121" s="486"/>
      <c r="AF121" s="486"/>
      <c r="AG121" s="486"/>
      <c r="AH121" s="486"/>
      <c r="AI121" s="262"/>
      <c r="AJ121" s="262"/>
      <c r="AK121" s="262"/>
      <c r="AL121" s="262"/>
      <c r="AM121" s="262"/>
      <c r="AN121" s="263"/>
    </row>
    <row r="122" spans="1:40" ht="30" customHeight="1">
      <c r="C122" s="450"/>
      <c r="D122" s="451"/>
      <c r="E122" s="487"/>
      <c r="F122" s="488"/>
      <c r="G122" s="488"/>
      <c r="H122" s="488"/>
      <c r="I122" s="488"/>
      <c r="J122" s="488"/>
      <c r="K122" s="488"/>
      <c r="L122" s="488"/>
      <c r="M122" s="488"/>
      <c r="N122" s="488"/>
      <c r="O122" s="488"/>
      <c r="P122" s="488"/>
      <c r="Q122" s="488"/>
      <c r="R122" s="488"/>
      <c r="S122" s="488"/>
      <c r="T122" s="488"/>
      <c r="U122" s="488"/>
      <c r="V122" s="488"/>
      <c r="W122" s="488"/>
      <c r="X122" s="488"/>
      <c r="Y122" s="488"/>
      <c r="Z122" s="488"/>
      <c r="AA122" s="488"/>
      <c r="AB122" s="488"/>
      <c r="AC122" s="488"/>
      <c r="AD122" s="488"/>
      <c r="AE122" s="488"/>
      <c r="AF122" s="488"/>
      <c r="AG122" s="488"/>
      <c r="AH122" s="488"/>
      <c r="AI122" s="488"/>
      <c r="AJ122" s="488"/>
      <c r="AK122" s="488"/>
      <c r="AL122" s="488"/>
      <c r="AM122" s="488"/>
      <c r="AN122" s="489"/>
    </row>
    <row r="123" spans="1:40" ht="30" customHeight="1">
      <c r="A123" s="233"/>
      <c r="B123" s="233"/>
      <c r="C123" s="445">
        <v>11</v>
      </c>
      <c r="D123" s="446"/>
      <c r="E123" s="394" t="s">
        <v>150</v>
      </c>
      <c r="F123" s="395"/>
      <c r="G123" s="395"/>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6"/>
      <c r="AI123" s="448"/>
      <c r="AJ123" s="448"/>
      <c r="AK123" s="448"/>
      <c r="AL123" s="448"/>
      <c r="AM123" s="448"/>
      <c r="AN123" s="448"/>
    </row>
    <row r="124" spans="1:40" ht="30" customHeight="1">
      <c r="A124" s="233"/>
      <c r="B124" s="233"/>
      <c r="C124" s="445">
        <v>12</v>
      </c>
      <c r="D124" s="446"/>
      <c r="E124" s="394" t="s">
        <v>151</v>
      </c>
      <c r="F124" s="395"/>
      <c r="G124" s="395"/>
      <c r="H124" s="395"/>
      <c r="I124" s="395"/>
      <c r="J124" s="395"/>
      <c r="K124" s="395"/>
      <c r="L124" s="395"/>
      <c r="M124" s="395"/>
      <c r="N124" s="395"/>
      <c r="O124" s="395"/>
      <c r="P124" s="395"/>
      <c r="Q124" s="395"/>
      <c r="R124" s="395"/>
      <c r="S124" s="395"/>
      <c r="T124" s="395"/>
      <c r="U124" s="395"/>
      <c r="V124" s="395"/>
      <c r="W124" s="395"/>
      <c r="X124" s="395"/>
      <c r="Y124" s="395"/>
      <c r="Z124" s="395"/>
      <c r="AA124" s="395"/>
      <c r="AB124" s="395"/>
      <c r="AC124" s="395"/>
      <c r="AD124" s="395"/>
      <c r="AE124" s="395"/>
      <c r="AF124" s="395"/>
      <c r="AG124" s="395"/>
      <c r="AH124" s="396"/>
      <c r="AI124" s="448"/>
      <c r="AJ124" s="448"/>
      <c r="AK124" s="448"/>
      <c r="AL124" s="448"/>
      <c r="AM124" s="448"/>
      <c r="AN124" s="448"/>
    </row>
    <row r="125" spans="1:40" ht="30" customHeight="1">
      <c r="A125" s="233"/>
      <c r="B125" s="233"/>
      <c r="C125" s="445">
        <v>13</v>
      </c>
      <c r="D125" s="446"/>
      <c r="E125" s="394" t="s">
        <v>152</v>
      </c>
      <c r="F125" s="395"/>
      <c r="G125" s="395"/>
      <c r="H125" s="395"/>
      <c r="I125" s="395"/>
      <c r="J125" s="395"/>
      <c r="K125" s="395"/>
      <c r="L125" s="395"/>
      <c r="M125" s="395"/>
      <c r="N125" s="395"/>
      <c r="O125" s="395"/>
      <c r="P125" s="395"/>
      <c r="Q125" s="395"/>
      <c r="R125" s="395"/>
      <c r="S125" s="395"/>
      <c r="T125" s="395"/>
      <c r="U125" s="395"/>
      <c r="V125" s="395"/>
      <c r="W125" s="395"/>
      <c r="X125" s="395"/>
      <c r="Y125" s="395"/>
      <c r="Z125" s="395"/>
      <c r="AA125" s="395"/>
      <c r="AB125" s="395"/>
      <c r="AC125" s="395"/>
      <c r="AD125" s="395"/>
      <c r="AE125" s="395"/>
      <c r="AF125" s="395"/>
      <c r="AG125" s="395"/>
      <c r="AH125" s="396"/>
      <c r="AI125" s="448"/>
      <c r="AJ125" s="448"/>
      <c r="AK125" s="448"/>
      <c r="AL125" s="448"/>
      <c r="AM125" s="448"/>
      <c r="AN125" s="448"/>
    </row>
    <row r="126" spans="1:40" ht="30" customHeight="1">
      <c r="A126" s="233"/>
      <c r="B126" s="233"/>
      <c r="C126" s="445">
        <v>14</v>
      </c>
      <c r="D126" s="446"/>
      <c r="E126" s="394" t="s">
        <v>153</v>
      </c>
      <c r="F126" s="395"/>
      <c r="G126" s="395"/>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6"/>
      <c r="AI126" s="448"/>
      <c r="AJ126" s="448"/>
      <c r="AK126" s="448"/>
      <c r="AL126" s="448"/>
      <c r="AM126" s="448"/>
      <c r="AN126" s="448"/>
    </row>
    <row r="127" spans="1:40" ht="30" customHeight="1">
      <c r="A127" s="233"/>
      <c r="B127" s="233"/>
      <c r="C127" s="445">
        <v>15</v>
      </c>
      <c r="D127" s="446"/>
      <c r="E127" s="394" t="s">
        <v>154</v>
      </c>
      <c r="F127" s="395"/>
      <c r="G127" s="395"/>
      <c r="H127" s="395"/>
      <c r="I127" s="395"/>
      <c r="J127" s="395"/>
      <c r="K127" s="395"/>
      <c r="L127" s="395"/>
      <c r="M127" s="395"/>
      <c r="N127" s="395"/>
      <c r="O127" s="395"/>
      <c r="P127" s="395"/>
      <c r="Q127" s="395"/>
      <c r="R127" s="395"/>
      <c r="S127" s="395"/>
      <c r="T127" s="395"/>
      <c r="U127" s="395"/>
      <c r="V127" s="395"/>
      <c r="W127" s="395"/>
      <c r="X127" s="395"/>
      <c r="Y127" s="395"/>
      <c r="Z127" s="395"/>
      <c r="AA127" s="395"/>
      <c r="AB127" s="395"/>
      <c r="AC127" s="395"/>
      <c r="AD127" s="395"/>
      <c r="AE127" s="395"/>
      <c r="AF127" s="395"/>
      <c r="AG127" s="395"/>
      <c r="AH127" s="396"/>
      <c r="AI127" s="448"/>
      <c r="AJ127" s="448"/>
      <c r="AK127" s="448"/>
      <c r="AL127" s="448"/>
      <c r="AM127" s="448"/>
      <c r="AN127" s="448"/>
    </row>
    <row r="128" spans="1:40" ht="30" customHeight="1">
      <c r="A128" s="233"/>
      <c r="B128" s="233"/>
      <c r="C128" s="445">
        <v>16</v>
      </c>
      <c r="D128" s="446"/>
      <c r="E128" s="394" t="s">
        <v>155</v>
      </c>
      <c r="F128" s="395"/>
      <c r="G128" s="395"/>
      <c r="H128" s="395"/>
      <c r="I128" s="395"/>
      <c r="J128" s="395"/>
      <c r="K128" s="395"/>
      <c r="L128" s="395"/>
      <c r="M128" s="395"/>
      <c r="N128" s="395"/>
      <c r="O128" s="395"/>
      <c r="P128" s="395"/>
      <c r="Q128" s="395"/>
      <c r="R128" s="395"/>
      <c r="S128" s="395"/>
      <c r="T128" s="395"/>
      <c r="U128" s="395"/>
      <c r="V128" s="395"/>
      <c r="W128" s="395"/>
      <c r="X128" s="395"/>
      <c r="Y128" s="395"/>
      <c r="Z128" s="395"/>
      <c r="AA128" s="395"/>
      <c r="AB128" s="395"/>
      <c r="AC128" s="395"/>
      <c r="AD128" s="395"/>
      <c r="AE128" s="395"/>
      <c r="AF128" s="395"/>
      <c r="AG128" s="395"/>
      <c r="AH128" s="396"/>
      <c r="AI128" s="448"/>
      <c r="AJ128" s="448"/>
      <c r="AK128" s="448"/>
      <c r="AL128" s="448"/>
      <c r="AM128" s="448"/>
      <c r="AN128" s="448"/>
    </row>
    <row r="129" spans="1:40" ht="18" customHeight="1">
      <c r="C129" s="460">
        <v>17</v>
      </c>
      <c r="D129" s="460"/>
      <c r="E129" s="424" t="s">
        <v>149</v>
      </c>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row>
    <row r="130" spans="1:40" ht="18" customHeight="1">
      <c r="C130" s="460"/>
      <c r="D130" s="460"/>
      <c r="E130" s="482" t="s">
        <v>7</v>
      </c>
      <c r="F130" s="483"/>
      <c r="G130" s="483"/>
      <c r="H130" s="483"/>
      <c r="I130" s="483"/>
      <c r="J130" s="483"/>
      <c r="K130" s="483"/>
      <c r="L130" s="483"/>
      <c r="M130" s="483"/>
      <c r="N130" s="483"/>
      <c r="O130" s="483"/>
      <c r="P130" s="483"/>
      <c r="Q130" s="483"/>
      <c r="R130" s="483"/>
      <c r="S130" s="483"/>
      <c r="T130" s="483"/>
      <c r="U130" s="483"/>
      <c r="V130" s="483"/>
      <c r="W130" s="483"/>
      <c r="X130" s="483"/>
      <c r="Y130" s="483"/>
      <c r="Z130" s="483"/>
      <c r="AA130" s="483"/>
      <c r="AB130" s="483"/>
      <c r="AC130" s="483"/>
      <c r="AD130" s="483"/>
      <c r="AE130" s="483"/>
      <c r="AF130" s="483"/>
      <c r="AG130" s="483"/>
      <c r="AH130" s="483"/>
      <c r="AI130" s="483"/>
      <c r="AJ130" s="483"/>
      <c r="AK130" s="483"/>
      <c r="AL130" s="483"/>
      <c r="AM130" s="483"/>
      <c r="AN130" s="484"/>
    </row>
    <row r="131" spans="1:40" ht="30" customHeight="1">
      <c r="C131" s="460"/>
      <c r="D131" s="460"/>
      <c r="E131" s="490"/>
      <c r="F131" s="490"/>
      <c r="G131" s="490"/>
      <c r="H131" s="490"/>
      <c r="I131" s="490"/>
      <c r="J131" s="490"/>
      <c r="K131" s="490"/>
      <c r="L131" s="490"/>
      <c r="M131" s="490"/>
      <c r="N131" s="490"/>
      <c r="O131" s="490"/>
      <c r="P131" s="490"/>
      <c r="Q131" s="490"/>
      <c r="R131" s="490"/>
      <c r="S131" s="490"/>
      <c r="T131" s="490"/>
      <c r="U131" s="490"/>
      <c r="V131" s="490"/>
      <c r="W131" s="490"/>
      <c r="X131" s="490"/>
      <c r="Y131" s="490"/>
      <c r="Z131" s="490"/>
      <c r="AA131" s="490"/>
      <c r="AB131" s="490"/>
      <c r="AC131" s="490"/>
      <c r="AD131" s="490"/>
      <c r="AE131" s="490"/>
      <c r="AF131" s="490"/>
      <c r="AG131" s="490"/>
      <c r="AH131" s="490"/>
      <c r="AI131" s="490"/>
      <c r="AJ131" s="490"/>
      <c r="AK131" s="490"/>
      <c r="AL131" s="490"/>
      <c r="AM131" s="490"/>
      <c r="AN131" s="490"/>
    </row>
    <row r="132" spans="1:40" ht="10.050000000000001" customHeight="1">
      <c r="A132" s="233"/>
      <c r="B132" s="233"/>
      <c r="C132" s="245"/>
      <c r="D132" s="245"/>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33"/>
      <c r="AJ132" s="233"/>
      <c r="AK132" s="233"/>
      <c r="AL132" s="233"/>
      <c r="AM132" s="233"/>
      <c r="AN132" s="233"/>
    </row>
    <row r="133" spans="1:40" ht="18" customHeight="1">
      <c r="A133" s="233"/>
      <c r="B133" s="309" t="s">
        <v>306</v>
      </c>
      <c r="C133" s="245"/>
      <c r="D133" s="245"/>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33"/>
      <c r="AJ133" s="233"/>
      <c r="AK133" s="233"/>
      <c r="AL133" s="233"/>
      <c r="AM133" s="233"/>
      <c r="AN133" s="233"/>
    </row>
    <row r="134" spans="1:40" ht="30" customHeight="1">
      <c r="A134" s="233"/>
      <c r="B134" s="233"/>
      <c r="C134" s="460">
        <v>1</v>
      </c>
      <c r="D134" s="460"/>
      <c r="E134" s="424" t="s">
        <v>156</v>
      </c>
      <c r="F134" s="424"/>
      <c r="G134" s="424"/>
      <c r="H134" s="424"/>
      <c r="I134" s="424"/>
      <c r="J134" s="424"/>
      <c r="K134" s="424"/>
      <c r="L134" s="424"/>
      <c r="M134" s="424"/>
      <c r="N134" s="424"/>
      <c r="O134" s="424"/>
      <c r="P134" s="424"/>
      <c r="Q134" s="424"/>
      <c r="R134" s="424"/>
      <c r="S134" s="424"/>
      <c r="T134" s="424"/>
      <c r="U134" s="424"/>
      <c r="V134" s="424"/>
      <c r="W134" s="424"/>
      <c r="X134" s="424"/>
      <c r="Y134" s="424"/>
      <c r="Z134" s="424"/>
      <c r="AA134" s="424"/>
      <c r="AB134" s="424"/>
      <c r="AC134" s="424"/>
      <c r="AD134" s="424"/>
      <c r="AE134" s="424"/>
      <c r="AF134" s="424"/>
      <c r="AG134" s="424"/>
      <c r="AH134" s="424"/>
      <c r="AI134" s="448"/>
      <c r="AJ134" s="448"/>
      <c r="AK134" s="448"/>
      <c r="AL134" s="448"/>
      <c r="AM134" s="448"/>
      <c r="AN134" s="448"/>
    </row>
    <row r="135" spans="1:40" ht="10.050000000000001" customHeight="1">
      <c r="A135" s="233"/>
      <c r="B135" s="233"/>
      <c r="C135" s="245"/>
      <c r="D135" s="245"/>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33"/>
      <c r="AJ135" s="233"/>
      <c r="AK135" s="233"/>
      <c r="AL135" s="233"/>
      <c r="AM135" s="233"/>
      <c r="AN135" s="233"/>
    </row>
    <row r="136" spans="1:40" ht="18" customHeight="1">
      <c r="A136" s="233"/>
      <c r="B136" s="309" t="s">
        <v>307</v>
      </c>
      <c r="C136" s="245"/>
      <c r="D136" s="245"/>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33"/>
      <c r="AJ136" s="233"/>
      <c r="AK136" s="233"/>
      <c r="AL136" s="233"/>
      <c r="AM136" s="233"/>
      <c r="AN136" s="233"/>
    </row>
    <row r="137" spans="1:40" ht="30" customHeight="1">
      <c r="A137" s="233"/>
      <c r="B137" s="233"/>
      <c r="C137" s="445">
        <v>1</v>
      </c>
      <c r="D137" s="446"/>
      <c r="E137" s="394" t="s">
        <v>158</v>
      </c>
      <c r="F137" s="395"/>
      <c r="G137" s="395"/>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6"/>
      <c r="AI137" s="448"/>
      <c r="AJ137" s="448"/>
      <c r="AK137" s="448"/>
      <c r="AL137" s="448"/>
      <c r="AM137" s="448"/>
      <c r="AN137" s="448"/>
    </row>
    <row r="138" spans="1:40" ht="18" customHeight="1">
      <c r="C138" s="445">
        <v>2</v>
      </c>
      <c r="D138" s="446"/>
      <c r="E138" s="394" t="s">
        <v>157</v>
      </c>
      <c r="F138" s="395"/>
      <c r="G138" s="395"/>
      <c r="H138" s="395"/>
      <c r="I138" s="395"/>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95"/>
      <c r="AL138" s="395"/>
      <c r="AM138" s="395"/>
      <c r="AN138" s="396"/>
    </row>
    <row r="139" spans="1:40" ht="18" customHeight="1">
      <c r="C139" s="450"/>
      <c r="D139" s="458"/>
      <c r="E139" s="485" t="s">
        <v>7</v>
      </c>
      <c r="F139" s="486"/>
      <c r="G139" s="486"/>
      <c r="H139" s="486"/>
      <c r="I139" s="486"/>
      <c r="J139" s="486"/>
      <c r="K139" s="486"/>
      <c r="L139" s="486"/>
      <c r="M139" s="486"/>
      <c r="N139" s="486"/>
      <c r="O139" s="486"/>
      <c r="P139" s="486"/>
      <c r="Q139" s="486"/>
      <c r="R139" s="486"/>
      <c r="S139" s="486"/>
      <c r="T139" s="486"/>
      <c r="U139" s="486"/>
      <c r="V139" s="486"/>
      <c r="W139" s="486"/>
      <c r="X139" s="486"/>
      <c r="Y139" s="486"/>
      <c r="Z139" s="486"/>
      <c r="AA139" s="486"/>
      <c r="AB139" s="486"/>
      <c r="AC139" s="486"/>
      <c r="AD139" s="486"/>
      <c r="AE139" s="486"/>
      <c r="AF139" s="486"/>
      <c r="AG139" s="486"/>
      <c r="AH139" s="486"/>
      <c r="AI139" s="262"/>
      <c r="AJ139" s="262"/>
      <c r="AK139" s="262"/>
      <c r="AL139" s="262"/>
      <c r="AM139" s="262"/>
      <c r="AN139" s="263"/>
    </row>
    <row r="140" spans="1:40" ht="30" customHeight="1">
      <c r="C140" s="464"/>
      <c r="D140" s="449"/>
      <c r="E140" s="487"/>
      <c r="F140" s="488"/>
      <c r="G140" s="488"/>
      <c r="H140" s="488"/>
      <c r="I140" s="488"/>
      <c r="J140" s="488"/>
      <c r="K140" s="488"/>
      <c r="L140" s="488"/>
      <c r="M140" s="488"/>
      <c r="N140" s="488"/>
      <c r="O140" s="488"/>
      <c r="P140" s="488"/>
      <c r="Q140" s="488"/>
      <c r="R140" s="488"/>
      <c r="S140" s="488"/>
      <c r="T140" s="488"/>
      <c r="U140" s="488"/>
      <c r="V140" s="488"/>
      <c r="W140" s="488"/>
      <c r="X140" s="488"/>
      <c r="Y140" s="488"/>
      <c r="Z140" s="488"/>
      <c r="AA140" s="488"/>
      <c r="AB140" s="488"/>
      <c r="AC140" s="488"/>
      <c r="AD140" s="488"/>
      <c r="AE140" s="488"/>
      <c r="AF140" s="488"/>
      <c r="AG140" s="488"/>
      <c r="AH140" s="488"/>
      <c r="AI140" s="488"/>
      <c r="AJ140" s="488"/>
      <c r="AK140" s="488"/>
      <c r="AL140" s="488"/>
      <c r="AM140" s="488"/>
      <c r="AN140" s="489"/>
    </row>
    <row r="141" spans="1:40" ht="10.050000000000001" customHeight="1">
      <c r="A141" s="233"/>
      <c r="B141" s="233"/>
      <c r="C141" s="245"/>
      <c r="D141" s="245"/>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5"/>
      <c r="AJ141" s="245"/>
      <c r="AK141" s="245"/>
      <c r="AL141" s="245"/>
      <c r="AM141" s="245"/>
      <c r="AN141" s="245"/>
    </row>
    <row r="142" spans="1:40" ht="18" customHeight="1">
      <c r="A142" s="233"/>
      <c r="B142" s="309" t="s">
        <v>308</v>
      </c>
      <c r="C142" s="245"/>
      <c r="D142" s="245"/>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33"/>
      <c r="AJ142" s="233"/>
      <c r="AK142" s="233"/>
      <c r="AL142" s="233"/>
      <c r="AM142" s="233"/>
      <c r="AN142" s="233"/>
    </row>
    <row r="143" spans="1:40" ht="39.75" customHeight="1">
      <c r="A143" s="233"/>
      <c r="B143" s="233"/>
      <c r="C143" s="462">
        <v>1</v>
      </c>
      <c r="D143" s="463"/>
      <c r="E143" s="510" t="s">
        <v>159</v>
      </c>
      <c r="F143" s="511"/>
      <c r="G143" s="511"/>
      <c r="H143" s="511"/>
      <c r="I143" s="511"/>
      <c r="J143" s="511"/>
      <c r="K143" s="511"/>
      <c r="L143" s="511"/>
      <c r="M143" s="511"/>
      <c r="N143" s="511"/>
      <c r="O143" s="511"/>
      <c r="P143" s="511"/>
      <c r="Q143" s="511"/>
      <c r="R143" s="511"/>
      <c r="S143" s="511"/>
      <c r="T143" s="511"/>
      <c r="U143" s="511"/>
      <c r="V143" s="511"/>
      <c r="W143" s="511"/>
      <c r="X143" s="511"/>
      <c r="Y143" s="511"/>
      <c r="Z143" s="511"/>
      <c r="AA143" s="511"/>
      <c r="AB143" s="511"/>
      <c r="AC143" s="511"/>
      <c r="AD143" s="511"/>
      <c r="AE143" s="511"/>
      <c r="AF143" s="511"/>
      <c r="AG143" s="511"/>
      <c r="AH143" s="512"/>
      <c r="AI143" s="448"/>
      <c r="AJ143" s="448"/>
      <c r="AK143" s="448"/>
      <c r="AL143" s="448"/>
      <c r="AM143" s="448"/>
      <c r="AN143" s="448"/>
    </row>
    <row r="144" spans="1:40" ht="10.050000000000001" customHeight="1">
      <c r="A144" s="233"/>
      <c r="B144" s="233"/>
      <c r="C144" s="245"/>
      <c r="D144" s="245"/>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5"/>
      <c r="AJ144" s="245"/>
      <c r="AK144" s="245"/>
      <c r="AL144" s="245"/>
      <c r="AM144" s="245"/>
      <c r="AN144" s="245"/>
    </row>
    <row r="145" spans="1:40" ht="18" customHeight="1">
      <c r="A145" s="233"/>
      <c r="B145" s="309" t="s">
        <v>309</v>
      </c>
      <c r="C145" s="245"/>
      <c r="D145" s="245"/>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33"/>
      <c r="AJ145" s="233"/>
      <c r="AK145" s="233"/>
      <c r="AL145" s="233"/>
      <c r="AM145" s="233"/>
      <c r="AN145" s="233"/>
    </row>
    <row r="146" spans="1:40" ht="30" customHeight="1">
      <c r="A146" s="233"/>
      <c r="B146" s="233"/>
      <c r="C146" s="445">
        <v>1</v>
      </c>
      <c r="D146" s="446"/>
      <c r="E146" s="394" t="s">
        <v>160</v>
      </c>
      <c r="F146" s="395"/>
      <c r="G146" s="395"/>
      <c r="H146" s="395"/>
      <c r="I146" s="395"/>
      <c r="J146" s="395"/>
      <c r="K146" s="395"/>
      <c r="L146" s="395"/>
      <c r="M146" s="395"/>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6"/>
      <c r="AI146" s="448"/>
      <c r="AJ146" s="448"/>
      <c r="AK146" s="448"/>
      <c r="AL146" s="448"/>
      <c r="AM146" s="448"/>
      <c r="AN146" s="448"/>
    </row>
    <row r="147" spans="1:40" ht="18" customHeight="1">
      <c r="C147" s="445">
        <v>2</v>
      </c>
      <c r="D147" s="446"/>
      <c r="E147" s="395" t="s">
        <v>161</v>
      </c>
      <c r="F147" s="395"/>
      <c r="G147" s="395"/>
      <c r="H147" s="395"/>
      <c r="I147" s="395"/>
      <c r="J147" s="395"/>
      <c r="K147" s="395"/>
      <c r="L147" s="395"/>
      <c r="M147" s="395"/>
      <c r="N147" s="395"/>
      <c r="O147" s="395"/>
      <c r="P147" s="395"/>
      <c r="Q147" s="395"/>
      <c r="R147" s="395"/>
      <c r="S147" s="395"/>
      <c r="T147" s="395"/>
      <c r="U147" s="395"/>
      <c r="V147" s="395"/>
      <c r="W147" s="395"/>
      <c r="X147" s="395"/>
      <c r="Y147" s="395"/>
      <c r="Z147" s="395"/>
      <c r="AA147" s="395"/>
      <c r="AB147" s="395"/>
      <c r="AC147" s="395"/>
      <c r="AD147" s="395"/>
      <c r="AE147" s="395"/>
      <c r="AF147" s="395"/>
      <c r="AG147" s="395"/>
      <c r="AH147" s="395"/>
      <c r="AI147" s="395"/>
      <c r="AJ147" s="395"/>
      <c r="AK147" s="395"/>
      <c r="AL147" s="395"/>
      <c r="AM147" s="395"/>
      <c r="AN147" s="396"/>
    </row>
    <row r="148" spans="1:40" ht="18" customHeight="1">
      <c r="C148" s="450"/>
      <c r="D148" s="451"/>
      <c r="E148" s="394" t="s">
        <v>7</v>
      </c>
      <c r="F148" s="395"/>
      <c r="G148" s="395"/>
      <c r="H148" s="395"/>
      <c r="I148" s="395"/>
      <c r="J148" s="395"/>
      <c r="K148" s="395"/>
      <c r="L148" s="395"/>
      <c r="M148" s="395"/>
      <c r="N148" s="395"/>
      <c r="O148" s="395"/>
      <c r="P148" s="395"/>
      <c r="Q148" s="395"/>
      <c r="R148" s="395"/>
      <c r="S148" s="395"/>
      <c r="T148" s="395"/>
      <c r="U148" s="395"/>
      <c r="V148" s="395"/>
      <c r="W148" s="395"/>
      <c r="X148" s="265"/>
      <c r="Y148" s="265"/>
      <c r="Z148" s="265"/>
      <c r="AA148" s="265"/>
      <c r="AB148" s="265"/>
      <c r="AC148" s="265"/>
      <c r="AD148" s="265"/>
      <c r="AE148" s="265"/>
      <c r="AF148" s="265"/>
      <c r="AG148" s="265"/>
      <c r="AH148" s="265"/>
      <c r="AI148" s="262"/>
      <c r="AJ148" s="262"/>
      <c r="AK148" s="262"/>
      <c r="AL148" s="262"/>
      <c r="AM148" s="262"/>
      <c r="AN148" s="263"/>
    </row>
    <row r="149" spans="1:40" ht="27" customHeight="1">
      <c r="C149" s="464"/>
      <c r="D149" s="465"/>
      <c r="E149" s="491"/>
      <c r="F149" s="470"/>
      <c r="G149" s="470"/>
      <c r="H149" s="470"/>
      <c r="I149" s="470"/>
      <c r="J149" s="470"/>
      <c r="K149" s="470"/>
      <c r="L149" s="470"/>
      <c r="M149" s="470"/>
      <c r="N149" s="470"/>
      <c r="O149" s="470"/>
      <c r="P149" s="470"/>
      <c r="Q149" s="470"/>
      <c r="R149" s="470"/>
      <c r="S149" s="470"/>
      <c r="T149" s="470"/>
      <c r="U149" s="470"/>
      <c r="V149" s="470"/>
      <c r="W149" s="470"/>
      <c r="X149" s="470"/>
      <c r="Y149" s="470"/>
      <c r="Z149" s="470"/>
      <c r="AA149" s="470"/>
      <c r="AB149" s="470"/>
      <c r="AC149" s="470"/>
      <c r="AD149" s="470"/>
      <c r="AE149" s="470"/>
      <c r="AF149" s="470"/>
      <c r="AG149" s="470"/>
      <c r="AH149" s="470"/>
      <c r="AI149" s="470"/>
      <c r="AJ149" s="470"/>
      <c r="AK149" s="470"/>
      <c r="AL149" s="470"/>
      <c r="AM149" s="470"/>
      <c r="AN149" s="471"/>
    </row>
    <row r="150" spans="1:40" ht="10.050000000000001" customHeight="1">
      <c r="A150" s="233"/>
      <c r="B150" s="233"/>
      <c r="C150" s="245"/>
      <c r="D150" s="245"/>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33"/>
      <c r="AJ150" s="233"/>
      <c r="AK150" s="233"/>
      <c r="AL150" s="233"/>
      <c r="AM150" s="233"/>
      <c r="AN150" s="233"/>
    </row>
    <row r="151" spans="1:40" ht="18" customHeight="1">
      <c r="A151" s="233"/>
      <c r="B151" s="309" t="s">
        <v>310</v>
      </c>
      <c r="C151" s="245"/>
      <c r="D151" s="245"/>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33"/>
      <c r="AJ151" s="233"/>
      <c r="AK151" s="233"/>
      <c r="AL151" s="233"/>
      <c r="AM151" s="233"/>
      <c r="AN151" s="233"/>
    </row>
    <row r="152" spans="1:40" s="215" customFormat="1" ht="45" customHeight="1">
      <c r="A152" s="219"/>
      <c r="B152" s="219"/>
      <c r="C152" s="460">
        <v>1</v>
      </c>
      <c r="D152" s="460"/>
      <c r="E152" s="424" t="s">
        <v>162</v>
      </c>
      <c r="F152" s="424"/>
      <c r="G152" s="424"/>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48"/>
      <c r="AJ152" s="448"/>
      <c r="AK152" s="448"/>
      <c r="AL152" s="448"/>
      <c r="AM152" s="448"/>
      <c r="AN152" s="448"/>
    </row>
    <row r="153" spans="1:40" ht="10.050000000000001" customHeight="1">
      <c r="A153" s="233"/>
      <c r="B153" s="233"/>
      <c r="C153" s="245"/>
      <c r="D153" s="245"/>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45"/>
      <c r="AJ153" s="245"/>
      <c r="AK153" s="245"/>
      <c r="AL153" s="245"/>
      <c r="AM153" s="245"/>
      <c r="AN153" s="245"/>
    </row>
    <row r="154" spans="1:40" ht="18" customHeight="1">
      <c r="A154" s="233"/>
      <c r="B154" s="309" t="s">
        <v>311</v>
      </c>
      <c r="C154" s="245"/>
      <c r="D154" s="245"/>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33"/>
      <c r="AJ154" s="233"/>
      <c r="AK154" s="233"/>
      <c r="AL154" s="233"/>
      <c r="AM154" s="233"/>
      <c r="AN154" s="233"/>
    </row>
    <row r="155" spans="1:40" s="215" customFormat="1" ht="30" customHeight="1">
      <c r="A155" s="219"/>
      <c r="B155" s="219"/>
      <c r="C155" s="460">
        <v>1</v>
      </c>
      <c r="D155" s="460"/>
      <c r="E155" s="424" t="s">
        <v>163</v>
      </c>
      <c r="F155" s="424"/>
      <c r="G155" s="424"/>
      <c r="H155" s="424"/>
      <c r="I155" s="424"/>
      <c r="J155" s="424"/>
      <c r="K155" s="424"/>
      <c r="L155" s="424"/>
      <c r="M155" s="424"/>
      <c r="N155" s="424"/>
      <c r="O155" s="424"/>
      <c r="P155" s="424"/>
      <c r="Q155" s="424"/>
      <c r="R155" s="424"/>
      <c r="S155" s="424"/>
      <c r="T155" s="424"/>
      <c r="U155" s="424"/>
      <c r="V155" s="424"/>
      <c r="W155" s="424"/>
      <c r="X155" s="424"/>
      <c r="Y155" s="424"/>
      <c r="Z155" s="424"/>
      <c r="AA155" s="424"/>
      <c r="AB155" s="424"/>
      <c r="AC155" s="424"/>
      <c r="AD155" s="424"/>
      <c r="AE155" s="424"/>
      <c r="AF155" s="424"/>
      <c r="AG155" s="424"/>
      <c r="AH155" s="424"/>
      <c r="AI155" s="448"/>
      <c r="AJ155" s="448"/>
      <c r="AK155" s="448"/>
      <c r="AL155" s="448"/>
      <c r="AM155" s="448"/>
      <c r="AN155" s="448"/>
    </row>
    <row r="156" spans="1:40" s="215" customFormat="1" ht="30" customHeight="1">
      <c r="A156" s="219"/>
      <c r="B156" s="219"/>
      <c r="C156" s="460">
        <v>2</v>
      </c>
      <c r="D156" s="460"/>
      <c r="E156" s="424" t="s">
        <v>164</v>
      </c>
      <c r="F156" s="424"/>
      <c r="G156" s="424"/>
      <c r="H156" s="424"/>
      <c r="I156" s="424"/>
      <c r="J156" s="424"/>
      <c r="K156" s="424"/>
      <c r="L156" s="424"/>
      <c r="M156" s="424"/>
      <c r="N156" s="424"/>
      <c r="O156" s="424"/>
      <c r="P156" s="424"/>
      <c r="Q156" s="424"/>
      <c r="R156" s="424"/>
      <c r="S156" s="424"/>
      <c r="T156" s="424"/>
      <c r="U156" s="424"/>
      <c r="V156" s="424"/>
      <c r="W156" s="424"/>
      <c r="X156" s="424"/>
      <c r="Y156" s="424"/>
      <c r="Z156" s="424"/>
      <c r="AA156" s="424"/>
      <c r="AB156" s="424"/>
      <c r="AC156" s="424"/>
      <c r="AD156" s="424"/>
      <c r="AE156" s="424"/>
      <c r="AF156" s="424"/>
      <c r="AG156" s="424"/>
      <c r="AH156" s="424"/>
      <c r="AI156" s="448"/>
      <c r="AJ156" s="448"/>
      <c r="AK156" s="448"/>
      <c r="AL156" s="448"/>
      <c r="AM156" s="448"/>
      <c r="AN156" s="448"/>
    </row>
    <row r="157" spans="1:40" s="215" customFormat="1" ht="30" customHeight="1">
      <c r="A157" s="219"/>
      <c r="B157" s="219"/>
      <c r="C157" s="460">
        <v>3</v>
      </c>
      <c r="D157" s="460"/>
      <c r="E157" s="424" t="s">
        <v>165</v>
      </c>
      <c r="F157" s="424"/>
      <c r="G157" s="424"/>
      <c r="H157" s="424"/>
      <c r="I157" s="424"/>
      <c r="J157" s="424"/>
      <c r="K157" s="424"/>
      <c r="L157" s="424"/>
      <c r="M157" s="424"/>
      <c r="N157" s="424"/>
      <c r="O157" s="424"/>
      <c r="P157" s="424"/>
      <c r="Q157" s="424"/>
      <c r="R157" s="424"/>
      <c r="S157" s="424"/>
      <c r="T157" s="424"/>
      <c r="U157" s="424"/>
      <c r="V157" s="424"/>
      <c r="W157" s="424"/>
      <c r="X157" s="424"/>
      <c r="Y157" s="424"/>
      <c r="Z157" s="424"/>
      <c r="AA157" s="424"/>
      <c r="AB157" s="424"/>
      <c r="AC157" s="424"/>
      <c r="AD157" s="424"/>
      <c r="AE157" s="424"/>
      <c r="AF157" s="424"/>
      <c r="AG157" s="424"/>
      <c r="AH157" s="424"/>
      <c r="AI157" s="448"/>
      <c r="AJ157" s="448"/>
      <c r="AK157" s="448"/>
      <c r="AL157" s="448"/>
      <c r="AM157" s="448"/>
      <c r="AN157" s="448"/>
    </row>
    <row r="158" spans="1:40" s="215" customFormat="1" ht="30" customHeight="1">
      <c r="A158" s="219"/>
      <c r="B158" s="219"/>
      <c r="C158" s="460">
        <v>4</v>
      </c>
      <c r="D158" s="460"/>
      <c r="E158" s="424" t="s">
        <v>166</v>
      </c>
      <c r="F158" s="424"/>
      <c r="G158" s="424"/>
      <c r="H158" s="424"/>
      <c r="I158" s="424"/>
      <c r="J158" s="424"/>
      <c r="K158" s="424"/>
      <c r="L158" s="424"/>
      <c r="M158" s="424"/>
      <c r="N158" s="424"/>
      <c r="O158" s="424"/>
      <c r="P158" s="424"/>
      <c r="Q158" s="424"/>
      <c r="R158" s="424"/>
      <c r="S158" s="424"/>
      <c r="T158" s="424"/>
      <c r="U158" s="424"/>
      <c r="V158" s="424"/>
      <c r="W158" s="424"/>
      <c r="X158" s="424"/>
      <c r="Y158" s="424"/>
      <c r="Z158" s="424"/>
      <c r="AA158" s="424"/>
      <c r="AB158" s="424"/>
      <c r="AC158" s="424"/>
      <c r="AD158" s="424"/>
      <c r="AE158" s="424"/>
      <c r="AF158" s="424"/>
      <c r="AG158" s="424"/>
      <c r="AH158" s="424"/>
      <c r="AI158" s="448"/>
      <c r="AJ158" s="448"/>
      <c r="AK158" s="448"/>
      <c r="AL158" s="448"/>
      <c r="AM158" s="448"/>
      <c r="AN158" s="448"/>
    </row>
    <row r="159" spans="1:40" s="215" customFormat="1" ht="30" customHeight="1">
      <c r="A159" s="219"/>
      <c r="B159" s="219"/>
      <c r="C159" s="460">
        <v>5</v>
      </c>
      <c r="D159" s="460"/>
      <c r="E159" s="424" t="s">
        <v>167</v>
      </c>
      <c r="F159" s="424"/>
      <c r="G159" s="424"/>
      <c r="H159" s="424"/>
      <c r="I159" s="424"/>
      <c r="J159" s="424"/>
      <c r="K159" s="424"/>
      <c r="L159" s="424"/>
      <c r="M159" s="424"/>
      <c r="N159" s="424"/>
      <c r="O159" s="424"/>
      <c r="P159" s="424"/>
      <c r="Q159" s="424"/>
      <c r="R159" s="424"/>
      <c r="S159" s="424"/>
      <c r="T159" s="424"/>
      <c r="U159" s="424"/>
      <c r="V159" s="424"/>
      <c r="W159" s="424"/>
      <c r="X159" s="424"/>
      <c r="Y159" s="424"/>
      <c r="Z159" s="424"/>
      <c r="AA159" s="424"/>
      <c r="AB159" s="424"/>
      <c r="AC159" s="424"/>
      <c r="AD159" s="424"/>
      <c r="AE159" s="424"/>
      <c r="AF159" s="424"/>
      <c r="AG159" s="424"/>
      <c r="AH159" s="424"/>
      <c r="AI159" s="448"/>
      <c r="AJ159" s="448"/>
      <c r="AK159" s="448"/>
      <c r="AL159" s="448"/>
      <c r="AM159" s="448"/>
      <c r="AN159" s="448"/>
    </row>
    <row r="160" spans="1:40" s="215" customFormat="1" ht="30" customHeight="1">
      <c r="A160" s="219"/>
      <c r="B160" s="219"/>
      <c r="C160" s="460">
        <v>6</v>
      </c>
      <c r="D160" s="460"/>
      <c r="E160" s="424" t="s">
        <v>168</v>
      </c>
      <c r="F160" s="424"/>
      <c r="G160" s="424"/>
      <c r="H160" s="424"/>
      <c r="I160" s="424"/>
      <c r="J160" s="424"/>
      <c r="K160" s="424"/>
      <c r="L160" s="424"/>
      <c r="M160" s="424"/>
      <c r="N160" s="424"/>
      <c r="O160" s="424"/>
      <c r="P160" s="424"/>
      <c r="Q160" s="424"/>
      <c r="R160" s="424"/>
      <c r="S160" s="424"/>
      <c r="T160" s="424"/>
      <c r="U160" s="424"/>
      <c r="V160" s="424"/>
      <c r="W160" s="424"/>
      <c r="X160" s="424"/>
      <c r="Y160" s="424"/>
      <c r="Z160" s="424"/>
      <c r="AA160" s="424"/>
      <c r="AB160" s="424"/>
      <c r="AC160" s="424"/>
      <c r="AD160" s="424"/>
      <c r="AE160" s="424"/>
      <c r="AF160" s="424"/>
      <c r="AG160" s="424"/>
      <c r="AH160" s="424"/>
      <c r="AI160" s="448"/>
      <c r="AJ160" s="448"/>
      <c r="AK160" s="448"/>
      <c r="AL160" s="448"/>
      <c r="AM160" s="448"/>
      <c r="AN160" s="448"/>
    </row>
    <row r="161" spans="1:40" ht="10.050000000000001" customHeight="1">
      <c r="A161" s="233"/>
      <c r="B161" s="233"/>
      <c r="C161" s="245"/>
      <c r="D161" s="245"/>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45"/>
      <c r="AJ161" s="245"/>
      <c r="AK161" s="245"/>
      <c r="AL161" s="245"/>
      <c r="AM161" s="245"/>
      <c r="AN161" s="245"/>
    </row>
    <row r="162" spans="1:40" ht="18" customHeight="1">
      <c r="A162" s="233"/>
      <c r="B162" s="246" t="s">
        <v>312</v>
      </c>
      <c r="C162" s="245"/>
      <c r="D162" s="245"/>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233"/>
      <c r="AJ162" s="233"/>
      <c r="AK162" s="233"/>
      <c r="AL162" s="233"/>
      <c r="AM162" s="233"/>
      <c r="AN162" s="233"/>
    </row>
    <row r="163" spans="1:40" ht="30" customHeight="1">
      <c r="A163" s="233"/>
      <c r="B163" s="233"/>
      <c r="C163" s="460">
        <v>1</v>
      </c>
      <c r="D163" s="460"/>
      <c r="E163" s="424" t="s">
        <v>169</v>
      </c>
      <c r="F163" s="424"/>
      <c r="G163" s="424"/>
      <c r="H163" s="424"/>
      <c r="I163" s="424"/>
      <c r="J163" s="424"/>
      <c r="K163" s="424"/>
      <c r="L163" s="424"/>
      <c r="M163" s="424"/>
      <c r="N163" s="424"/>
      <c r="O163" s="424"/>
      <c r="P163" s="424"/>
      <c r="Q163" s="424"/>
      <c r="R163" s="424"/>
      <c r="S163" s="424"/>
      <c r="T163" s="424"/>
      <c r="U163" s="424"/>
      <c r="V163" s="424"/>
      <c r="W163" s="424"/>
      <c r="X163" s="424"/>
      <c r="Y163" s="424"/>
      <c r="Z163" s="424"/>
      <c r="AA163" s="424"/>
      <c r="AB163" s="424"/>
      <c r="AC163" s="424"/>
      <c r="AD163" s="424"/>
      <c r="AE163" s="424"/>
      <c r="AF163" s="424"/>
      <c r="AG163" s="424"/>
      <c r="AH163" s="424"/>
      <c r="AI163" s="448"/>
      <c r="AJ163" s="448"/>
      <c r="AK163" s="448"/>
      <c r="AL163" s="448"/>
      <c r="AM163" s="448"/>
      <c r="AN163" s="448"/>
    </row>
    <row r="164" spans="1:40" ht="30" customHeight="1">
      <c r="A164" s="233"/>
      <c r="B164" s="233"/>
      <c r="C164" s="460">
        <v>2</v>
      </c>
      <c r="D164" s="460"/>
      <c r="E164" s="424" t="s">
        <v>170</v>
      </c>
      <c r="F164" s="424"/>
      <c r="G164" s="424"/>
      <c r="H164" s="424"/>
      <c r="I164" s="424"/>
      <c r="J164" s="424"/>
      <c r="K164" s="424"/>
      <c r="L164" s="424"/>
      <c r="M164" s="424"/>
      <c r="N164" s="424"/>
      <c r="O164" s="424"/>
      <c r="P164" s="424"/>
      <c r="Q164" s="424"/>
      <c r="R164" s="424"/>
      <c r="S164" s="424"/>
      <c r="T164" s="424"/>
      <c r="U164" s="424"/>
      <c r="V164" s="424"/>
      <c r="W164" s="424"/>
      <c r="X164" s="424"/>
      <c r="Y164" s="424"/>
      <c r="Z164" s="424"/>
      <c r="AA164" s="424"/>
      <c r="AB164" s="424"/>
      <c r="AC164" s="424"/>
      <c r="AD164" s="424"/>
      <c r="AE164" s="424"/>
      <c r="AF164" s="424"/>
      <c r="AG164" s="424"/>
      <c r="AH164" s="424"/>
      <c r="AI164" s="448"/>
      <c r="AJ164" s="448"/>
      <c r="AK164" s="448"/>
      <c r="AL164" s="448"/>
      <c r="AM164" s="448"/>
      <c r="AN164" s="448"/>
    </row>
    <row r="165" spans="1:40" ht="30" customHeight="1">
      <c r="A165" s="233"/>
      <c r="B165" s="233"/>
      <c r="C165" s="460">
        <v>3</v>
      </c>
      <c r="D165" s="460"/>
      <c r="E165" s="424" t="s">
        <v>171</v>
      </c>
      <c r="F165" s="424"/>
      <c r="G165" s="424"/>
      <c r="H165" s="424"/>
      <c r="I165" s="424"/>
      <c r="J165" s="424"/>
      <c r="K165" s="424"/>
      <c r="L165" s="424"/>
      <c r="M165" s="424"/>
      <c r="N165" s="424"/>
      <c r="O165" s="424"/>
      <c r="P165" s="424"/>
      <c r="Q165" s="424"/>
      <c r="R165" s="424"/>
      <c r="S165" s="424"/>
      <c r="T165" s="424"/>
      <c r="U165" s="424"/>
      <c r="V165" s="424"/>
      <c r="W165" s="424"/>
      <c r="X165" s="424"/>
      <c r="Y165" s="424"/>
      <c r="Z165" s="424"/>
      <c r="AA165" s="424"/>
      <c r="AB165" s="424"/>
      <c r="AC165" s="424"/>
      <c r="AD165" s="424"/>
      <c r="AE165" s="424"/>
      <c r="AF165" s="424"/>
      <c r="AG165" s="424"/>
      <c r="AH165" s="424"/>
      <c r="AI165" s="448"/>
      <c r="AJ165" s="448"/>
      <c r="AK165" s="448"/>
      <c r="AL165" s="448"/>
      <c r="AM165" s="448"/>
      <c r="AN165" s="448"/>
    </row>
    <row r="166" spans="1:40" ht="30" customHeight="1">
      <c r="A166" s="233"/>
      <c r="B166" s="233"/>
      <c r="C166" s="460">
        <v>4</v>
      </c>
      <c r="D166" s="460"/>
      <c r="E166" s="424" t="s">
        <v>172</v>
      </c>
      <c r="F166" s="424"/>
      <c r="G166" s="424"/>
      <c r="H166" s="424"/>
      <c r="I166" s="424"/>
      <c r="J166" s="424"/>
      <c r="K166" s="424"/>
      <c r="L166" s="424"/>
      <c r="M166" s="424"/>
      <c r="N166" s="424"/>
      <c r="O166" s="424"/>
      <c r="P166" s="424"/>
      <c r="Q166" s="424"/>
      <c r="R166" s="424"/>
      <c r="S166" s="424"/>
      <c r="T166" s="424"/>
      <c r="U166" s="424"/>
      <c r="V166" s="424"/>
      <c r="W166" s="424"/>
      <c r="X166" s="424"/>
      <c r="Y166" s="424"/>
      <c r="Z166" s="424"/>
      <c r="AA166" s="424"/>
      <c r="AB166" s="424"/>
      <c r="AC166" s="424"/>
      <c r="AD166" s="424"/>
      <c r="AE166" s="424"/>
      <c r="AF166" s="424"/>
      <c r="AG166" s="424"/>
      <c r="AH166" s="424"/>
      <c r="AI166" s="448"/>
      <c r="AJ166" s="448"/>
      <c r="AK166" s="448"/>
      <c r="AL166" s="448"/>
      <c r="AM166" s="448"/>
      <c r="AN166" s="448"/>
    </row>
    <row r="167" spans="1:40" ht="30" customHeight="1">
      <c r="A167" s="233"/>
      <c r="B167" s="233"/>
      <c r="C167" s="460">
        <v>5</v>
      </c>
      <c r="D167" s="460"/>
      <c r="E167" s="424" t="s">
        <v>173</v>
      </c>
      <c r="F167" s="424"/>
      <c r="G167" s="424"/>
      <c r="H167" s="424"/>
      <c r="I167" s="424"/>
      <c r="J167" s="424"/>
      <c r="K167" s="424"/>
      <c r="L167" s="424"/>
      <c r="M167" s="424"/>
      <c r="N167" s="424"/>
      <c r="O167" s="424"/>
      <c r="P167" s="424"/>
      <c r="Q167" s="424"/>
      <c r="R167" s="424"/>
      <c r="S167" s="424"/>
      <c r="T167" s="424"/>
      <c r="U167" s="424"/>
      <c r="V167" s="424"/>
      <c r="W167" s="424"/>
      <c r="X167" s="424"/>
      <c r="Y167" s="424"/>
      <c r="Z167" s="424"/>
      <c r="AA167" s="424"/>
      <c r="AB167" s="424"/>
      <c r="AC167" s="424"/>
      <c r="AD167" s="424"/>
      <c r="AE167" s="424"/>
      <c r="AF167" s="424"/>
      <c r="AG167" s="424"/>
      <c r="AH167" s="424"/>
      <c r="AI167" s="448"/>
      <c r="AJ167" s="448"/>
      <c r="AK167" s="448"/>
      <c r="AL167" s="448"/>
      <c r="AM167" s="448"/>
      <c r="AN167" s="448"/>
    </row>
    <row r="168" spans="1:40" ht="18" customHeight="1">
      <c r="A168" s="233"/>
      <c r="B168" s="233"/>
      <c r="C168" s="245"/>
      <c r="D168" s="245"/>
      <c r="E168" s="461" t="s">
        <v>45</v>
      </c>
      <c r="F168" s="461"/>
      <c r="G168" s="461"/>
      <c r="H168" s="461"/>
      <c r="I168" s="461"/>
      <c r="J168" s="461"/>
      <c r="K168" s="461"/>
      <c r="L168" s="461"/>
      <c r="M168" s="461"/>
      <c r="N168" s="461"/>
      <c r="O168" s="461"/>
      <c r="P168" s="461"/>
      <c r="Q168" s="461"/>
      <c r="R168" s="461"/>
      <c r="S168" s="461"/>
      <c r="T168" s="461"/>
      <c r="U168" s="461"/>
      <c r="V168" s="461"/>
      <c r="W168" s="461"/>
      <c r="X168" s="461"/>
      <c r="Y168" s="461"/>
      <c r="Z168" s="461"/>
      <c r="AA168" s="461"/>
      <c r="AB168" s="461"/>
      <c r="AC168" s="461"/>
      <c r="AD168" s="461"/>
      <c r="AE168" s="461"/>
      <c r="AF168" s="461"/>
      <c r="AG168" s="461"/>
      <c r="AH168" s="461"/>
      <c r="AI168" s="461"/>
      <c r="AJ168" s="461"/>
      <c r="AK168" s="461"/>
      <c r="AL168" s="461"/>
      <c r="AM168" s="461"/>
      <c r="AN168" s="461"/>
    </row>
    <row r="169" spans="1:40" ht="8.25" customHeight="1">
      <c r="A169" s="233"/>
      <c r="B169" s="233"/>
      <c r="C169" s="245"/>
      <c r="D169" s="245"/>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c r="AG169" s="228"/>
      <c r="AH169" s="228"/>
      <c r="AI169" s="233"/>
      <c r="AJ169" s="233"/>
      <c r="AK169" s="233"/>
      <c r="AL169" s="233"/>
      <c r="AM169" s="233"/>
      <c r="AN169" s="233"/>
    </row>
    <row r="170" spans="1:40" ht="18" customHeight="1">
      <c r="A170" s="233"/>
      <c r="B170" s="309" t="s">
        <v>313</v>
      </c>
      <c r="C170" s="245"/>
      <c r="D170" s="245"/>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33"/>
      <c r="AJ170" s="233"/>
      <c r="AK170" s="233"/>
      <c r="AL170" s="233"/>
      <c r="AM170" s="233"/>
      <c r="AN170" s="233"/>
    </row>
    <row r="171" spans="1:40" s="215" customFormat="1" ht="30" customHeight="1">
      <c r="A171" s="219"/>
      <c r="B171" s="219"/>
      <c r="C171" s="445">
        <v>1</v>
      </c>
      <c r="D171" s="446"/>
      <c r="E171" s="394" t="s">
        <v>174</v>
      </c>
      <c r="F171" s="395"/>
      <c r="G171" s="395"/>
      <c r="H171" s="395"/>
      <c r="I171" s="395"/>
      <c r="J171" s="395"/>
      <c r="K171" s="395"/>
      <c r="L171" s="395"/>
      <c r="M171" s="395"/>
      <c r="N171" s="395"/>
      <c r="O171" s="395"/>
      <c r="P171" s="395"/>
      <c r="Q171" s="395"/>
      <c r="R171" s="395"/>
      <c r="S171" s="395"/>
      <c r="T171" s="395"/>
      <c r="U171" s="395"/>
      <c r="V171" s="395"/>
      <c r="W171" s="395"/>
      <c r="X171" s="395"/>
      <c r="Y171" s="395"/>
      <c r="Z171" s="395"/>
      <c r="AA171" s="395"/>
      <c r="AB171" s="395"/>
      <c r="AC171" s="395"/>
      <c r="AD171" s="395"/>
      <c r="AE171" s="395"/>
      <c r="AF171" s="395"/>
      <c r="AG171" s="395"/>
      <c r="AH171" s="396"/>
      <c r="AI171" s="448"/>
      <c r="AJ171" s="448"/>
      <c r="AK171" s="448"/>
      <c r="AL171" s="448"/>
      <c r="AM171" s="448"/>
      <c r="AN171" s="448"/>
    </row>
    <row r="172" spans="1:40" s="215" customFormat="1" ht="30" customHeight="1">
      <c r="A172" s="219"/>
      <c r="B172" s="219"/>
      <c r="C172" s="445">
        <v>2</v>
      </c>
      <c r="D172" s="446"/>
      <c r="E172" s="394" t="s">
        <v>183</v>
      </c>
      <c r="F172" s="395"/>
      <c r="G172" s="395"/>
      <c r="H172" s="395"/>
      <c r="I172" s="395"/>
      <c r="J172" s="395"/>
      <c r="K172" s="395"/>
      <c r="L172" s="395"/>
      <c r="M172" s="395"/>
      <c r="N172" s="395"/>
      <c r="O172" s="395"/>
      <c r="P172" s="395"/>
      <c r="Q172" s="395"/>
      <c r="R172" s="395"/>
      <c r="S172" s="395"/>
      <c r="T172" s="395"/>
      <c r="U172" s="395"/>
      <c r="V172" s="395"/>
      <c r="W172" s="395"/>
      <c r="X172" s="395"/>
      <c r="Y172" s="395"/>
      <c r="Z172" s="395"/>
      <c r="AA172" s="395"/>
      <c r="AB172" s="395"/>
      <c r="AC172" s="395"/>
      <c r="AD172" s="395"/>
      <c r="AE172" s="395"/>
      <c r="AF172" s="395"/>
      <c r="AG172" s="395"/>
      <c r="AH172" s="396"/>
      <c r="AI172" s="448"/>
      <c r="AJ172" s="448"/>
      <c r="AK172" s="448"/>
      <c r="AL172" s="448"/>
      <c r="AM172" s="448"/>
      <c r="AN172" s="448"/>
    </row>
    <row r="173" spans="1:40" s="215" customFormat="1" ht="17.25" customHeight="1">
      <c r="A173" s="219"/>
      <c r="B173" s="219"/>
      <c r="C173" s="445">
        <v>3</v>
      </c>
      <c r="D173" s="446"/>
      <c r="E173" s="395" t="s">
        <v>175</v>
      </c>
      <c r="F173" s="395"/>
      <c r="G173" s="395"/>
      <c r="H173" s="395"/>
      <c r="I173" s="395"/>
      <c r="J173" s="395"/>
      <c r="K173" s="395"/>
      <c r="L173" s="395"/>
      <c r="M173" s="395"/>
      <c r="N173" s="395"/>
      <c r="O173" s="395"/>
      <c r="P173" s="395"/>
      <c r="Q173" s="395"/>
      <c r="R173" s="395"/>
      <c r="S173" s="395"/>
      <c r="T173" s="395"/>
      <c r="U173" s="395"/>
      <c r="V173" s="395"/>
      <c r="W173" s="395"/>
      <c r="X173" s="395"/>
      <c r="Y173" s="395"/>
      <c r="Z173" s="395"/>
      <c r="AA173" s="395"/>
      <c r="AB173" s="395"/>
      <c r="AC173" s="395"/>
      <c r="AD173" s="395"/>
      <c r="AE173" s="395"/>
      <c r="AF173" s="395"/>
      <c r="AG173" s="395"/>
      <c r="AH173" s="395"/>
      <c r="AI173" s="395"/>
      <c r="AJ173" s="395"/>
      <c r="AK173" s="395"/>
      <c r="AL173" s="395"/>
      <c r="AM173" s="395"/>
      <c r="AN173" s="396"/>
    </row>
    <row r="174" spans="1:40" s="215" customFormat="1" ht="15" customHeight="1">
      <c r="A174" s="219"/>
      <c r="B174" s="219"/>
      <c r="C174" s="450"/>
      <c r="D174" s="451"/>
      <c r="E174" s="235" t="s">
        <v>176</v>
      </c>
      <c r="F174" s="236"/>
      <c r="G174" s="237" t="s">
        <v>177</v>
      </c>
      <c r="H174" s="468" t="s">
        <v>178</v>
      </c>
      <c r="I174" s="468"/>
      <c r="J174" s="468"/>
      <c r="K174" s="468"/>
      <c r="L174" s="468"/>
      <c r="M174" s="468"/>
      <c r="N174" s="468"/>
      <c r="O174" s="468"/>
      <c r="P174" s="468"/>
      <c r="Q174" s="468"/>
      <c r="R174" s="468"/>
      <c r="S174" s="468"/>
      <c r="T174" s="468"/>
      <c r="U174" s="468"/>
      <c r="V174" s="468"/>
      <c r="W174" s="468"/>
      <c r="X174" s="468"/>
      <c r="Y174" s="468"/>
      <c r="Z174" s="468"/>
      <c r="AA174" s="468"/>
      <c r="AB174" s="468"/>
      <c r="AC174" s="468"/>
      <c r="AD174" s="468"/>
      <c r="AE174" s="468"/>
      <c r="AF174" s="468"/>
      <c r="AG174" s="468"/>
      <c r="AH174" s="468"/>
      <c r="AI174" s="468"/>
      <c r="AJ174" s="468"/>
      <c r="AK174" s="468"/>
      <c r="AL174" s="468"/>
      <c r="AM174" s="468"/>
      <c r="AN174" s="469"/>
    </row>
    <row r="175" spans="1:40" s="215" customFormat="1" ht="15" customHeight="1">
      <c r="A175" s="219"/>
      <c r="B175" s="219"/>
      <c r="C175" s="450"/>
      <c r="D175" s="451"/>
      <c r="E175" s="235" t="s">
        <v>176</v>
      </c>
      <c r="F175" s="236"/>
      <c r="G175" s="237" t="s">
        <v>177</v>
      </c>
      <c r="H175" s="468" t="s">
        <v>179</v>
      </c>
      <c r="I175" s="468"/>
      <c r="J175" s="468"/>
      <c r="K175" s="468"/>
      <c r="L175" s="468"/>
      <c r="M175" s="468"/>
      <c r="N175" s="468"/>
      <c r="O175" s="468"/>
      <c r="P175" s="468"/>
      <c r="Q175" s="468"/>
      <c r="R175" s="468"/>
      <c r="S175" s="468"/>
      <c r="T175" s="468"/>
      <c r="U175" s="468"/>
      <c r="V175" s="468"/>
      <c r="W175" s="468"/>
      <c r="X175" s="468"/>
      <c r="Y175" s="468"/>
      <c r="Z175" s="468"/>
      <c r="AA175" s="468"/>
      <c r="AB175" s="468"/>
      <c r="AC175" s="468"/>
      <c r="AD175" s="468"/>
      <c r="AE175" s="468"/>
      <c r="AF175" s="468"/>
      <c r="AG175" s="468"/>
      <c r="AH175" s="468"/>
      <c r="AI175" s="468"/>
      <c r="AJ175" s="468"/>
      <c r="AK175" s="468"/>
      <c r="AL175" s="468"/>
      <c r="AM175" s="468"/>
      <c r="AN175" s="469"/>
    </row>
    <row r="176" spans="1:40" s="215" customFormat="1" ht="15" customHeight="1">
      <c r="A176" s="219"/>
      <c r="B176" s="219"/>
      <c r="C176" s="450"/>
      <c r="D176" s="451"/>
      <c r="E176" s="235" t="s">
        <v>176</v>
      </c>
      <c r="F176" s="236"/>
      <c r="G176" s="237" t="s">
        <v>177</v>
      </c>
      <c r="H176" s="480" t="s">
        <v>184</v>
      </c>
      <c r="I176" s="480"/>
      <c r="J176" s="480"/>
      <c r="K176" s="480"/>
      <c r="L176" s="480"/>
      <c r="M176" s="480"/>
      <c r="N176" s="480"/>
      <c r="O176" s="480"/>
      <c r="P176" s="480"/>
      <c r="Q176" s="480"/>
      <c r="R176" s="480"/>
      <c r="S176" s="480"/>
      <c r="T176" s="480"/>
      <c r="U176" s="480"/>
      <c r="V176" s="480"/>
      <c r="W176" s="480"/>
      <c r="X176" s="480"/>
      <c r="Y176" s="480"/>
      <c r="Z176" s="480"/>
      <c r="AA176" s="480"/>
      <c r="AB176" s="480"/>
      <c r="AC176" s="480"/>
      <c r="AD176" s="480"/>
      <c r="AE176" s="480"/>
      <c r="AF176" s="480"/>
      <c r="AG176" s="480"/>
      <c r="AH176" s="480"/>
      <c r="AI176" s="480"/>
      <c r="AJ176" s="480"/>
      <c r="AK176" s="480"/>
      <c r="AL176" s="480"/>
      <c r="AM176" s="480"/>
      <c r="AN176" s="481"/>
    </row>
    <row r="177" spans="1:40" s="215" customFormat="1" ht="15" customHeight="1">
      <c r="A177" s="219"/>
      <c r="B177" s="219"/>
      <c r="C177" s="450"/>
      <c r="D177" s="451"/>
      <c r="E177" s="235" t="s">
        <v>176</v>
      </c>
      <c r="F177" s="236"/>
      <c r="G177" s="237" t="s">
        <v>177</v>
      </c>
      <c r="H177" s="468" t="s">
        <v>185</v>
      </c>
      <c r="I177" s="468"/>
      <c r="J177" s="468"/>
      <c r="K177" s="468"/>
      <c r="L177" s="468"/>
      <c r="M177" s="468"/>
      <c r="N177" s="468"/>
      <c r="O177" s="468"/>
      <c r="P177" s="468"/>
      <c r="Q177" s="468"/>
      <c r="R177" s="468"/>
      <c r="S177" s="468"/>
      <c r="T177" s="468"/>
      <c r="U177" s="468"/>
      <c r="V177" s="468"/>
      <c r="W177" s="468"/>
      <c r="X177" s="468"/>
      <c r="Y177" s="468"/>
      <c r="Z177" s="468"/>
      <c r="AA177" s="468"/>
      <c r="AB177" s="468"/>
      <c r="AC177" s="468"/>
      <c r="AD177" s="468"/>
      <c r="AE177" s="468"/>
      <c r="AF177" s="468"/>
      <c r="AG177" s="468"/>
      <c r="AH177" s="468"/>
      <c r="AI177" s="468"/>
      <c r="AJ177" s="468"/>
      <c r="AK177" s="468"/>
      <c r="AL177" s="468"/>
      <c r="AM177" s="468"/>
      <c r="AN177" s="469"/>
    </row>
    <row r="178" spans="1:40" s="215" customFormat="1" ht="15" customHeight="1">
      <c r="A178" s="219"/>
      <c r="B178" s="219"/>
      <c r="C178" s="450"/>
      <c r="D178" s="451"/>
      <c r="E178" s="235" t="s">
        <v>176</v>
      </c>
      <c r="F178" s="236"/>
      <c r="G178" s="237" t="s">
        <v>177</v>
      </c>
      <c r="H178" s="468" t="s">
        <v>186</v>
      </c>
      <c r="I178" s="468"/>
      <c r="J178" s="468"/>
      <c r="K178" s="468"/>
      <c r="L178" s="468"/>
      <c r="M178" s="468"/>
      <c r="N178" s="468"/>
      <c r="O178" s="468"/>
      <c r="P178" s="468"/>
      <c r="Q178" s="468"/>
      <c r="R178" s="468"/>
      <c r="S178" s="468"/>
      <c r="T178" s="468"/>
      <c r="U178" s="468"/>
      <c r="V178" s="468"/>
      <c r="W178" s="468"/>
      <c r="X178" s="468"/>
      <c r="Y178" s="468"/>
      <c r="Z178" s="468"/>
      <c r="AA178" s="468"/>
      <c r="AB178" s="468"/>
      <c r="AC178" s="468"/>
      <c r="AD178" s="468"/>
      <c r="AE178" s="468"/>
      <c r="AF178" s="468"/>
      <c r="AG178" s="468"/>
      <c r="AH178" s="468"/>
      <c r="AI178" s="468"/>
      <c r="AJ178" s="468"/>
      <c r="AK178" s="468"/>
      <c r="AL178" s="468"/>
      <c r="AM178" s="468"/>
      <c r="AN178" s="469"/>
    </row>
    <row r="179" spans="1:40" s="215" customFormat="1" ht="15" customHeight="1">
      <c r="A179" s="219"/>
      <c r="B179" s="219"/>
      <c r="C179" s="450"/>
      <c r="D179" s="451"/>
      <c r="E179" s="235" t="s">
        <v>176</v>
      </c>
      <c r="F179" s="236"/>
      <c r="G179" s="237" t="s">
        <v>177</v>
      </c>
      <c r="H179" s="468" t="s">
        <v>187</v>
      </c>
      <c r="I179" s="468"/>
      <c r="J179" s="468"/>
      <c r="K179" s="468"/>
      <c r="L179" s="468"/>
      <c r="M179" s="468"/>
      <c r="N179" s="468"/>
      <c r="O179" s="468"/>
      <c r="P179" s="468"/>
      <c r="Q179" s="468"/>
      <c r="R179" s="468"/>
      <c r="S179" s="468"/>
      <c r="T179" s="468"/>
      <c r="U179" s="468"/>
      <c r="V179" s="468"/>
      <c r="W179" s="468"/>
      <c r="X179" s="468"/>
      <c r="Y179" s="468"/>
      <c r="Z179" s="468"/>
      <c r="AA179" s="468"/>
      <c r="AB179" s="468"/>
      <c r="AC179" s="468"/>
      <c r="AD179" s="468"/>
      <c r="AE179" s="468"/>
      <c r="AF179" s="468"/>
      <c r="AG179" s="468"/>
      <c r="AH179" s="468"/>
      <c r="AI179" s="468"/>
      <c r="AJ179" s="468"/>
      <c r="AK179" s="468"/>
      <c r="AL179" s="468"/>
      <c r="AM179" s="468"/>
      <c r="AN179" s="469"/>
    </row>
    <row r="180" spans="1:40" s="215" customFormat="1" ht="15" customHeight="1">
      <c r="A180" s="219"/>
      <c r="B180" s="219"/>
      <c r="C180" s="450"/>
      <c r="D180" s="451"/>
      <c r="E180" s="235" t="s">
        <v>176</v>
      </c>
      <c r="F180" s="236"/>
      <c r="G180" s="237" t="s">
        <v>177</v>
      </c>
      <c r="H180" s="468" t="s">
        <v>188</v>
      </c>
      <c r="I180" s="468"/>
      <c r="J180" s="468"/>
      <c r="K180" s="468"/>
      <c r="L180" s="468"/>
      <c r="M180" s="468"/>
      <c r="N180" s="468"/>
      <c r="O180" s="468"/>
      <c r="P180" s="468"/>
      <c r="Q180" s="468"/>
      <c r="R180" s="468"/>
      <c r="S180" s="468"/>
      <c r="T180" s="468"/>
      <c r="U180" s="468"/>
      <c r="V180" s="468"/>
      <c r="W180" s="468"/>
      <c r="X180" s="468"/>
      <c r="Y180" s="468"/>
      <c r="Z180" s="468"/>
      <c r="AA180" s="468"/>
      <c r="AB180" s="468"/>
      <c r="AC180" s="468"/>
      <c r="AD180" s="468"/>
      <c r="AE180" s="468"/>
      <c r="AF180" s="468"/>
      <c r="AG180" s="468"/>
      <c r="AH180" s="468"/>
      <c r="AI180" s="468"/>
      <c r="AJ180" s="468"/>
      <c r="AK180" s="468"/>
      <c r="AL180" s="468"/>
      <c r="AM180" s="468"/>
      <c r="AN180" s="469"/>
    </row>
    <row r="181" spans="1:40" s="215" customFormat="1" ht="15" customHeight="1">
      <c r="A181" s="219"/>
      <c r="B181" s="219"/>
      <c r="C181" s="450"/>
      <c r="D181" s="451"/>
      <c r="E181" s="235" t="s">
        <v>176</v>
      </c>
      <c r="F181" s="236"/>
      <c r="G181" s="237" t="s">
        <v>177</v>
      </c>
      <c r="H181" s="468" t="s">
        <v>180</v>
      </c>
      <c r="I181" s="468"/>
      <c r="J181" s="468"/>
      <c r="K181" s="468"/>
      <c r="L181" s="468"/>
      <c r="M181" s="468"/>
      <c r="N181" s="468"/>
      <c r="O181" s="468"/>
      <c r="P181" s="468"/>
      <c r="Q181" s="468"/>
      <c r="R181" s="468"/>
      <c r="S181" s="468"/>
      <c r="T181" s="468"/>
      <c r="U181" s="468"/>
      <c r="V181" s="468"/>
      <c r="W181" s="468"/>
      <c r="X181" s="468"/>
      <c r="Y181" s="468"/>
      <c r="Z181" s="468"/>
      <c r="AA181" s="468"/>
      <c r="AB181" s="468"/>
      <c r="AC181" s="468"/>
      <c r="AD181" s="468"/>
      <c r="AE181" s="468"/>
      <c r="AF181" s="468"/>
      <c r="AG181" s="468"/>
      <c r="AH181" s="468"/>
      <c r="AI181" s="468"/>
      <c r="AJ181" s="468"/>
      <c r="AK181" s="468"/>
      <c r="AL181" s="468"/>
      <c r="AM181" s="468"/>
      <c r="AN181" s="469"/>
    </row>
    <row r="182" spans="1:40" s="215" customFormat="1" ht="15" customHeight="1">
      <c r="A182" s="219"/>
      <c r="B182" s="219"/>
      <c r="C182" s="450"/>
      <c r="D182" s="451"/>
      <c r="E182" s="235" t="s">
        <v>89</v>
      </c>
      <c r="F182" s="236"/>
      <c r="G182" s="237" t="s">
        <v>90</v>
      </c>
      <c r="H182" s="468" t="s">
        <v>357</v>
      </c>
      <c r="I182" s="468"/>
      <c r="J182" s="468"/>
      <c r="K182" s="468"/>
      <c r="L182" s="468"/>
      <c r="M182" s="468"/>
      <c r="N182" s="468"/>
      <c r="O182" s="468"/>
      <c r="P182" s="468"/>
      <c r="Q182" s="468"/>
      <c r="R182" s="468"/>
      <c r="S182" s="468"/>
      <c r="T182" s="468"/>
      <c r="U182" s="468"/>
      <c r="V182" s="468"/>
      <c r="W182" s="468"/>
      <c r="X182" s="468"/>
      <c r="Y182" s="468"/>
      <c r="Z182" s="468"/>
      <c r="AA182" s="468"/>
      <c r="AB182" s="468"/>
      <c r="AC182" s="468"/>
      <c r="AD182" s="468"/>
      <c r="AE182" s="468"/>
      <c r="AF182" s="468"/>
      <c r="AG182" s="468"/>
      <c r="AH182" s="468"/>
      <c r="AI182" s="468"/>
      <c r="AJ182" s="468"/>
      <c r="AK182" s="468"/>
      <c r="AL182" s="468"/>
      <c r="AM182" s="468"/>
      <c r="AN182" s="469"/>
    </row>
    <row r="183" spans="1:40" s="215" customFormat="1" ht="15" customHeight="1">
      <c r="A183" s="219"/>
      <c r="B183" s="219"/>
      <c r="C183" s="464"/>
      <c r="D183" s="465"/>
      <c r="E183" s="267" t="s">
        <v>176</v>
      </c>
      <c r="F183" s="268"/>
      <c r="G183" s="269" t="s">
        <v>177</v>
      </c>
      <c r="H183" s="470" t="s">
        <v>181</v>
      </c>
      <c r="I183" s="470"/>
      <c r="J183" s="470"/>
      <c r="K183" s="470"/>
      <c r="L183" s="470"/>
      <c r="M183" s="470"/>
      <c r="N183" s="470"/>
      <c r="O183" s="470"/>
      <c r="P183" s="470"/>
      <c r="Q183" s="470"/>
      <c r="R183" s="470"/>
      <c r="S183" s="470"/>
      <c r="T183" s="470"/>
      <c r="U183" s="470"/>
      <c r="V183" s="470"/>
      <c r="W183" s="470"/>
      <c r="X183" s="470"/>
      <c r="Y183" s="470"/>
      <c r="Z183" s="470"/>
      <c r="AA183" s="470"/>
      <c r="AB183" s="470"/>
      <c r="AC183" s="470"/>
      <c r="AD183" s="470"/>
      <c r="AE183" s="470"/>
      <c r="AF183" s="470"/>
      <c r="AG183" s="470"/>
      <c r="AH183" s="470"/>
      <c r="AI183" s="470"/>
      <c r="AJ183" s="470"/>
      <c r="AK183" s="470"/>
      <c r="AL183" s="470"/>
      <c r="AM183" s="470"/>
      <c r="AN183" s="471"/>
    </row>
    <row r="184" spans="1:40" s="215" customFormat="1" ht="25.5" customHeight="1">
      <c r="A184" s="219"/>
      <c r="B184" s="219"/>
      <c r="C184" s="245"/>
      <c r="D184" s="245"/>
      <c r="E184" s="461"/>
      <c r="F184" s="461"/>
      <c r="G184" s="461"/>
      <c r="H184" s="461"/>
      <c r="I184" s="461"/>
      <c r="J184" s="461"/>
      <c r="K184" s="461"/>
      <c r="L184" s="461"/>
      <c r="M184" s="461"/>
      <c r="N184" s="461"/>
      <c r="O184" s="461"/>
      <c r="P184" s="461"/>
      <c r="Q184" s="461"/>
      <c r="R184" s="461"/>
      <c r="S184" s="461"/>
      <c r="T184" s="461"/>
      <c r="U184" s="461"/>
      <c r="V184" s="461"/>
      <c r="W184" s="461"/>
      <c r="X184" s="461"/>
      <c r="Y184" s="461"/>
      <c r="Z184" s="461"/>
      <c r="AA184" s="461"/>
      <c r="AB184" s="461"/>
      <c r="AC184" s="461"/>
      <c r="AD184" s="461"/>
      <c r="AE184" s="461"/>
      <c r="AF184" s="461"/>
      <c r="AG184" s="461"/>
      <c r="AH184" s="461"/>
      <c r="AI184" s="461"/>
      <c r="AJ184" s="461"/>
      <c r="AK184" s="461"/>
      <c r="AL184" s="461"/>
      <c r="AM184" s="461"/>
      <c r="AN184" s="461"/>
    </row>
    <row r="185" spans="1:40" ht="10.050000000000001" customHeight="1">
      <c r="A185" s="233" t="s">
        <v>182</v>
      </c>
      <c r="B185" s="233"/>
      <c r="C185" s="245"/>
      <c r="D185" s="245"/>
      <c r="E185" s="228"/>
      <c r="F185" s="228"/>
      <c r="G185" s="228"/>
      <c r="H185" s="228"/>
      <c r="I185" s="228"/>
      <c r="J185" s="228"/>
      <c r="K185" s="228"/>
      <c r="L185" s="228"/>
      <c r="M185" s="228"/>
      <c r="N185" s="228"/>
      <c r="O185" s="228"/>
      <c r="P185" s="228"/>
      <c r="Q185" s="228"/>
      <c r="R185" s="228"/>
      <c r="S185" s="228"/>
      <c r="T185" s="228"/>
      <c r="U185" s="228"/>
      <c r="V185" s="228"/>
      <c r="W185" s="228"/>
      <c r="X185" s="228"/>
      <c r="Y185" s="228"/>
      <c r="Z185" s="228"/>
      <c r="AA185" s="228"/>
      <c r="AB185" s="228"/>
      <c r="AC185" s="228"/>
      <c r="AD185" s="228"/>
      <c r="AE185" s="228"/>
      <c r="AF185" s="228"/>
      <c r="AG185" s="228"/>
      <c r="AH185" s="228"/>
      <c r="AI185" s="228"/>
      <c r="AJ185" s="228"/>
      <c r="AK185" s="228"/>
      <c r="AL185" s="228"/>
      <c r="AM185" s="228"/>
      <c r="AN185" s="228"/>
    </row>
    <row r="186" spans="1:40" ht="18" customHeight="1">
      <c r="A186" s="233"/>
      <c r="B186" s="246" t="s">
        <v>314</v>
      </c>
      <c r="C186" s="245"/>
      <c r="D186" s="245"/>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28"/>
      <c r="AH186" s="228"/>
      <c r="AI186" s="233"/>
      <c r="AJ186" s="233"/>
      <c r="AK186" s="233"/>
      <c r="AL186" s="233"/>
      <c r="AM186" s="233"/>
      <c r="AN186" s="233"/>
    </row>
    <row r="187" spans="1:40" s="215" customFormat="1" ht="30" customHeight="1">
      <c r="C187" s="460">
        <v>1</v>
      </c>
      <c r="D187" s="460"/>
      <c r="E187" s="424" t="s">
        <v>189</v>
      </c>
      <c r="F187" s="424"/>
      <c r="G187" s="424"/>
      <c r="H187" s="424"/>
      <c r="I187" s="424"/>
      <c r="J187" s="424"/>
      <c r="K187" s="424"/>
      <c r="L187" s="424"/>
      <c r="M187" s="424"/>
      <c r="N187" s="424"/>
      <c r="O187" s="424"/>
      <c r="P187" s="424"/>
      <c r="Q187" s="424"/>
      <c r="R187" s="424"/>
      <c r="S187" s="424"/>
      <c r="T187" s="424"/>
      <c r="U187" s="424"/>
      <c r="V187" s="424"/>
      <c r="W187" s="424"/>
      <c r="X187" s="424"/>
      <c r="Y187" s="424"/>
      <c r="Z187" s="424"/>
      <c r="AA187" s="424"/>
      <c r="AB187" s="424"/>
      <c r="AC187" s="424"/>
      <c r="AD187" s="424"/>
      <c r="AE187" s="424"/>
      <c r="AF187" s="424"/>
      <c r="AG187" s="424"/>
      <c r="AH187" s="424"/>
      <c r="AI187" s="448"/>
      <c r="AJ187" s="448"/>
      <c r="AK187" s="448"/>
      <c r="AL187" s="448"/>
      <c r="AM187" s="448"/>
      <c r="AN187" s="448"/>
    </row>
    <row r="188" spans="1:40" s="215" customFormat="1" ht="30" customHeight="1">
      <c r="C188" s="460">
        <v>2</v>
      </c>
      <c r="D188" s="460"/>
      <c r="E188" s="424" t="s">
        <v>190</v>
      </c>
      <c r="F188" s="424"/>
      <c r="G188" s="424"/>
      <c r="H188" s="424"/>
      <c r="I188" s="424"/>
      <c r="J188" s="424"/>
      <c r="K188" s="424"/>
      <c r="L188" s="424"/>
      <c r="M188" s="424"/>
      <c r="N188" s="424"/>
      <c r="O188" s="424"/>
      <c r="P188" s="424"/>
      <c r="Q188" s="424"/>
      <c r="R188" s="424"/>
      <c r="S188" s="424"/>
      <c r="T188" s="424"/>
      <c r="U188" s="424"/>
      <c r="V188" s="424"/>
      <c r="W188" s="424"/>
      <c r="X188" s="424"/>
      <c r="Y188" s="424"/>
      <c r="Z188" s="424"/>
      <c r="AA188" s="424"/>
      <c r="AB188" s="424"/>
      <c r="AC188" s="424"/>
      <c r="AD188" s="424"/>
      <c r="AE188" s="424"/>
      <c r="AF188" s="424"/>
      <c r="AG188" s="424"/>
      <c r="AH188" s="424"/>
      <c r="AI188" s="448"/>
      <c r="AJ188" s="448"/>
      <c r="AK188" s="448"/>
      <c r="AL188" s="448"/>
      <c r="AM188" s="448"/>
      <c r="AN188" s="448"/>
    </row>
    <row r="189" spans="1:40" s="215" customFormat="1" ht="30" customHeight="1">
      <c r="C189" s="460">
        <v>3</v>
      </c>
      <c r="D189" s="460"/>
      <c r="E189" s="424" t="s">
        <v>692</v>
      </c>
      <c r="F189" s="424"/>
      <c r="G189" s="424"/>
      <c r="H189" s="424"/>
      <c r="I189" s="424"/>
      <c r="J189" s="424"/>
      <c r="K189" s="424"/>
      <c r="L189" s="424"/>
      <c r="M189" s="424"/>
      <c r="N189" s="424"/>
      <c r="O189" s="424"/>
      <c r="P189" s="424"/>
      <c r="Q189" s="424"/>
      <c r="R189" s="424"/>
      <c r="S189" s="424"/>
      <c r="T189" s="424"/>
      <c r="U189" s="424"/>
      <c r="V189" s="424"/>
      <c r="W189" s="424"/>
      <c r="X189" s="424"/>
      <c r="Y189" s="424"/>
      <c r="Z189" s="424"/>
      <c r="AA189" s="424"/>
      <c r="AB189" s="424"/>
      <c r="AC189" s="424"/>
      <c r="AD189" s="424"/>
      <c r="AE189" s="424"/>
      <c r="AF189" s="424"/>
      <c r="AG189" s="424"/>
      <c r="AH189" s="424"/>
      <c r="AI189" s="448"/>
      <c r="AJ189" s="448"/>
      <c r="AK189" s="448"/>
      <c r="AL189" s="448"/>
      <c r="AM189" s="448"/>
      <c r="AN189" s="448"/>
    </row>
    <row r="190" spans="1:40" s="215" customFormat="1" ht="30" customHeight="1">
      <c r="C190" s="460">
        <v>4</v>
      </c>
      <c r="D190" s="460"/>
      <c r="E190" s="424" t="s">
        <v>195</v>
      </c>
      <c r="F190" s="424"/>
      <c r="G190" s="424"/>
      <c r="H190" s="424"/>
      <c r="I190" s="424"/>
      <c r="J190" s="424"/>
      <c r="K190" s="424"/>
      <c r="L190" s="424"/>
      <c r="M190" s="424"/>
      <c r="N190" s="424"/>
      <c r="O190" s="424"/>
      <c r="P190" s="424"/>
      <c r="Q190" s="424"/>
      <c r="R190" s="424"/>
      <c r="S190" s="424"/>
      <c r="T190" s="424"/>
      <c r="U190" s="424"/>
      <c r="V190" s="424"/>
      <c r="W190" s="424"/>
      <c r="X190" s="424"/>
      <c r="Y190" s="424"/>
      <c r="Z190" s="424"/>
      <c r="AA190" s="424"/>
      <c r="AB190" s="424"/>
      <c r="AC190" s="424"/>
      <c r="AD190" s="424"/>
      <c r="AE190" s="424"/>
      <c r="AF190" s="424"/>
      <c r="AG190" s="424"/>
      <c r="AH190" s="424"/>
      <c r="AI190" s="448"/>
      <c r="AJ190" s="448"/>
      <c r="AK190" s="448"/>
      <c r="AL190" s="448"/>
      <c r="AM190" s="448"/>
      <c r="AN190" s="448"/>
    </row>
    <row r="191" spans="1:40" s="215" customFormat="1" ht="20.100000000000001" customHeight="1">
      <c r="A191" s="219"/>
      <c r="B191" s="219"/>
      <c r="C191" s="460">
        <v>5</v>
      </c>
      <c r="D191" s="460"/>
      <c r="E191" s="394" t="s">
        <v>191</v>
      </c>
      <c r="F191" s="395"/>
      <c r="G191" s="395"/>
      <c r="H191" s="395"/>
      <c r="I191" s="395"/>
      <c r="J191" s="395"/>
      <c r="K191" s="395"/>
      <c r="L191" s="395"/>
      <c r="M191" s="395"/>
      <c r="N191" s="395"/>
      <c r="O191" s="395"/>
      <c r="P191" s="395"/>
      <c r="Q191" s="395"/>
      <c r="R191" s="395"/>
      <c r="S191" s="395"/>
      <c r="T191" s="395"/>
      <c r="U191" s="395"/>
      <c r="V191" s="395"/>
      <c r="W191" s="395"/>
      <c r="X191" s="395"/>
      <c r="Y191" s="395"/>
      <c r="Z191" s="395"/>
      <c r="AA191" s="395"/>
      <c r="AB191" s="395"/>
      <c r="AC191" s="395"/>
      <c r="AD191" s="395"/>
      <c r="AE191" s="395"/>
      <c r="AF191" s="395"/>
      <c r="AG191" s="395"/>
      <c r="AH191" s="396"/>
      <c r="AI191" s="448"/>
      <c r="AJ191" s="448"/>
      <c r="AK191" s="448"/>
      <c r="AL191" s="448"/>
      <c r="AM191" s="448"/>
      <c r="AN191" s="448"/>
    </row>
    <row r="192" spans="1:40" s="215" customFormat="1" ht="17.25" customHeight="1">
      <c r="A192" s="219"/>
      <c r="B192" s="219"/>
      <c r="C192" s="502" t="s">
        <v>701</v>
      </c>
      <c r="D192" s="495"/>
      <c r="E192" s="495"/>
      <c r="F192" s="495"/>
      <c r="G192" s="495"/>
      <c r="H192" s="495"/>
      <c r="I192" s="495"/>
      <c r="J192" s="495"/>
      <c r="K192" s="495"/>
      <c r="L192" s="495"/>
      <c r="M192" s="495"/>
      <c r="N192" s="495"/>
      <c r="O192" s="495"/>
      <c r="P192" s="495"/>
      <c r="Q192" s="495"/>
      <c r="R192" s="495"/>
      <c r="S192" s="495"/>
      <c r="T192" s="495"/>
      <c r="U192" s="495"/>
      <c r="V192" s="495"/>
      <c r="W192" s="495"/>
      <c r="X192" s="495"/>
      <c r="Y192" s="495"/>
      <c r="Z192" s="495"/>
      <c r="AA192" s="495"/>
      <c r="AB192" s="495"/>
      <c r="AC192" s="495"/>
      <c r="AD192" s="495"/>
      <c r="AE192" s="495"/>
      <c r="AF192" s="495"/>
      <c r="AG192" s="495"/>
      <c r="AH192" s="495"/>
      <c r="AI192" s="495"/>
      <c r="AJ192" s="495"/>
      <c r="AK192" s="495"/>
      <c r="AL192" s="495"/>
      <c r="AM192" s="495"/>
      <c r="AN192" s="496"/>
    </row>
    <row r="193" spans="1:40" s="215" customFormat="1" ht="17.25" customHeight="1">
      <c r="A193" s="219"/>
      <c r="B193" s="219"/>
      <c r="C193" s="270" t="s">
        <v>192</v>
      </c>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33"/>
      <c r="AN193" s="255"/>
    </row>
    <row r="194" spans="1:40" s="215" customFormat="1" ht="17.25" customHeight="1">
      <c r="A194" s="219"/>
      <c r="B194" s="219"/>
      <c r="C194" s="270" t="s">
        <v>193</v>
      </c>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33"/>
      <c r="AN194" s="255"/>
    </row>
    <row r="195" spans="1:40" s="215" customFormat="1" ht="17.25" customHeight="1">
      <c r="A195" s="219"/>
      <c r="B195" s="219"/>
      <c r="C195" s="252"/>
      <c r="D195" s="223"/>
      <c r="E195" s="271"/>
      <c r="F195" s="272"/>
      <c r="G195" s="548" t="s">
        <v>59</v>
      </c>
      <c r="H195" s="549"/>
      <c r="I195" s="549"/>
      <c r="J195" s="549"/>
      <c r="K195" s="549"/>
      <c r="L195" s="550"/>
      <c r="M195" s="532" t="s">
        <v>46</v>
      </c>
      <c r="N195" s="533"/>
      <c r="O195" s="533"/>
      <c r="P195" s="533"/>
      <c r="Q195" s="533"/>
      <c r="R195" s="534"/>
      <c r="S195" s="532" t="s">
        <v>194</v>
      </c>
      <c r="T195" s="533"/>
      <c r="U195" s="533"/>
      <c r="V195" s="533"/>
      <c r="W195" s="533"/>
      <c r="X195" s="533"/>
      <c r="Y195" s="533"/>
      <c r="Z195" s="533"/>
      <c r="AA195" s="533"/>
      <c r="AB195" s="533"/>
      <c r="AC195" s="533"/>
      <c r="AD195" s="533"/>
      <c r="AE195" s="533"/>
      <c r="AF195" s="533"/>
      <c r="AG195" s="533"/>
      <c r="AH195" s="533"/>
      <c r="AI195" s="533"/>
      <c r="AJ195" s="533"/>
      <c r="AK195" s="533"/>
      <c r="AL195" s="534"/>
      <c r="AM195" s="233"/>
      <c r="AN195" s="255"/>
    </row>
    <row r="196" spans="1:40" s="215" customFormat="1" ht="15" customHeight="1">
      <c r="A196" s="219"/>
      <c r="B196" s="219"/>
      <c r="C196" s="252"/>
      <c r="D196" s="223"/>
      <c r="E196" s="539" t="s">
        <v>40</v>
      </c>
      <c r="F196" s="540"/>
      <c r="G196" s="273"/>
      <c r="H196" s="274"/>
      <c r="I196" s="274"/>
      <c r="J196" s="274"/>
      <c r="K196" s="274"/>
      <c r="L196" s="275"/>
      <c r="M196" s="273"/>
      <c r="N196" s="274"/>
      <c r="O196" s="274"/>
      <c r="P196" s="274"/>
      <c r="Q196" s="274"/>
      <c r="R196" s="275"/>
      <c r="S196" s="273"/>
      <c r="T196" s="274"/>
      <c r="U196" s="274"/>
      <c r="V196" s="274"/>
      <c r="W196" s="274"/>
      <c r="X196" s="274"/>
      <c r="Y196" s="274"/>
      <c r="Z196" s="274"/>
      <c r="AA196" s="274"/>
      <c r="AB196" s="274"/>
      <c r="AC196" s="274"/>
      <c r="AD196" s="274"/>
      <c r="AE196" s="274"/>
      <c r="AF196" s="274"/>
      <c r="AG196" s="274"/>
      <c r="AH196" s="274"/>
      <c r="AI196" s="274"/>
      <c r="AJ196" s="274"/>
      <c r="AK196" s="274"/>
      <c r="AL196" s="275"/>
      <c r="AM196" s="233"/>
      <c r="AN196" s="255"/>
    </row>
    <row r="197" spans="1:40" s="215" customFormat="1" ht="15" customHeight="1">
      <c r="A197" s="219"/>
      <c r="B197" s="219"/>
      <c r="C197" s="252"/>
      <c r="D197" s="223"/>
      <c r="E197" s="541"/>
      <c r="F197" s="542"/>
      <c r="G197" s="252"/>
      <c r="H197" s="247"/>
      <c r="I197" s="247"/>
      <c r="J197" s="247"/>
      <c r="K197" s="247"/>
      <c r="L197" s="276"/>
      <c r="M197" s="252"/>
      <c r="N197" s="247"/>
      <c r="O197" s="247"/>
      <c r="P197" s="247"/>
      <c r="Q197" s="247"/>
      <c r="R197" s="276"/>
      <c r="S197" s="252"/>
      <c r="T197" s="247"/>
      <c r="U197" s="247"/>
      <c r="V197" s="247"/>
      <c r="W197" s="247"/>
      <c r="X197" s="247"/>
      <c r="Y197" s="247"/>
      <c r="Z197" s="247"/>
      <c r="AA197" s="247"/>
      <c r="AB197" s="247"/>
      <c r="AC197" s="247"/>
      <c r="AD197" s="247"/>
      <c r="AE197" s="247"/>
      <c r="AF197" s="247"/>
      <c r="AG197" s="247"/>
      <c r="AH197" s="247"/>
      <c r="AI197" s="247"/>
      <c r="AJ197" s="247"/>
      <c r="AK197" s="247"/>
      <c r="AL197" s="276"/>
      <c r="AM197" s="233"/>
      <c r="AN197" s="255"/>
    </row>
    <row r="198" spans="1:40" s="215" customFormat="1" ht="15" customHeight="1">
      <c r="A198" s="219"/>
      <c r="B198" s="219"/>
      <c r="C198" s="252"/>
      <c r="D198" s="223"/>
      <c r="E198" s="541"/>
      <c r="F198" s="542"/>
      <c r="G198" s="252"/>
      <c r="H198" s="247"/>
      <c r="I198" s="247"/>
      <c r="J198" s="247"/>
      <c r="K198" s="247"/>
      <c r="L198" s="276"/>
      <c r="M198" s="252"/>
      <c r="N198" s="247"/>
      <c r="O198" s="247"/>
      <c r="P198" s="247"/>
      <c r="Q198" s="247"/>
      <c r="R198" s="276"/>
      <c r="S198" s="252"/>
      <c r="T198" s="247"/>
      <c r="U198" s="247"/>
      <c r="V198" s="247"/>
      <c r="W198" s="247"/>
      <c r="X198" s="247"/>
      <c r="Y198" s="247"/>
      <c r="Z198" s="247"/>
      <c r="AA198" s="247"/>
      <c r="AB198" s="247"/>
      <c r="AC198" s="247"/>
      <c r="AD198" s="247"/>
      <c r="AE198" s="247"/>
      <c r="AF198" s="247"/>
      <c r="AG198" s="247"/>
      <c r="AH198" s="247"/>
      <c r="AI198" s="247"/>
      <c r="AJ198" s="247"/>
      <c r="AK198" s="247"/>
      <c r="AL198" s="276"/>
      <c r="AM198" s="233"/>
      <c r="AN198" s="255"/>
    </row>
    <row r="199" spans="1:40" s="215" customFormat="1" ht="15" customHeight="1">
      <c r="A199" s="219"/>
      <c r="B199" s="219"/>
      <c r="C199" s="252"/>
      <c r="D199" s="223"/>
      <c r="E199" s="541"/>
      <c r="F199" s="542"/>
      <c r="G199" s="252"/>
      <c r="H199" s="247"/>
      <c r="I199" s="247"/>
      <c r="J199" s="247"/>
      <c r="K199" s="247"/>
      <c r="L199" s="276"/>
      <c r="M199" s="252"/>
      <c r="N199" s="247"/>
      <c r="O199" s="247"/>
      <c r="P199" s="247"/>
      <c r="Q199" s="247"/>
      <c r="R199" s="276"/>
      <c r="S199" s="252"/>
      <c r="T199" s="247"/>
      <c r="U199" s="247"/>
      <c r="V199" s="247"/>
      <c r="W199" s="247"/>
      <c r="X199" s="247"/>
      <c r="Y199" s="247"/>
      <c r="Z199" s="247"/>
      <c r="AA199" s="247"/>
      <c r="AB199" s="247"/>
      <c r="AC199" s="247"/>
      <c r="AD199" s="247"/>
      <c r="AE199" s="247"/>
      <c r="AF199" s="247"/>
      <c r="AG199" s="247"/>
      <c r="AH199" s="247"/>
      <c r="AI199" s="247"/>
      <c r="AJ199" s="247"/>
      <c r="AK199" s="247"/>
      <c r="AL199" s="276"/>
      <c r="AM199" s="233"/>
      <c r="AN199" s="255"/>
    </row>
    <row r="200" spans="1:40" s="215" customFormat="1" ht="15" customHeight="1">
      <c r="A200" s="219"/>
      <c r="B200" s="219"/>
      <c r="C200" s="252"/>
      <c r="D200" s="223"/>
      <c r="E200" s="541"/>
      <c r="F200" s="542"/>
      <c r="G200" s="252"/>
      <c r="H200" s="247"/>
      <c r="I200" s="247"/>
      <c r="J200" s="247"/>
      <c r="K200" s="247"/>
      <c r="L200" s="276"/>
      <c r="M200" s="252"/>
      <c r="N200" s="247"/>
      <c r="O200" s="247"/>
      <c r="P200" s="247"/>
      <c r="Q200" s="247"/>
      <c r="R200" s="276"/>
      <c r="S200" s="252"/>
      <c r="T200" s="247"/>
      <c r="U200" s="247"/>
      <c r="V200" s="247"/>
      <c r="W200" s="247"/>
      <c r="X200" s="247"/>
      <c r="Y200" s="247"/>
      <c r="Z200" s="247"/>
      <c r="AA200" s="247"/>
      <c r="AB200" s="247"/>
      <c r="AC200" s="247"/>
      <c r="AD200" s="247"/>
      <c r="AE200" s="247"/>
      <c r="AF200" s="247"/>
      <c r="AG200" s="247"/>
      <c r="AH200" s="247"/>
      <c r="AI200" s="247"/>
      <c r="AJ200" s="247"/>
      <c r="AK200" s="247"/>
      <c r="AL200" s="276"/>
      <c r="AM200" s="233"/>
      <c r="AN200" s="255"/>
    </row>
    <row r="201" spans="1:40" s="215" customFormat="1" ht="15" customHeight="1">
      <c r="A201" s="219"/>
      <c r="B201" s="219"/>
      <c r="C201" s="252"/>
      <c r="D201" s="223"/>
      <c r="E201" s="541"/>
      <c r="F201" s="542"/>
      <c r="G201" s="252"/>
      <c r="H201" s="247"/>
      <c r="I201" s="247"/>
      <c r="J201" s="247"/>
      <c r="K201" s="247"/>
      <c r="L201" s="276"/>
      <c r="M201" s="252"/>
      <c r="N201" s="247"/>
      <c r="O201" s="247"/>
      <c r="P201" s="247"/>
      <c r="Q201" s="247"/>
      <c r="R201" s="276"/>
      <c r="S201" s="252"/>
      <c r="T201" s="247"/>
      <c r="U201" s="247"/>
      <c r="V201" s="247"/>
      <c r="W201" s="247"/>
      <c r="X201" s="247"/>
      <c r="Y201" s="247"/>
      <c r="Z201" s="247"/>
      <c r="AA201" s="247"/>
      <c r="AB201" s="247"/>
      <c r="AC201" s="247"/>
      <c r="AD201" s="247"/>
      <c r="AE201" s="247"/>
      <c r="AF201" s="247"/>
      <c r="AG201" s="247"/>
      <c r="AH201" s="247"/>
      <c r="AI201" s="247"/>
      <c r="AJ201" s="247"/>
      <c r="AK201" s="247"/>
      <c r="AL201" s="276"/>
      <c r="AM201" s="233"/>
      <c r="AN201" s="255"/>
    </row>
    <row r="202" spans="1:40" s="215" customFormat="1" ht="15" customHeight="1">
      <c r="A202" s="219"/>
      <c r="B202" s="219"/>
      <c r="C202" s="252"/>
      <c r="D202" s="223"/>
      <c r="E202" s="541"/>
      <c r="F202" s="542"/>
      <c r="G202" s="252"/>
      <c r="H202" s="247"/>
      <c r="I202" s="247"/>
      <c r="J202" s="247"/>
      <c r="K202" s="247"/>
      <c r="L202" s="276"/>
      <c r="M202" s="252"/>
      <c r="N202" s="247"/>
      <c r="O202" s="247"/>
      <c r="P202" s="247"/>
      <c r="Q202" s="247"/>
      <c r="R202" s="276"/>
      <c r="S202" s="252"/>
      <c r="T202" s="247"/>
      <c r="U202" s="247"/>
      <c r="V202" s="247"/>
      <c r="W202" s="247"/>
      <c r="X202" s="247"/>
      <c r="Y202" s="247"/>
      <c r="Z202" s="247"/>
      <c r="AA202" s="247"/>
      <c r="AB202" s="247"/>
      <c r="AC202" s="247"/>
      <c r="AD202" s="247"/>
      <c r="AE202" s="247"/>
      <c r="AF202" s="247"/>
      <c r="AG202" s="247"/>
      <c r="AH202" s="247"/>
      <c r="AI202" s="247"/>
      <c r="AJ202" s="247"/>
      <c r="AK202" s="247"/>
      <c r="AL202" s="276"/>
      <c r="AM202" s="233"/>
      <c r="AN202" s="255"/>
    </row>
    <row r="203" spans="1:40" s="215" customFormat="1" ht="15" customHeight="1">
      <c r="A203" s="219"/>
      <c r="B203" s="219"/>
      <c r="C203" s="252"/>
      <c r="D203" s="223"/>
      <c r="E203" s="543"/>
      <c r="F203" s="544"/>
      <c r="G203" s="256"/>
      <c r="H203" s="257"/>
      <c r="I203" s="257"/>
      <c r="J203" s="257"/>
      <c r="K203" s="257"/>
      <c r="L203" s="277"/>
      <c r="M203" s="256"/>
      <c r="N203" s="257"/>
      <c r="O203" s="257"/>
      <c r="P203" s="257"/>
      <c r="Q203" s="257"/>
      <c r="R203" s="277"/>
      <c r="S203" s="256"/>
      <c r="T203" s="257"/>
      <c r="U203" s="257"/>
      <c r="V203" s="257"/>
      <c r="W203" s="257"/>
      <c r="X203" s="257"/>
      <c r="Y203" s="257"/>
      <c r="Z203" s="257"/>
      <c r="AA203" s="257"/>
      <c r="AB203" s="257"/>
      <c r="AC203" s="257"/>
      <c r="AD203" s="257"/>
      <c r="AE203" s="257"/>
      <c r="AF203" s="257"/>
      <c r="AG203" s="257"/>
      <c r="AH203" s="257"/>
      <c r="AI203" s="257"/>
      <c r="AJ203" s="257"/>
      <c r="AK203" s="257"/>
      <c r="AL203" s="277"/>
      <c r="AM203" s="233"/>
      <c r="AN203" s="255"/>
    </row>
    <row r="204" spans="1:40" s="215" customFormat="1" ht="15" customHeight="1">
      <c r="A204" s="219"/>
      <c r="B204" s="219"/>
      <c r="C204" s="252"/>
      <c r="D204" s="223"/>
      <c r="E204" s="539" t="s">
        <v>41</v>
      </c>
      <c r="F204" s="540"/>
      <c r="G204" s="273"/>
      <c r="H204" s="274"/>
      <c r="I204" s="274"/>
      <c r="J204" s="274"/>
      <c r="K204" s="274"/>
      <c r="L204" s="275"/>
      <c r="M204" s="273"/>
      <c r="N204" s="274"/>
      <c r="O204" s="274"/>
      <c r="P204" s="274"/>
      <c r="Q204" s="274"/>
      <c r="R204" s="275"/>
      <c r="S204" s="273"/>
      <c r="T204" s="274"/>
      <c r="U204" s="274"/>
      <c r="V204" s="274"/>
      <c r="W204" s="274"/>
      <c r="X204" s="274"/>
      <c r="Y204" s="274"/>
      <c r="Z204" s="274"/>
      <c r="AA204" s="274"/>
      <c r="AB204" s="274"/>
      <c r="AC204" s="274"/>
      <c r="AD204" s="274"/>
      <c r="AE204" s="274"/>
      <c r="AF204" s="274"/>
      <c r="AG204" s="274"/>
      <c r="AH204" s="274"/>
      <c r="AI204" s="274"/>
      <c r="AJ204" s="274"/>
      <c r="AK204" s="274"/>
      <c r="AL204" s="275"/>
      <c r="AM204" s="233"/>
      <c r="AN204" s="255"/>
    </row>
    <row r="205" spans="1:40" s="215" customFormat="1" ht="15" customHeight="1">
      <c r="A205" s="219"/>
      <c r="B205" s="219"/>
      <c r="C205" s="252"/>
      <c r="D205" s="223"/>
      <c r="E205" s="541"/>
      <c r="F205" s="542"/>
      <c r="G205" s="252"/>
      <c r="H205" s="247"/>
      <c r="I205" s="247"/>
      <c r="J205" s="247"/>
      <c r="K205" s="247"/>
      <c r="L205" s="276"/>
      <c r="M205" s="252"/>
      <c r="N205" s="247"/>
      <c r="O205" s="247"/>
      <c r="P205" s="247"/>
      <c r="Q205" s="247"/>
      <c r="R205" s="276"/>
      <c r="S205" s="252"/>
      <c r="T205" s="247"/>
      <c r="U205" s="247"/>
      <c r="V205" s="247"/>
      <c r="W205" s="247"/>
      <c r="X205" s="247"/>
      <c r="Y205" s="247"/>
      <c r="Z205" s="247"/>
      <c r="AA205" s="247"/>
      <c r="AB205" s="247"/>
      <c r="AC205" s="247"/>
      <c r="AD205" s="247"/>
      <c r="AE205" s="247"/>
      <c r="AF205" s="247"/>
      <c r="AG205" s="247"/>
      <c r="AH205" s="247"/>
      <c r="AI205" s="247"/>
      <c r="AJ205" s="247"/>
      <c r="AK205" s="247"/>
      <c r="AL205" s="276"/>
      <c r="AM205" s="233"/>
      <c r="AN205" s="255"/>
    </row>
    <row r="206" spans="1:40" s="215" customFormat="1" ht="15" customHeight="1">
      <c r="A206" s="219"/>
      <c r="B206" s="219"/>
      <c r="C206" s="252"/>
      <c r="D206" s="223"/>
      <c r="E206" s="541"/>
      <c r="F206" s="542"/>
      <c r="G206" s="252"/>
      <c r="H206" s="247"/>
      <c r="I206" s="247"/>
      <c r="J206" s="247"/>
      <c r="K206" s="247"/>
      <c r="L206" s="276"/>
      <c r="M206" s="252"/>
      <c r="N206" s="247"/>
      <c r="O206" s="247"/>
      <c r="P206" s="247"/>
      <c r="Q206" s="247"/>
      <c r="R206" s="276"/>
      <c r="S206" s="252"/>
      <c r="T206" s="247"/>
      <c r="U206" s="247"/>
      <c r="V206" s="247"/>
      <c r="W206" s="247"/>
      <c r="X206" s="247"/>
      <c r="Y206" s="247"/>
      <c r="Z206" s="247"/>
      <c r="AA206" s="247"/>
      <c r="AB206" s="247"/>
      <c r="AC206" s="247"/>
      <c r="AD206" s="247"/>
      <c r="AE206" s="247"/>
      <c r="AF206" s="247"/>
      <c r="AG206" s="247"/>
      <c r="AH206" s="247"/>
      <c r="AI206" s="247"/>
      <c r="AJ206" s="247"/>
      <c r="AK206" s="247"/>
      <c r="AL206" s="276"/>
      <c r="AM206" s="233"/>
      <c r="AN206" s="255"/>
    </row>
    <row r="207" spans="1:40" s="215" customFormat="1" ht="15" customHeight="1">
      <c r="A207" s="219"/>
      <c r="B207" s="219"/>
      <c r="C207" s="252"/>
      <c r="D207" s="223"/>
      <c r="E207" s="541"/>
      <c r="F207" s="542"/>
      <c r="G207" s="252"/>
      <c r="H207" s="247"/>
      <c r="I207" s="247"/>
      <c r="J207" s="247"/>
      <c r="K207" s="247"/>
      <c r="L207" s="276"/>
      <c r="M207" s="252"/>
      <c r="N207" s="247"/>
      <c r="O207" s="247"/>
      <c r="P207" s="247"/>
      <c r="Q207" s="247"/>
      <c r="R207" s="276"/>
      <c r="S207" s="252"/>
      <c r="T207" s="247"/>
      <c r="U207" s="247"/>
      <c r="V207" s="247"/>
      <c r="W207" s="247"/>
      <c r="X207" s="247"/>
      <c r="Y207" s="247"/>
      <c r="Z207" s="247"/>
      <c r="AA207" s="247"/>
      <c r="AB207" s="247"/>
      <c r="AC207" s="247"/>
      <c r="AD207" s="247"/>
      <c r="AE207" s="247"/>
      <c r="AF207" s="247"/>
      <c r="AG207" s="247"/>
      <c r="AH207" s="247"/>
      <c r="AI207" s="247"/>
      <c r="AJ207" s="247"/>
      <c r="AK207" s="247"/>
      <c r="AL207" s="276"/>
      <c r="AM207" s="233"/>
      <c r="AN207" s="255"/>
    </row>
    <row r="208" spans="1:40" s="215" customFormat="1" ht="15" customHeight="1">
      <c r="A208" s="219"/>
      <c r="B208" s="219"/>
      <c r="C208" s="252"/>
      <c r="D208" s="223"/>
      <c r="E208" s="541"/>
      <c r="F208" s="542"/>
      <c r="G208" s="252"/>
      <c r="H208" s="247"/>
      <c r="I208" s="247"/>
      <c r="J208" s="247"/>
      <c r="K208" s="247"/>
      <c r="L208" s="276"/>
      <c r="M208" s="252"/>
      <c r="N208" s="247"/>
      <c r="O208" s="247"/>
      <c r="P208" s="247"/>
      <c r="Q208" s="247"/>
      <c r="R208" s="276"/>
      <c r="S208" s="252"/>
      <c r="T208" s="247"/>
      <c r="U208" s="247"/>
      <c r="V208" s="247"/>
      <c r="W208" s="247"/>
      <c r="X208" s="247"/>
      <c r="Y208" s="247"/>
      <c r="Z208" s="247"/>
      <c r="AA208" s="247"/>
      <c r="AB208" s="247"/>
      <c r="AC208" s="247"/>
      <c r="AD208" s="247"/>
      <c r="AE208" s="247"/>
      <c r="AF208" s="247"/>
      <c r="AG208" s="247"/>
      <c r="AH208" s="247"/>
      <c r="AI208" s="247"/>
      <c r="AJ208" s="247"/>
      <c r="AK208" s="247"/>
      <c r="AL208" s="276"/>
      <c r="AM208" s="233"/>
      <c r="AN208" s="255"/>
    </row>
    <row r="209" spans="1:40" s="215" customFormat="1" ht="15" customHeight="1">
      <c r="A209" s="219"/>
      <c r="B209" s="219"/>
      <c r="C209" s="252"/>
      <c r="D209" s="223"/>
      <c r="E209" s="541"/>
      <c r="F209" s="542"/>
      <c r="G209" s="252"/>
      <c r="H209" s="247"/>
      <c r="I209" s="247"/>
      <c r="J209" s="247"/>
      <c r="K209" s="247"/>
      <c r="L209" s="276"/>
      <c r="M209" s="252"/>
      <c r="N209" s="247"/>
      <c r="O209" s="247"/>
      <c r="P209" s="247"/>
      <c r="Q209" s="245"/>
      <c r="R209" s="278"/>
      <c r="S209" s="279"/>
      <c r="T209" s="245"/>
      <c r="U209" s="245"/>
      <c r="V209" s="245"/>
      <c r="W209" s="245"/>
      <c r="X209" s="245"/>
      <c r="Y209" s="247"/>
      <c r="Z209" s="247"/>
      <c r="AA209" s="247"/>
      <c r="AB209" s="247"/>
      <c r="AC209" s="247"/>
      <c r="AD209" s="247"/>
      <c r="AE209" s="247"/>
      <c r="AF209" s="247"/>
      <c r="AG209" s="247"/>
      <c r="AH209" s="233"/>
      <c r="AI209" s="233"/>
      <c r="AJ209" s="233"/>
      <c r="AK209" s="233"/>
      <c r="AL209" s="255"/>
      <c r="AM209" s="233"/>
      <c r="AN209" s="255"/>
    </row>
    <row r="210" spans="1:40" s="215" customFormat="1" ht="15" customHeight="1">
      <c r="A210" s="219"/>
      <c r="B210" s="219"/>
      <c r="C210" s="252"/>
      <c r="D210" s="223"/>
      <c r="E210" s="541"/>
      <c r="F210" s="542"/>
      <c r="G210" s="252"/>
      <c r="H210" s="247"/>
      <c r="I210" s="247"/>
      <c r="J210" s="247"/>
      <c r="K210" s="247"/>
      <c r="L210" s="276"/>
      <c r="M210" s="252"/>
      <c r="N210" s="247"/>
      <c r="O210" s="247"/>
      <c r="P210" s="247"/>
      <c r="Q210" s="245"/>
      <c r="R210" s="278"/>
      <c r="S210" s="279"/>
      <c r="T210" s="245"/>
      <c r="U210" s="245"/>
      <c r="V210" s="245"/>
      <c r="W210" s="245"/>
      <c r="X210" s="245"/>
      <c r="Y210" s="247"/>
      <c r="Z210" s="247"/>
      <c r="AA210" s="247"/>
      <c r="AB210" s="247"/>
      <c r="AC210" s="247"/>
      <c r="AD210" s="247"/>
      <c r="AE210" s="247"/>
      <c r="AF210" s="247"/>
      <c r="AG210" s="247"/>
      <c r="AH210" s="233"/>
      <c r="AI210" s="233"/>
      <c r="AJ210" s="233"/>
      <c r="AK210" s="233"/>
      <c r="AL210" s="255"/>
      <c r="AM210" s="233"/>
      <c r="AN210" s="255"/>
    </row>
    <row r="211" spans="1:40" s="215" customFormat="1" ht="15" customHeight="1">
      <c r="A211" s="219"/>
      <c r="B211" s="219"/>
      <c r="C211" s="252"/>
      <c r="D211" s="223"/>
      <c r="E211" s="543"/>
      <c r="F211" s="544"/>
      <c r="G211" s="256"/>
      <c r="H211" s="257"/>
      <c r="I211" s="257"/>
      <c r="J211" s="257"/>
      <c r="K211" s="257"/>
      <c r="L211" s="277"/>
      <c r="M211" s="256"/>
      <c r="N211" s="257"/>
      <c r="O211" s="257"/>
      <c r="P211" s="257"/>
      <c r="Q211" s="280"/>
      <c r="R211" s="281"/>
      <c r="S211" s="282"/>
      <c r="T211" s="280"/>
      <c r="U211" s="280"/>
      <c r="V211" s="280"/>
      <c r="W211" s="280"/>
      <c r="X211" s="280"/>
      <c r="Y211" s="257"/>
      <c r="Z211" s="257"/>
      <c r="AA211" s="257"/>
      <c r="AB211" s="257"/>
      <c r="AC211" s="257"/>
      <c r="AD211" s="257"/>
      <c r="AE211" s="257"/>
      <c r="AF211" s="257"/>
      <c r="AG211" s="257"/>
      <c r="AH211" s="258"/>
      <c r="AI211" s="258"/>
      <c r="AJ211" s="258"/>
      <c r="AK211" s="258"/>
      <c r="AL211" s="259"/>
      <c r="AM211" s="233"/>
      <c r="AN211" s="255"/>
    </row>
    <row r="212" spans="1:40" s="215" customFormat="1" ht="17.25" customHeight="1">
      <c r="A212" s="219"/>
      <c r="B212" s="219"/>
      <c r="C212" s="256"/>
      <c r="D212" s="280"/>
      <c r="E212" s="280"/>
      <c r="F212" s="257"/>
      <c r="G212" s="257"/>
      <c r="H212" s="257"/>
      <c r="I212" s="257"/>
      <c r="J212" s="257"/>
      <c r="K212" s="257"/>
      <c r="L212" s="257"/>
      <c r="M212" s="257"/>
      <c r="N212" s="257"/>
      <c r="O212" s="257"/>
      <c r="P212" s="280"/>
      <c r="Q212" s="280"/>
      <c r="R212" s="280"/>
      <c r="S212" s="280"/>
      <c r="T212" s="280"/>
      <c r="U212" s="280"/>
      <c r="V212" s="280"/>
      <c r="W212" s="280"/>
      <c r="X212" s="257"/>
      <c r="Y212" s="257"/>
      <c r="Z212" s="257"/>
      <c r="AA212" s="257"/>
      <c r="AB212" s="257"/>
      <c r="AC212" s="257"/>
      <c r="AD212" s="257"/>
      <c r="AE212" s="257"/>
      <c r="AF212" s="257"/>
      <c r="AG212" s="258"/>
      <c r="AH212" s="258"/>
      <c r="AI212" s="258"/>
      <c r="AJ212" s="258"/>
      <c r="AK212" s="258"/>
      <c r="AL212" s="258"/>
      <c r="AM212" s="258"/>
      <c r="AN212" s="259"/>
    </row>
    <row r="213" spans="1:40" s="215" customFormat="1" ht="18" customHeight="1">
      <c r="C213" s="445">
        <v>6</v>
      </c>
      <c r="D213" s="446"/>
      <c r="E213" s="394" t="s">
        <v>50</v>
      </c>
      <c r="F213" s="395"/>
      <c r="G213" s="395"/>
      <c r="H213" s="395"/>
      <c r="I213" s="395"/>
      <c r="J213" s="395"/>
      <c r="K213" s="395"/>
      <c r="L213" s="395"/>
      <c r="M213" s="395"/>
      <c r="N213" s="395"/>
      <c r="O213" s="395"/>
      <c r="P213" s="395"/>
      <c r="Q213" s="395"/>
      <c r="R213" s="395"/>
      <c r="S213" s="395"/>
      <c r="T213" s="395"/>
      <c r="U213" s="395"/>
      <c r="V213" s="395"/>
      <c r="W213" s="395"/>
      <c r="X213" s="395"/>
      <c r="Y213" s="395"/>
      <c r="Z213" s="395"/>
      <c r="AA213" s="395"/>
      <c r="AB213" s="395"/>
      <c r="AC213" s="395"/>
      <c r="AD213" s="395"/>
      <c r="AE213" s="395"/>
      <c r="AF213" s="395"/>
      <c r="AG213" s="395"/>
      <c r="AH213" s="395"/>
      <c r="AI213" s="395"/>
      <c r="AJ213" s="395"/>
      <c r="AK213" s="395"/>
      <c r="AL213" s="395"/>
      <c r="AM213" s="395"/>
      <c r="AN213" s="396"/>
    </row>
    <row r="214" spans="1:40" s="215" customFormat="1" ht="18" customHeight="1">
      <c r="C214" s="450"/>
      <c r="D214" s="451"/>
      <c r="E214" s="485" t="s">
        <v>7</v>
      </c>
      <c r="F214" s="486"/>
      <c r="G214" s="486"/>
      <c r="H214" s="486"/>
      <c r="I214" s="486"/>
      <c r="J214" s="486"/>
      <c r="K214" s="486"/>
      <c r="L214" s="486"/>
      <c r="M214" s="486"/>
      <c r="N214" s="486"/>
      <c r="O214" s="486"/>
      <c r="P214" s="486"/>
      <c r="Q214" s="486"/>
      <c r="R214" s="486"/>
      <c r="S214" s="486"/>
      <c r="T214" s="486"/>
      <c r="U214" s="486"/>
      <c r="V214" s="486"/>
      <c r="W214" s="486"/>
      <c r="X214" s="486"/>
      <c r="Y214" s="486"/>
      <c r="Z214" s="486"/>
      <c r="AA214" s="486"/>
      <c r="AB214" s="486"/>
      <c r="AC214" s="486"/>
      <c r="AD214" s="486"/>
      <c r="AE214" s="486"/>
      <c r="AF214" s="486"/>
      <c r="AG214" s="486"/>
      <c r="AH214" s="486"/>
      <c r="AI214" s="262"/>
      <c r="AJ214" s="262"/>
      <c r="AK214" s="262"/>
      <c r="AL214" s="262"/>
      <c r="AM214" s="262"/>
      <c r="AN214" s="263"/>
    </row>
    <row r="215" spans="1:40" s="215" customFormat="1" ht="27.75" customHeight="1">
      <c r="C215" s="464"/>
      <c r="D215" s="465"/>
      <c r="E215" s="464"/>
      <c r="F215" s="449"/>
      <c r="G215" s="449"/>
      <c r="H215" s="449"/>
      <c r="I215" s="449"/>
      <c r="J215" s="449"/>
      <c r="K215" s="449"/>
      <c r="L215" s="449"/>
      <c r="M215" s="449"/>
      <c r="N215" s="449"/>
      <c r="O215" s="449"/>
      <c r="P215" s="449"/>
      <c r="Q215" s="449"/>
      <c r="R215" s="449"/>
      <c r="S215" s="449"/>
      <c r="T215" s="449"/>
      <c r="U215" s="449"/>
      <c r="V215" s="449"/>
      <c r="W215" s="449"/>
      <c r="X215" s="449"/>
      <c r="Y215" s="449"/>
      <c r="Z215" s="449"/>
      <c r="AA215" s="449"/>
      <c r="AB215" s="449"/>
      <c r="AC215" s="449"/>
      <c r="AD215" s="449"/>
      <c r="AE215" s="449"/>
      <c r="AF215" s="449"/>
      <c r="AG215" s="449"/>
      <c r="AH215" s="449"/>
      <c r="AI215" s="449"/>
      <c r="AJ215" s="449"/>
      <c r="AK215" s="449"/>
      <c r="AL215" s="449"/>
      <c r="AM215" s="449"/>
      <c r="AN215" s="465"/>
    </row>
    <row r="216" spans="1:40" s="215" customFormat="1" ht="18" customHeight="1">
      <c r="C216" s="445">
        <v>7</v>
      </c>
      <c r="D216" s="446"/>
      <c r="E216" s="394" t="s">
        <v>51</v>
      </c>
      <c r="F216" s="395"/>
      <c r="G216" s="395"/>
      <c r="H216" s="395"/>
      <c r="I216" s="395"/>
      <c r="J216" s="395"/>
      <c r="K216" s="395"/>
      <c r="L216" s="395"/>
      <c r="M216" s="395"/>
      <c r="N216" s="395"/>
      <c r="O216" s="395"/>
      <c r="P216" s="395"/>
      <c r="Q216" s="395"/>
      <c r="R216" s="395"/>
      <c r="S216" s="395"/>
      <c r="T216" s="395"/>
      <c r="U216" s="395"/>
      <c r="V216" s="395"/>
      <c r="W216" s="395"/>
      <c r="X216" s="395"/>
      <c r="Y216" s="395"/>
      <c r="Z216" s="395"/>
      <c r="AA216" s="395"/>
      <c r="AB216" s="395"/>
      <c r="AC216" s="395"/>
      <c r="AD216" s="395"/>
      <c r="AE216" s="395"/>
      <c r="AF216" s="395"/>
      <c r="AG216" s="395"/>
      <c r="AH216" s="395"/>
      <c r="AI216" s="395"/>
      <c r="AJ216" s="395"/>
      <c r="AK216" s="395"/>
      <c r="AL216" s="395"/>
      <c r="AM216" s="395"/>
      <c r="AN216" s="396"/>
    </row>
    <row r="217" spans="1:40" s="215" customFormat="1" ht="18" customHeight="1">
      <c r="C217" s="450"/>
      <c r="D217" s="451"/>
      <c r="E217" s="485" t="s">
        <v>7</v>
      </c>
      <c r="F217" s="486"/>
      <c r="G217" s="486"/>
      <c r="H217" s="486"/>
      <c r="I217" s="486"/>
      <c r="J217" s="486"/>
      <c r="K217" s="486"/>
      <c r="L217" s="486"/>
      <c r="M217" s="486"/>
      <c r="N217" s="486"/>
      <c r="O217" s="486"/>
      <c r="P217" s="486"/>
      <c r="Q217" s="486"/>
      <c r="R217" s="486"/>
      <c r="S217" s="486"/>
      <c r="T217" s="486"/>
      <c r="U217" s="486"/>
      <c r="V217" s="486"/>
      <c r="W217" s="486"/>
      <c r="X217" s="486"/>
      <c r="Y217" s="486"/>
      <c r="Z217" s="486"/>
      <c r="AA217" s="486"/>
      <c r="AB217" s="486"/>
      <c r="AC217" s="486"/>
      <c r="AD217" s="486"/>
      <c r="AE217" s="486"/>
      <c r="AF217" s="486"/>
      <c r="AG217" s="486"/>
      <c r="AH217" s="486"/>
      <c r="AI217" s="262"/>
      <c r="AJ217" s="262"/>
      <c r="AK217" s="262"/>
      <c r="AL217" s="262"/>
      <c r="AM217" s="262"/>
      <c r="AN217" s="263"/>
    </row>
    <row r="218" spans="1:40" s="215" customFormat="1" ht="27.75" customHeight="1">
      <c r="C218" s="464"/>
      <c r="D218" s="465"/>
      <c r="E218" s="464"/>
      <c r="F218" s="449"/>
      <c r="G218" s="449"/>
      <c r="H218" s="449"/>
      <c r="I218" s="449"/>
      <c r="J218" s="449"/>
      <c r="K218" s="449"/>
      <c r="L218" s="449"/>
      <c r="M218" s="449"/>
      <c r="N218" s="449"/>
      <c r="O218" s="449"/>
      <c r="P218" s="449"/>
      <c r="Q218" s="449"/>
      <c r="R218" s="449"/>
      <c r="S218" s="449"/>
      <c r="T218" s="449"/>
      <c r="U218" s="449"/>
      <c r="V218" s="449"/>
      <c r="W218" s="449"/>
      <c r="X218" s="449"/>
      <c r="Y218" s="449"/>
      <c r="Z218" s="449"/>
      <c r="AA218" s="449"/>
      <c r="AB218" s="449"/>
      <c r="AC218" s="449"/>
      <c r="AD218" s="449"/>
      <c r="AE218" s="449"/>
      <c r="AF218" s="449"/>
      <c r="AG218" s="449"/>
      <c r="AH218" s="449"/>
      <c r="AI218" s="449"/>
      <c r="AJ218" s="449"/>
      <c r="AK218" s="449"/>
      <c r="AL218" s="449"/>
      <c r="AM218" s="449"/>
      <c r="AN218" s="465"/>
    </row>
    <row r="219" spans="1:40" s="215" customFormat="1" ht="9" customHeight="1">
      <c r="A219" s="219"/>
      <c r="B219" s="219"/>
      <c r="C219" s="245"/>
      <c r="D219" s="245"/>
      <c r="E219" s="228"/>
      <c r="F219" s="228"/>
      <c r="G219" s="228"/>
      <c r="H219" s="228"/>
      <c r="I219" s="228"/>
      <c r="J219" s="228"/>
      <c r="K219" s="228"/>
      <c r="L219" s="228"/>
      <c r="M219" s="228"/>
      <c r="N219" s="228"/>
      <c r="O219" s="228"/>
      <c r="P219" s="228"/>
      <c r="Q219" s="228"/>
      <c r="R219" s="228"/>
      <c r="S219" s="228"/>
      <c r="T219" s="228"/>
      <c r="U219" s="228"/>
      <c r="V219" s="228"/>
      <c r="W219" s="228"/>
      <c r="X219" s="228"/>
      <c r="Y219" s="228"/>
      <c r="Z219" s="228"/>
      <c r="AA219" s="228"/>
      <c r="AB219" s="228"/>
      <c r="AC219" s="228"/>
      <c r="AD219" s="228"/>
      <c r="AE219" s="228"/>
      <c r="AF219" s="228"/>
      <c r="AG219" s="228"/>
      <c r="AH219" s="228"/>
      <c r="AI219" s="245"/>
      <c r="AJ219" s="245"/>
      <c r="AK219" s="245"/>
      <c r="AL219" s="245"/>
      <c r="AM219" s="245"/>
      <c r="AN219" s="245"/>
    </row>
    <row r="220" spans="1:40" s="215" customFormat="1" ht="17.25" customHeight="1">
      <c r="A220" s="219"/>
      <c r="B220" s="309" t="s">
        <v>401</v>
      </c>
      <c r="C220" s="245"/>
      <c r="D220" s="245"/>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c r="AG220" s="228"/>
      <c r="AH220" s="228"/>
      <c r="AI220" s="245"/>
      <c r="AJ220" s="245"/>
      <c r="AK220" s="245"/>
      <c r="AL220" s="245"/>
      <c r="AM220" s="245"/>
      <c r="AN220" s="245"/>
    </row>
    <row r="221" spans="1:40" s="215" customFormat="1" ht="52.5" customHeight="1">
      <c r="A221" s="219"/>
      <c r="B221" s="219"/>
      <c r="C221" s="460">
        <v>1</v>
      </c>
      <c r="D221" s="460"/>
      <c r="E221" s="424" t="s">
        <v>397</v>
      </c>
      <c r="F221" s="424"/>
      <c r="G221" s="424"/>
      <c r="H221" s="424"/>
      <c r="I221" s="424"/>
      <c r="J221" s="424"/>
      <c r="K221" s="424"/>
      <c r="L221" s="424"/>
      <c r="M221" s="424"/>
      <c r="N221" s="424"/>
      <c r="O221" s="424"/>
      <c r="P221" s="424"/>
      <c r="Q221" s="424"/>
      <c r="R221" s="424"/>
      <c r="S221" s="424"/>
      <c r="T221" s="424"/>
      <c r="U221" s="424"/>
      <c r="V221" s="424"/>
      <c r="W221" s="424"/>
      <c r="X221" s="424"/>
      <c r="Y221" s="424"/>
      <c r="Z221" s="424"/>
      <c r="AA221" s="424"/>
      <c r="AB221" s="424"/>
      <c r="AC221" s="424"/>
      <c r="AD221" s="424"/>
      <c r="AE221" s="424"/>
      <c r="AF221" s="424"/>
      <c r="AG221" s="424"/>
      <c r="AH221" s="424"/>
      <c r="AI221" s="387"/>
      <c r="AJ221" s="387"/>
      <c r="AK221" s="387"/>
      <c r="AL221" s="387"/>
      <c r="AM221" s="387"/>
      <c r="AN221" s="387"/>
    </row>
    <row r="222" spans="1:40" s="215" customFormat="1" ht="30" customHeight="1">
      <c r="A222" s="219"/>
      <c r="B222" s="219"/>
      <c r="C222" s="460">
        <v>2</v>
      </c>
      <c r="D222" s="460"/>
      <c r="E222" s="424" t="s">
        <v>358</v>
      </c>
      <c r="F222" s="424"/>
      <c r="G222" s="424"/>
      <c r="H222" s="424"/>
      <c r="I222" s="424"/>
      <c r="J222" s="424"/>
      <c r="K222" s="424"/>
      <c r="L222" s="424"/>
      <c r="M222" s="424"/>
      <c r="N222" s="424"/>
      <c r="O222" s="424"/>
      <c r="P222" s="424"/>
      <c r="Q222" s="424"/>
      <c r="R222" s="424"/>
      <c r="S222" s="424"/>
      <c r="T222" s="424"/>
      <c r="U222" s="424"/>
      <c r="V222" s="424"/>
      <c r="W222" s="424"/>
      <c r="X222" s="424"/>
      <c r="Y222" s="424"/>
      <c r="Z222" s="424"/>
      <c r="AA222" s="424"/>
      <c r="AB222" s="424"/>
      <c r="AC222" s="424"/>
      <c r="AD222" s="424"/>
      <c r="AE222" s="424"/>
      <c r="AF222" s="424"/>
      <c r="AG222" s="424"/>
      <c r="AH222" s="424"/>
      <c r="AI222" s="387"/>
      <c r="AJ222" s="387"/>
      <c r="AK222" s="387"/>
      <c r="AL222" s="387"/>
      <c r="AM222" s="387"/>
      <c r="AN222" s="387"/>
    </row>
    <row r="223" spans="1:40" s="215" customFormat="1" ht="30" customHeight="1">
      <c r="A223" s="219"/>
      <c r="B223" s="219"/>
      <c r="C223" s="460">
        <v>3</v>
      </c>
      <c r="D223" s="460"/>
      <c r="E223" s="424" t="s">
        <v>359</v>
      </c>
      <c r="F223" s="424"/>
      <c r="G223" s="424"/>
      <c r="H223" s="424"/>
      <c r="I223" s="424"/>
      <c r="J223" s="424"/>
      <c r="K223" s="424"/>
      <c r="L223" s="424"/>
      <c r="M223" s="424"/>
      <c r="N223" s="424"/>
      <c r="O223" s="424"/>
      <c r="P223" s="424"/>
      <c r="Q223" s="424"/>
      <c r="R223" s="424"/>
      <c r="S223" s="424"/>
      <c r="T223" s="424"/>
      <c r="U223" s="424"/>
      <c r="V223" s="424"/>
      <c r="W223" s="424"/>
      <c r="X223" s="424"/>
      <c r="Y223" s="424"/>
      <c r="Z223" s="424"/>
      <c r="AA223" s="424"/>
      <c r="AB223" s="424"/>
      <c r="AC223" s="424"/>
      <c r="AD223" s="424"/>
      <c r="AE223" s="424"/>
      <c r="AF223" s="424"/>
      <c r="AG223" s="424"/>
      <c r="AH223" s="424"/>
      <c r="AI223" s="387"/>
      <c r="AJ223" s="387"/>
      <c r="AK223" s="387"/>
      <c r="AL223" s="387"/>
      <c r="AM223" s="387"/>
      <c r="AN223" s="387"/>
    </row>
    <row r="224" spans="1:40" ht="10.050000000000001" customHeight="1">
      <c r="A224" s="233"/>
      <c r="B224" s="233"/>
      <c r="C224" s="245"/>
      <c r="D224" s="245"/>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5"/>
      <c r="AJ224" s="245"/>
      <c r="AK224" s="245"/>
      <c r="AL224" s="245"/>
      <c r="AM224" s="245"/>
      <c r="AN224" s="245"/>
    </row>
    <row r="225" spans="1:40" s="215" customFormat="1" ht="17.25" customHeight="1">
      <c r="A225" s="219"/>
      <c r="B225" s="309" t="s">
        <v>385</v>
      </c>
      <c r="C225" s="245"/>
      <c r="D225" s="245"/>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c r="AA225" s="228"/>
      <c r="AB225" s="228"/>
      <c r="AC225" s="228"/>
      <c r="AD225" s="228"/>
      <c r="AE225" s="228"/>
      <c r="AF225" s="228"/>
      <c r="AG225" s="228"/>
      <c r="AH225" s="228"/>
      <c r="AI225" s="233"/>
      <c r="AJ225" s="233"/>
      <c r="AK225" s="233"/>
      <c r="AL225" s="233"/>
      <c r="AM225" s="233"/>
      <c r="AN225" s="233"/>
    </row>
    <row r="226" spans="1:40" s="215" customFormat="1" ht="30" customHeight="1">
      <c r="A226" s="219"/>
      <c r="B226" s="225"/>
      <c r="C226" s="445">
        <v>1</v>
      </c>
      <c r="D226" s="446"/>
      <c r="E226" s="424" t="s">
        <v>196</v>
      </c>
      <c r="F226" s="424"/>
      <c r="G226" s="424"/>
      <c r="H226" s="424"/>
      <c r="I226" s="424"/>
      <c r="J226" s="424"/>
      <c r="K226" s="424"/>
      <c r="L226" s="424"/>
      <c r="M226" s="424"/>
      <c r="N226" s="424"/>
      <c r="O226" s="424"/>
      <c r="P226" s="424"/>
      <c r="Q226" s="424"/>
      <c r="R226" s="424"/>
      <c r="S226" s="424"/>
      <c r="T226" s="424"/>
      <c r="U226" s="424"/>
      <c r="V226" s="424"/>
      <c r="W226" s="424"/>
      <c r="X226" s="424"/>
      <c r="Y226" s="424"/>
      <c r="Z226" s="424"/>
      <c r="AA226" s="424"/>
      <c r="AB226" s="424"/>
      <c r="AC226" s="424"/>
      <c r="AD226" s="424"/>
      <c r="AE226" s="424"/>
      <c r="AF226" s="424"/>
      <c r="AG226" s="424"/>
      <c r="AH226" s="424"/>
      <c r="AI226" s="448"/>
      <c r="AJ226" s="448"/>
      <c r="AK226" s="448"/>
      <c r="AL226" s="448"/>
      <c r="AM226" s="448"/>
      <c r="AN226" s="448"/>
    </row>
    <row r="227" spans="1:40" s="215" customFormat="1" ht="18" customHeight="1">
      <c r="A227" s="219"/>
      <c r="B227" s="219"/>
      <c r="C227" s="450"/>
      <c r="D227" s="451"/>
      <c r="E227" s="394" t="s">
        <v>197</v>
      </c>
      <c r="F227" s="395"/>
      <c r="G227" s="395"/>
      <c r="H227" s="395"/>
      <c r="I227" s="395"/>
      <c r="J227" s="395"/>
      <c r="K227" s="395"/>
      <c r="L227" s="395"/>
      <c r="M227" s="395"/>
      <c r="N227" s="395"/>
      <c r="O227" s="395"/>
      <c r="P227" s="395"/>
      <c r="Q227" s="395"/>
      <c r="R227" s="395"/>
      <c r="S227" s="395"/>
      <c r="T227" s="395"/>
      <c r="U227" s="395"/>
      <c r="V227" s="395"/>
      <c r="W227" s="395"/>
      <c r="X227" s="395"/>
      <c r="Y227" s="395"/>
      <c r="Z227" s="395"/>
      <c r="AA227" s="395"/>
      <c r="AB227" s="395"/>
      <c r="AC227" s="395"/>
      <c r="AD227" s="395"/>
      <c r="AE227" s="395"/>
      <c r="AF227" s="395"/>
      <c r="AG227" s="395"/>
      <c r="AH227" s="395"/>
      <c r="AI227" s="395"/>
      <c r="AJ227" s="395"/>
      <c r="AK227" s="395"/>
      <c r="AL227" s="395"/>
      <c r="AM227" s="395"/>
      <c r="AN227" s="396"/>
    </row>
    <row r="228" spans="1:40" s="215" customFormat="1" ht="17.25" customHeight="1">
      <c r="A228" s="219"/>
      <c r="B228" s="219"/>
      <c r="C228" s="450"/>
      <c r="D228" s="451"/>
      <c r="E228" s="283"/>
      <c r="F228" s="284" t="s">
        <v>198</v>
      </c>
      <c r="G228" s="468" t="s">
        <v>199</v>
      </c>
      <c r="H228" s="468"/>
      <c r="I228" s="468"/>
      <c r="J228" s="468"/>
      <c r="K228" s="468"/>
      <c r="L228" s="468"/>
      <c r="M228" s="468"/>
      <c r="N228" s="468"/>
      <c r="O228" s="468"/>
      <c r="P228" s="468"/>
      <c r="Q228" s="468"/>
      <c r="R228" s="468"/>
      <c r="S228" s="468"/>
      <c r="T228" s="228"/>
      <c r="U228" s="228"/>
      <c r="V228" s="228" t="s">
        <v>200</v>
      </c>
      <c r="W228" s="475"/>
      <c r="X228" s="475"/>
      <c r="Y228" s="475"/>
      <c r="Z228" s="475"/>
      <c r="AA228" s="475"/>
      <c r="AB228" s="475"/>
      <c r="AC228" s="475"/>
      <c r="AD228" s="475"/>
      <c r="AE228" s="475"/>
      <c r="AF228" s="475"/>
      <c r="AG228" s="475"/>
      <c r="AH228" s="475"/>
      <c r="AI228" s="475"/>
      <c r="AJ228" s="475"/>
      <c r="AK228" s="475"/>
      <c r="AL228" s="475"/>
      <c r="AM228" s="233" t="s">
        <v>201</v>
      </c>
      <c r="AN228" s="255"/>
    </row>
    <row r="229" spans="1:40" s="215" customFormat="1" ht="17.25" customHeight="1">
      <c r="A229" s="219"/>
      <c r="B229" s="219"/>
      <c r="C229" s="450"/>
      <c r="D229" s="451"/>
      <c r="E229" s="283"/>
      <c r="F229" s="284" t="s">
        <v>198</v>
      </c>
      <c r="G229" s="468" t="s">
        <v>202</v>
      </c>
      <c r="H229" s="468"/>
      <c r="I229" s="468"/>
      <c r="J229" s="468"/>
      <c r="K229" s="468"/>
      <c r="L229" s="468"/>
      <c r="M229" s="468"/>
      <c r="N229" s="468"/>
      <c r="O229" s="468"/>
      <c r="P229" s="468"/>
      <c r="Q229" s="468"/>
      <c r="R229" s="468"/>
      <c r="S229" s="468"/>
      <c r="T229" s="228"/>
      <c r="U229" s="228"/>
      <c r="V229" s="228" t="s">
        <v>200</v>
      </c>
      <c r="W229" s="475"/>
      <c r="X229" s="475"/>
      <c r="Y229" s="475"/>
      <c r="Z229" s="475"/>
      <c r="AA229" s="475"/>
      <c r="AB229" s="475"/>
      <c r="AC229" s="475"/>
      <c r="AD229" s="475"/>
      <c r="AE229" s="475"/>
      <c r="AF229" s="475"/>
      <c r="AG229" s="475"/>
      <c r="AH229" s="475"/>
      <c r="AI229" s="475"/>
      <c r="AJ229" s="475"/>
      <c r="AK229" s="475"/>
      <c r="AL229" s="475"/>
      <c r="AM229" s="233" t="s">
        <v>201</v>
      </c>
      <c r="AN229" s="255"/>
    </row>
    <row r="230" spans="1:40" s="215" customFormat="1" ht="26.25" customHeight="1">
      <c r="A230" s="219"/>
      <c r="B230" s="225"/>
      <c r="C230" s="445">
        <v>2</v>
      </c>
      <c r="D230" s="446"/>
      <c r="E230" s="424" t="s">
        <v>404</v>
      </c>
      <c r="F230" s="424"/>
      <c r="G230" s="424"/>
      <c r="H230" s="424"/>
      <c r="I230" s="424"/>
      <c r="J230" s="424"/>
      <c r="K230" s="424"/>
      <c r="L230" s="424"/>
      <c r="M230" s="424"/>
      <c r="N230" s="424"/>
      <c r="O230" s="424"/>
      <c r="P230" s="424"/>
      <c r="Q230" s="424"/>
      <c r="R230" s="424"/>
      <c r="S230" s="424"/>
      <c r="T230" s="424"/>
      <c r="U230" s="424"/>
      <c r="V230" s="424"/>
      <c r="W230" s="424"/>
      <c r="X230" s="424"/>
      <c r="Y230" s="424"/>
      <c r="Z230" s="424"/>
      <c r="AA230" s="424"/>
      <c r="AB230" s="424"/>
      <c r="AC230" s="424"/>
      <c r="AD230" s="424"/>
      <c r="AE230" s="424"/>
      <c r="AF230" s="424"/>
      <c r="AG230" s="424"/>
      <c r="AH230" s="424"/>
      <c r="AI230" s="476"/>
      <c r="AJ230" s="476"/>
      <c r="AK230" s="476"/>
      <c r="AL230" s="476"/>
      <c r="AM230" s="476"/>
      <c r="AN230" s="476"/>
    </row>
    <row r="231" spans="1:40" s="215" customFormat="1" ht="18" customHeight="1">
      <c r="A231" s="219"/>
      <c r="B231" s="219"/>
      <c r="C231" s="450"/>
      <c r="D231" s="451"/>
      <c r="E231" s="477" t="s">
        <v>406</v>
      </c>
      <c r="F231" s="478"/>
      <c r="G231" s="478"/>
      <c r="H231" s="478"/>
      <c r="I231" s="478"/>
      <c r="J231" s="478"/>
      <c r="K231" s="478"/>
      <c r="L231" s="478"/>
      <c r="M231" s="478"/>
      <c r="N231" s="478"/>
      <c r="O231" s="478"/>
      <c r="P231" s="478"/>
      <c r="Q231" s="478"/>
      <c r="R231" s="478"/>
      <c r="S231" s="478"/>
      <c r="T231" s="478"/>
      <c r="U231" s="478"/>
      <c r="V231" s="478"/>
      <c r="W231" s="478"/>
      <c r="X231" s="478"/>
      <c r="Y231" s="478"/>
      <c r="Z231" s="478"/>
      <c r="AA231" s="478"/>
      <c r="AB231" s="478"/>
      <c r="AC231" s="478"/>
      <c r="AD231" s="478"/>
      <c r="AE231" s="478"/>
      <c r="AF231" s="478"/>
      <c r="AG231" s="478"/>
      <c r="AH231" s="478"/>
      <c r="AI231" s="478"/>
      <c r="AJ231" s="478"/>
      <c r="AK231" s="478"/>
      <c r="AL231" s="478"/>
      <c r="AM231" s="478"/>
      <c r="AN231" s="479"/>
    </row>
    <row r="232" spans="1:40" s="215" customFormat="1" ht="17.25" customHeight="1">
      <c r="A232" s="219"/>
      <c r="B232" s="219"/>
      <c r="C232" s="450"/>
      <c r="D232" s="451"/>
      <c r="E232" s="452" t="s">
        <v>405</v>
      </c>
      <c r="F232" s="453"/>
      <c r="G232" s="453"/>
      <c r="H232" s="453"/>
      <c r="I232" s="453"/>
      <c r="J232" s="453"/>
      <c r="K232" s="453"/>
      <c r="L232" s="453"/>
      <c r="M232" s="453"/>
      <c r="N232" s="453"/>
      <c r="O232" s="453"/>
      <c r="P232" s="453"/>
      <c r="Q232" s="453"/>
      <c r="R232" s="453"/>
      <c r="S232" s="453"/>
      <c r="T232" s="453"/>
      <c r="U232" s="453"/>
      <c r="V232" s="453"/>
      <c r="W232" s="453"/>
      <c r="X232" s="453"/>
      <c r="Y232" s="453"/>
      <c r="Z232" s="453"/>
      <c r="AA232" s="453"/>
      <c r="AB232" s="453"/>
      <c r="AC232" s="453"/>
      <c r="AD232" s="453"/>
      <c r="AE232" s="453"/>
      <c r="AF232" s="453"/>
      <c r="AG232" s="453"/>
      <c r="AH232" s="453"/>
      <c r="AI232" s="453"/>
      <c r="AJ232" s="453"/>
      <c r="AK232" s="453"/>
      <c r="AL232" s="453"/>
      <c r="AM232" s="453"/>
      <c r="AN232" s="454"/>
    </row>
    <row r="233" spans="1:40" s="215" customFormat="1" ht="37.5" customHeight="1">
      <c r="C233" s="445">
        <v>3</v>
      </c>
      <c r="D233" s="446"/>
      <c r="E233" s="447" t="s">
        <v>407</v>
      </c>
      <c r="F233" s="447"/>
      <c r="G233" s="447"/>
      <c r="H233" s="447"/>
      <c r="I233" s="447"/>
      <c r="J233" s="447"/>
      <c r="K233" s="447"/>
      <c r="L233" s="447"/>
      <c r="M233" s="447"/>
      <c r="N233" s="447"/>
      <c r="O233" s="447"/>
      <c r="P233" s="447"/>
      <c r="Q233" s="447"/>
      <c r="R233" s="447"/>
      <c r="S233" s="447"/>
      <c r="T233" s="447"/>
      <c r="U233" s="447"/>
      <c r="V233" s="447"/>
      <c r="W233" s="447"/>
      <c r="X233" s="447"/>
      <c r="Y233" s="447"/>
      <c r="Z233" s="447"/>
      <c r="AA233" s="447"/>
      <c r="AB233" s="447"/>
      <c r="AC233" s="447"/>
      <c r="AD233" s="447"/>
      <c r="AE233" s="447"/>
      <c r="AF233" s="447"/>
      <c r="AG233" s="447"/>
      <c r="AH233" s="447"/>
      <c r="AI233" s="448"/>
      <c r="AJ233" s="448"/>
      <c r="AK233" s="448"/>
      <c r="AL233" s="448"/>
      <c r="AM233" s="448"/>
      <c r="AN233" s="448"/>
    </row>
    <row r="234" spans="1:40" s="215" customFormat="1" ht="30" customHeight="1">
      <c r="C234" s="445">
        <v>4</v>
      </c>
      <c r="D234" s="446"/>
      <c r="E234" s="455" t="s">
        <v>408</v>
      </c>
      <c r="F234" s="456"/>
      <c r="G234" s="456"/>
      <c r="H234" s="456"/>
      <c r="I234" s="456"/>
      <c r="J234" s="456"/>
      <c r="K234" s="456"/>
      <c r="L234" s="456"/>
      <c r="M234" s="456"/>
      <c r="N234" s="456"/>
      <c r="O234" s="456"/>
      <c r="P234" s="456"/>
      <c r="Q234" s="456"/>
      <c r="R234" s="456"/>
      <c r="S234" s="456"/>
      <c r="T234" s="456"/>
      <c r="U234" s="456"/>
      <c r="V234" s="456"/>
      <c r="W234" s="456"/>
      <c r="X234" s="456"/>
      <c r="Y234" s="456"/>
      <c r="Z234" s="456"/>
      <c r="AA234" s="456"/>
      <c r="AB234" s="456"/>
      <c r="AC234" s="456"/>
      <c r="AD234" s="456"/>
      <c r="AE234" s="456"/>
      <c r="AF234" s="456"/>
      <c r="AG234" s="456"/>
      <c r="AH234" s="457"/>
      <c r="AI234" s="448"/>
      <c r="AJ234" s="448"/>
      <c r="AK234" s="448"/>
      <c r="AL234" s="448"/>
      <c r="AM234" s="448"/>
      <c r="AN234" s="448"/>
    </row>
    <row r="235" spans="1:40" s="215" customFormat="1" ht="39.75" customHeight="1">
      <c r="C235" s="445">
        <v>5</v>
      </c>
      <c r="D235" s="446"/>
      <c r="E235" s="455" t="s">
        <v>409</v>
      </c>
      <c r="F235" s="456"/>
      <c r="G235" s="456"/>
      <c r="H235" s="456"/>
      <c r="I235" s="456"/>
      <c r="J235" s="456"/>
      <c r="K235" s="456"/>
      <c r="L235" s="456"/>
      <c r="M235" s="456"/>
      <c r="N235" s="456"/>
      <c r="O235" s="456"/>
      <c r="P235" s="456"/>
      <c r="Q235" s="456"/>
      <c r="R235" s="456"/>
      <c r="S235" s="456"/>
      <c r="T235" s="456"/>
      <c r="U235" s="456"/>
      <c r="V235" s="456"/>
      <c r="W235" s="456"/>
      <c r="X235" s="456"/>
      <c r="Y235" s="456"/>
      <c r="Z235" s="456"/>
      <c r="AA235" s="456"/>
      <c r="AB235" s="456"/>
      <c r="AC235" s="456"/>
      <c r="AD235" s="456"/>
      <c r="AE235" s="456"/>
      <c r="AF235" s="456"/>
      <c r="AG235" s="456"/>
      <c r="AH235" s="457"/>
      <c r="AI235" s="448"/>
      <c r="AJ235" s="448"/>
      <c r="AK235" s="448"/>
      <c r="AL235" s="448"/>
      <c r="AM235" s="448"/>
      <c r="AN235" s="448"/>
    </row>
    <row r="236" spans="1:40" s="215" customFormat="1" ht="30" customHeight="1">
      <c r="C236" s="445">
        <v>6</v>
      </c>
      <c r="D236" s="446"/>
      <c r="E236" s="447" t="s">
        <v>410</v>
      </c>
      <c r="F236" s="447"/>
      <c r="G236" s="447"/>
      <c r="H236" s="447"/>
      <c r="I236" s="447"/>
      <c r="J236" s="447"/>
      <c r="K236" s="447"/>
      <c r="L236" s="447"/>
      <c r="M236" s="447"/>
      <c r="N236" s="447"/>
      <c r="O236" s="447"/>
      <c r="P236" s="447"/>
      <c r="Q236" s="447"/>
      <c r="R236" s="447"/>
      <c r="S236" s="447"/>
      <c r="T236" s="447"/>
      <c r="U236" s="447"/>
      <c r="V236" s="447"/>
      <c r="W236" s="447"/>
      <c r="X236" s="447"/>
      <c r="Y236" s="447"/>
      <c r="Z236" s="447"/>
      <c r="AA236" s="447"/>
      <c r="AB236" s="447"/>
      <c r="AC236" s="447"/>
      <c r="AD236" s="447"/>
      <c r="AE236" s="447"/>
      <c r="AF236" s="447"/>
      <c r="AG236" s="447"/>
      <c r="AH236" s="447"/>
      <c r="AI236" s="448"/>
      <c r="AJ236" s="448"/>
      <c r="AK236" s="448"/>
      <c r="AL236" s="448"/>
      <c r="AM236" s="448"/>
      <c r="AN236" s="448"/>
    </row>
    <row r="237" spans="1:40" ht="10.050000000000001" customHeight="1">
      <c r="A237" s="233"/>
      <c r="B237" s="233"/>
      <c r="C237" s="245"/>
      <c r="D237" s="245"/>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228"/>
      <c r="AE237" s="228"/>
      <c r="AF237" s="228"/>
      <c r="AG237" s="228"/>
      <c r="AH237" s="228"/>
      <c r="AI237" s="233"/>
      <c r="AJ237" s="233"/>
      <c r="AK237" s="233"/>
      <c r="AL237" s="233"/>
      <c r="AM237" s="233"/>
      <c r="AN237" s="233"/>
    </row>
    <row r="238" spans="1:40" s="215" customFormat="1" ht="17.25" customHeight="1">
      <c r="B238" s="311" t="s">
        <v>386</v>
      </c>
      <c r="C238" s="223"/>
      <c r="D238" s="223"/>
      <c r="E238" s="223"/>
      <c r="F238" s="223"/>
      <c r="G238" s="223"/>
      <c r="H238" s="223"/>
      <c r="I238" s="223"/>
      <c r="J238" s="223"/>
      <c r="K238" s="223"/>
      <c r="L238" s="223"/>
      <c r="M238" s="223"/>
      <c r="N238" s="223"/>
      <c r="O238" s="223"/>
      <c r="P238" s="223"/>
      <c r="Q238" s="223"/>
      <c r="R238" s="223"/>
      <c r="S238" s="223"/>
      <c r="T238" s="223"/>
      <c r="U238" s="223"/>
      <c r="V238" s="223"/>
      <c r="W238" s="223"/>
      <c r="X238" s="223"/>
      <c r="Y238" s="223"/>
      <c r="Z238" s="223"/>
      <c r="AA238" s="223"/>
      <c r="AB238" s="223"/>
      <c r="AC238" s="223"/>
      <c r="AD238" s="223"/>
      <c r="AE238" s="223"/>
      <c r="AF238" s="223"/>
      <c r="AG238" s="223"/>
      <c r="AH238" s="223"/>
      <c r="AI238" s="223"/>
      <c r="AJ238" s="223"/>
      <c r="AK238" s="223"/>
      <c r="AL238" s="223"/>
      <c r="AM238" s="223"/>
      <c r="AN238" s="223"/>
    </row>
    <row r="239" spans="1:40" s="215" customFormat="1" ht="30" customHeight="1">
      <c r="C239" s="445">
        <v>1</v>
      </c>
      <c r="D239" s="446"/>
      <c r="E239" s="394" t="s">
        <v>203</v>
      </c>
      <c r="F239" s="395"/>
      <c r="G239" s="395"/>
      <c r="H239" s="395"/>
      <c r="I239" s="395"/>
      <c r="J239" s="395"/>
      <c r="K239" s="395"/>
      <c r="L239" s="395"/>
      <c r="M239" s="395"/>
      <c r="N239" s="395"/>
      <c r="O239" s="395"/>
      <c r="P239" s="395"/>
      <c r="Q239" s="395"/>
      <c r="R239" s="395"/>
      <c r="S239" s="395"/>
      <c r="T239" s="395"/>
      <c r="U239" s="395"/>
      <c r="V239" s="395"/>
      <c r="W239" s="395"/>
      <c r="X239" s="395"/>
      <c r="Y239" s="395"/>
      <c r="Z239" s="395"/>
      <c r="AA239" s="395"/>
      <c r="AB239" s="395"/>
      <c r="AC239" s="395"/>
      <c r="AD239" s="395"/>
      <c r="AE239" s="395"/>
      <c r="AF239" s="395"/>
      <c r="AG239" s="395"/>
      <c r="AH239" s="396"/>
      <c r="AI239" s="448"/>
      <c r="AJ239" s="448"/>
      <c r="AK239" s="448"/>
      <c r="AL239" s="448"/>
      <c r="AM239" s="448"/>
      <c r="AN239" s="448"/>
    </row>
    <row r="240" spans="1:40" s="215" customFormat="1" ht="15" customHeight="1">
      <c r="C240" s="445">
        <v>2</v>
      </c>
      <c r="D240" s="446"/>
      <c r="E240" s="535" t="s">
        <v>204</v>
      </c>
      <c r="F240" s="535"/>
      <c r="G240" s="535"/>
      <c r="H240" s="535"/>
      <c r="I240" s="535"/>
      <c r="J240" s="535"/>
      <c r="K240" s="535"/>
      <c r="L240" s="535"/>
      <c r="M240" s="535"/>
      <c r="N240" s="535"/>
      <c r="O240" s="535"/>
      <c r="P240" s="535"/>
      <c r="Q240" s="535"/>
      <c r="R240" s="535"/>
      <c r="S240" s="535"/>
      <c r="T240" s="535"/>
      <c r="U240" s="535"/>
      <c r="V240" s="535"/>
      <c r="W240" s="535"/>
      <c r="X240" s="535"/>
      <c r="Y240" s="535"/>
      <c r="Z240" s="535"/>
      <c r="AA240" s="535"/>
      <c r="AB240" s="535"/>
      <c r="AC240" s="535"/>
      <c r="AD240" s="535"/>
      <c r="AE240" s="535"/>
      <c r="AF240" s="535"/>
      <c r="AG240" s="535"/>
      <c r="AH240" s="535"/>
      <c r="AI240" s="535"/>
      <c r="AJ240" s="535"/>
      <c r="AK240" s="535"/>
      <c r="AL240" s="535"/>
      <c r="AM240" s="535"/>
      <c r="AN240" s="535"/>
    </row>
    <row r="241" spans="1:40" s="215" customFormat="1" ht="20.100000000000001" customHeight="1">
      <c r="C241" s="464"/>
      <c r="D241" s="465"/>
      <c r="E241" s="487"/>
      <c r="F241" s="488"/>
      <c r="G241" s="488"/>
      <c r="H241" s="488"/>
      <c r="I241" s="488"/>
      <c r="J241" s="488"/>
      <c r="K241" s="488"/>
      <c r="L241" s="488"/>
      <c r="M241" s="488"/>
      <c r="N241" s="488"/>
      <c r="O241" s="488"/>
      <c r="P241" s="488"/>
      <c r="Q241" s="488"/>
      <c r="R241" s="488"/>
      <c r="S241" s="488"/>
      <c r="T241" s="488"/>
      <c r="U241" s="488"/>
      <c r="V241" s="488"/>
      <c r="W241" s="488"/>
      <c r="X241" s="488"/>
      <c r="Y241" s="488"/>
      <c r="Z241" s="488"/>
      <c r="AA241" s="488"/>
      <c r="AB241" s="488"/>
      <c r="AC241" s="488"/>
      <c r="AD241" s="488"/>
      <c r="AE241" s="488"/>
      <c r="AF241" s="488"/>
      <c r="AG241" s="488"/>
      <c r="AH241" s="488"/>
      <c r="AI241" s="488"/>
      <c r="AJ241" s="488"/>
      <c r="AK241" s="488"/>
      <c r="AL241" s="488"/>
      <c r="AM241" s="488"/>
      <c r="AN241" s="489"/>
    </row>
    <row r="242" spans="1:40" s="215" customFormat="1" ht="15" customHeight="1">
      <c r="C242" s="445">
        <v>3</v>
      </c>
      <c r="D242" s="446"/>
      <c r="E242" s="536" t="s">
        <v>702</v>
      </c>
      <c r="F242" s="537"/>
      <c r="G242" s="537"/>
      <c r="H242" s="537"/>
      <c r="I242" s="537"/>
      <c r="J242" s="537"/>
      <c r="K242" s="537"/>
      <c r="L242" s="537"/>
      <c r="M242" s="537"/>
      <c r="N242" s="537"/>
      <c r="O242" s="537"/>
      <c r="P242" s="537"/>
      <c r="Q242" s="537"/>
      <c r="R242" s="537"/>
      <c r="S242" s="537"/>
      <c r="T242" s="537"/>
      <c r="U242" s="537"/>
      <c r="V242" s="537"/>
      <c r="W242" s="537"/>
      <c r="X242" s="537"/>
      <c r="Y242" s="537"/>
      <c r="Z242" s="537"/>
      <c r="AA242" s="537"/>
      <c r="AB242" s="537"/>
      <c r="AC242" s="537"/>
      <c r="AD242" s="537"/>
      <c r="AE242" s="537"/>
      <c r="AF242" s="537"/>
      <c r="AG242" s="537"/>
      <c r="AH242" s="537"/>
      <c r="AI242" s="537"/>
      <c r="AJ242" s="537"/>
      <c r="AK242" s="537"/>
      <c r="AL242" s="537"/>
      <c r="AM242" s="537"/>
      <c r="AN242" s="538"/>
    </row>
    <row r="243" spans="1:40" s="215" customFormat="1" ht="15" customHeight="1">
      <c r="C243" s="450"/>
      <c r="D243" s="451"/>
      <c r="E243" s="286"/>
      <c r="F243" s="233"/>
      <c r="G243" s="459" t="s">
        <v>37</v>
      </c>
      <c r="H243" s="459"/>
      <c r="I243" s="459"/>
      <c r="J243" s="459"/>
      <c r="K243" s="459"/>
      <c r="L243" s="233"/>
      <c r="M243" s="233"/>
      <c r="N243" s="233"/>
      <c r="O243" s="458"/>
      <c r="P243" s="458"/>
      <c r="Q243" s="233" t="s">
        <v>12</v>
      </c>
      <c r="R243" s="458"/>
      <c r="S243" s="458"/>
      <c r="T243" s="233" t="s">
        <v>13</v>
      </c>
      <c r="U243" s="458"/>
      <c r="V243" s="458"/>
      <c r="W243" s="233" t="s">
        <v>14</v>
      </c>
      <c r="X243" s="233"/>
      <c r="Y243" s="233" t="s">
        <v>47</v>
      </c>
      <c r="Z243" s="233"/>
      <c r="AA243" s="233"/>
      <c r="AB243" s="233"/>
      <c r="AC243" s="233"/>
      <c r="AD243" s="233"/>
      <c r="AE243" s="233"/>
      <c r="AF243" s="233"/>
      <c r="AG243" s="233"/>
      <c r="AH243" s="233"/>
      <c r="AI243" s="233"/>
      <c r="AJ243" s="233"/>
      <c r="AK243" s="233"/>
      <c r="AL243" s="233"/>
      <c r="AM243" s="233"/>
      <c r="AN243" s="255"/>
    </row>
    <row r="244" spans="1:40" s="215" customFormat="1" ht="15" customHeight="1">
      <c r="C244" s="450"/>
      <c r="D244" s="451"/>
      <c r="E244" s="286"/>
      <c r="F244" s="233"/>
      <c r="G244" s="459" t="s">
        <v>37</v>
      </c>
      <c r="H244" s="459"/>
      <c r="I244" s="459"/>
      <c r="J244" s="459"/>
      <c r="K244" s="459"/>
      <c r="L244" s="233"/>
      <c r="M244" s="233"/>
      <c r="N244" s="233"/>
      <c r="O244" s="458"/>
      <c r="P244" s="458"/>
      <c r="Q244" s="233" t="s">
        <v>12</v>
      </c>
      <c r="R244" s="458"/>
      <c r="S244" s="458"/>
      <c r="T244" s="233" t="s">
        <v>13</v>
      </c>
      <c r="U244" s="458"/>
      <c r="V244" s="458"/>
      <c r="W244" s="233" t="s">
        <v>14</v>
      </c>
      <c r="X244" s="233"/>
      <c r="Y244" s="233" t="s">
        <v>47</v>
      </c>
      <c r="Z244" s="233"/>
      <c r="AA244" s="233"/>
      <c r="AB244" s="233"/>
      <c r="AC244" s="233"/>
      <c r="AD244" s="233"/>
      <c r="AE244" s="233"/>
      <c r="AF244" s="233"/>
      <c r="AG244" s="233"/>
      <c r="AH244" s="233"/>
      <c r="AI244" s="233"/>
      <c r="AJ244" s="233"/>
      <c r="AK244" s="233"/>
      <c r="AL244" s="233"/>
      <c r="AM244" s="233"/>
      <c r="AN244" s="255"/>
    </row>
    <row r="245" spans="1:40" s="215" customFormat="1" ht="15" customHeight="1">
      <c r="C245" s="450"/>
      <c r="D245" s="451"/>
      <c r="E245" s="286"/>
      <c r="F245" s="233"/>
      <c r="G245" s="459" t="s">
        <v>38</v>
      </c>
      <c r="H245" s="459"/>
      <c r="I245" s="459"/>
      <c r="J245" s="459"/>
      <c r="K245" s="459"/>
      <c r="L245" s="233"/>
      <c r="M245" s="233"/>
      <c r="N245" s="233"/>
      <c r="O245" s="458"/>
      <c r="P245" s="458"/>
      <c r="Q245" s="233" t="s">
        <v>12</v>
      </c>
      <c r="R245" s="458"/>
      <c r="S245" s="458"/>
      <c r="T245" s="233" t="s">
        <v>13</v>
      </c>
      <c r="U245" s="458"/>
      <c r="V245" s="458"/>
      <c r="W245" s="233" t="s">
        <v>14</v>
      </c>
      <c r="X245" s="233"/>
      <c r="Y245" s="233" t="s">
        <v>47</v>
      </c>
      <c r="Z245" s="233"/>
      <c r="AA245" s="233"/>
      <c r="AB245" s="233"/>
      <c r="AC245" s="233"/>
      <c r="AD245" s="233"/>
      <c r="AE245" s="233"/>
      <c r="AF245" s="233"/>
      <c r="AG245" s="233"/>
      <c r="AH245" s="233"/>
      <c r="AI245" s="233"/>
      <c r="AJ245" s="233"/>
      <c r="AK245" s="233"/>
      <c r="AL245" s="233"/>
      <c r="AM245" s="233"/>
      <c r="AN245" s="255"/>
    </row>
    <row r="246" spans="1:40" s="215" customFormat="1" ht="15" customHeight="1">
      <c r="C246" s="450"/>
      <c r="D246" s="451"/>
      <c r="E246" s="286"/>
      <c r="F246" s="233"/>
      <c r="G246" s="459" t="s">
        <v>38</v>
      </c>
      <c r="H246" s="459"/>
      <c r="I246" s="459"/>
      <c r="J246" s="459"/>
      <c r="K246" s="459"/>
      <c r="L246" s="233"/>
      <c r="M246" s="233"/>
      <c r="N246" s="233"/>
      <c r="O246" s="458"/>
      <c r="P246" s="458"/>
      <c r="Q246" s="233" t="s">
        <v>12</v>
      </c>
      <c r="R246" s="458"/>
      <c r="S246" s="458"/>
      <c r="T246" s="233" t="s">
        <v>13</v>
      </c>
      <c r="U246" s="458"/>
      <c r="V246" s="458"/>
      <c r="W246" s="233" t="s">
        <v>14</v>
      </c>
      <c r="X246" s="233"/>
      <c r="Y246" s="233" t="s">
        <v>47</v>
      </c>
      <c r="Z246" s="233"/>
      <c r="AA246" s="233"/>
      <c r="AB246" s="233"/>
      <c r="AC246" s="233"/>
      <c r="AD246" s="233"/>
      <c r="AE246" s="233"/>
      <c r="AF246" s="233"/>
      <c r="AG246" s="233"/>
      <c r="AH246" s="233"/>
      <c r="AI246" s="233"/>
      <c r="AJ246" s="233"/>
      <c r="AK246" s="233"/>
      <c r="AL246" s="233"/>
      <c r="AM246" s="233"/>
      <c r="AN246" s="255"/>
    </row>
    <row r="247" spans="1:40" s="215" customFormat="1" ht="15" customHeight="1">
      <c r="C247" s="464"/>
      <c r="D247" s="465"/>
      <c r="E247" s="288"/>
      <c r="F247" s="258"/>
      <c r="G247" s="473" t="s">
        <v>39</v>
      </c>
      <c r="H247" s="473"/>
      <c r="I247" s="473"/>
      <c r="J247" s="473"/>
      <c r="K247" s="473"/>
      <c r="L247" s="258"/>
      <c r="M247" s="258"/>
      <c r="N247" s="258"/>
      <c r="O247" s="449"/>
      <c r="P247" s="449"/>
      <c r="Q247" s="258" t="s">
        <v>12</v>
      </c>
      <c r="R247" s="449"/>
      <c r="S247" s="449"/>
      <c r="T247" s="258" t="s">
        <v>13</v>
      </c>
      <c r="U247" s="449"/>
      <c r="V247" s="449"/>
      <c r="W247" s="258" t="s">
        <v>14</v>
      </c>
      <c r="X247" s="258"/>
      <c r="Y247" s="258" t="s">
        <v>47</v>
      </c>
      <c r="Z247" s="258"/>
      <c r="AA247" s="258"/>
      <c r="AB247" s="258"/>
      <c r="AC247" s="258"/>
      <c r="AD247" s="258"/>
      <c r="AE247" s="258"/>
      <c r="AF247" s="258"/>
      <c r="AG247" s="258"/>
      <c r="AH247" s="258"/>
      <c r="AI247" s="258"/>
      <c r="AJ247" s="258"/>
      <c r="AK247" s="258"/>
      <c r="AL247" s="258"/>
      <c r="AM247" s="258"/>
      <c r="AN247" s="259"/>
    </row>
    <row r="248" spans="1:40" s="215" customFormat="1" ht="30" customHeight="1">
      <c r="C248" s="460">
        <v>4</v>
      </c>
      <c r="D248" s="460"/>
      <c r="E248" s="424" t="s">
        <v>205</v>
      </c>
      <c r="F248" s="424"/>
      <c r="G248" s="424"/>
      <c r="H248" s="424"/>
      <c r="I248" s="424"/>
      <c r="J248" s="424"/>
      <c r="K248" s="424"/>
      <c r="L248" s="424"/>
      <c r="M248" s="424"/>
      <c r="N248" s="424"/>
      <c r="O248" s="424"/>
      <c r="P248" s="424"/>
      <c r="Q248" s="424"/>
      <c r="R248" s="424"/>
      <c r="S248" s="424"/>
      <c r="T248" s="424"/>
      <c r="U248" s="424"/>
      <c r="V248" s="424"/>
      <c r="W248" s="424"/>
      <c r="X248" s="424"/>
      <c r="Y248" s="424"/>
      <c r="Z248" s="424"/>
      <c r="AA248" s="424"/>
      <c r="AB248" s="424"/>
      <c r="AC248" s="424"/>
      <c r="AD248" s="424"/>
      <c r="AE248" s="424"/>
      <c r="AF248" s="424"/>
      <c r="AG248" s="424"/>
      <c r="AH248" s="424"/>
      <c r="AI248" s="448"/>
      <c r="AJ248" s="448"/>
      <c r="AK248" s="448"/>
      <c r="AL248" s="448"/>
      <c r="AM248" s="448"/>
      <c r="AN248" s="448"/>
    </row>
    <row r="249" spans="1:40" s="215" customFormat="1" ht="30" customHeight="1">
      <c r="C249" s="460">
        <v>5</v>
      </c>
      <c r="D249" s="460"/>
      <c r="E249" s="424" t="s">
        <v>206</v>
      </c>
      <c r="F249" s="424"/>
      <c r="G249" s="424"/>
      <c r="H249" s="424"/>
      <c r="I249" s="424"/>
      <c r="J249" s="424"/>
      <c r="K249" s="424"/>
      <c r="L249" s="424"/>
      <c r="M249" s="424"/>
      <c r="N249" s="424"/>
      <c r="O249" s="424"/>
      <c r="P249" s="424"/>
      <c r="Q249" s="424"/>
      <c r="R249" s="424"/>
      <c r="S249" s="424"/>
      <c r="T249" s="424"/>
      <c r="U249" s="424"/>
      <c r="V249" s="424"/>
      <c r="W249" s="424"/>
      <c r="X249" s="424"/>
      <c r="Y249" s="424"/>
      <c r="Z249" s="424"/>
      <c r="AA249" s="424"/>
      <c r="AB249" s="424"/>
      <c r="AC249" s="424"/>
      <c r="AD249" s="424"/>
      <c r="AE249" s="424"/>
      <c r="AF249" s="424"/>
      <c r="AG249" s="424"/>
      <c r="AH249" s="424"/>
      <c r="AI249" s="448"/>
      <c r="AJ249" s="448"/>
      <c r="AK249" s="448"/>
      <c r="AL249" s="448"/>
      <c r="AM249" s="448"/>
      <c r="AN249" s="448"/>
    </row>
    <row r="250" spans="1:40" s="215" customFormat="1" ht="30" customHeight="1">
      <c r="C250" s="460">
        <v>6</v>
      </c>
      <c r="D250" s="460"/>
      <c r="E250" s="424" t="s">
        <v>207</v>
      </c>
      <c r="F250" s="424"/>
      <c r="G250" s="424"/>
      <c r="H250" s="424"/>
      <c r="I250" s="424"/>
      <c r="J250" s="424"/>
      <c r="K250" s="424"/>
      <c r="L250" s="424"/>
      <c r="M250" s="424"/>
      <c r="N250" s="424"/>
      <c r="O250" s="424"/>
      <c r="P250" s="424"/>
      <c r="Q250" s="424"/>
      <c r="R250" s="424"/>
      <c r="S250" s="424"/>
      <c r="T250" s="424"/>
      <c r="U250" s="424"/>
      <c r="V250" s="424"/>
      <c r="W250" s="424"/>
      <c r="X250" s="424"/>
      <c r="Y250" s="424"/>
      <c r="Z250" s="424"/>
      <c r="AA250" s="424"/>
      <c r="AB250" s="424"/>
      <c r="AC250" s="424"/>
      <c r="AD250" s="424"/>
      <c r="AE250" s="424"/>
      <c r="AF250" s="424"/>
      <c r="AG250" s="424"/>
      <c r="AH250" s="424"/>
      <c r="AI250" s="448"/>
      <c r="AJ250" s="448"/>
      <c r="AK250" s="448"/>
      <c r="AL250" s="448"/>
      <c r="AM250" s="448"/>
      <c r="AN250" s="448"/>
    </row>
    <row r="251" spans="1:40" s="215" customFormat="1" ht="30" customHeight="1">
      <c r="C251" s="460">
        <v>7</v>
      </c>
      <c r="D251" s="460"/>
      <c r="E251" s="424" t="s">
        <v>208</v>
      </c>
      <c r="F251" s="424"/>
      <c r="G251" s="424"/>
      <c r="H251" s="424"/>
      <c r="I251" s="424"/>
      <c r="J251" s="424"/>
      <c r="K251" s="424"/>
      <c r="L251" s="424"/>
      <c r="M251" s="424"/>
      <c r="N251" s="424"/>
      <c r="O251" s="424"/>
      <c r="P251" s="424"/>
      <c r="Q251" s="424"/>
      <c r="R251" s="424"/>
      <c r="S251" s="424"/>
      <c r="T251" s="424"/>
      <c r="U251" s="424"/>
      <c r="V251" s="424"/>
      <c r="W251" s="424"/>
      <c r="X251" s="424"/>
      <c r="Y251" s="424"/>
      <c r="Z251" s="424"/>
      <c r="AA251" s="424"/>
      <c r="AB251" s="424"/>
      <c r="AC251" s="424"/>
      <c r="AD251" s="424"/>
      <c r="AE251" s="424"/>
      <c r="AF251" s="424"/>
      <c r="AG251" s="424"/>
      <c r="AH251" s="424"/>
      <c r="AI251" s="448"/>
      <c r="AJ251" s="448"/>
      <c r="AK251" s="448"/>
      <c r="AL251" s="448"/>
      <c r="AM251" s="448"/>
      <c r="AN251" s="448"/>
    </row>
    <row r="252" spans="1:40" s="215" customFormat="1" ht="102.75" customHeight="1">
      <c r="A252" s="219"/>
      <c r="B252" s="219"/>
      <c r="C252" s="245"/>
      <c r="D252" s="245"/>
      <c r="E252" s="461" t="s">
        <v>209</v>
      </c>
      <c r="F252" s="551"/>
      <c r="G252" s="551"/>
      <c r="H252" s="551"/>
      <c r="I252" s="551"/>
      <c r="J252" s="551"/>
      <c r="K252" s="551"/>
      <c r="L252" s="551"/>
      <c r="M252" s="551"/>
      <c r="N252" s="551"/>
      <c r="O252" s="551"/>
      <c r="P252" s="551"/>
      <c r="Q252" s="551"/>
      <c r="R252" s="551"/>
      <c r="S252" s="551"/>
      <c r="T252" s="551"/>
      <c r="U252" s="551"/>
      <c r="V252" s="551"/>
      <c r="W252" s="551"/>
      <c r="X252" s="551"/>
      <c r="Y252" s="551"/>
      <c r="Z252" s="551"/>
      <c r="AA252" s="551"/>
      <c r="AB252" s="551"/>
      <c r="AC252" s="551"/>
      <c r="AD252" s="551"/>
      <c r="AE252" s="551"/>
      <c r="AF252" s="551"/>
      <c r="AG252" s="551"/>
      <c r="AH252" s="551"/>
      <c r="AI252" s="551"/>
      <c r="AJ252" s="551"/>
      <c r="AK252" s="551"/>
      <c r="AL252" s="551"/>
      <c r="AM252" s="551"/>
      <c r="AN252" s="551"/>
    </row>
    <row r="253" spans="1:40" ht="10.050000000000001" customHeight="1">
      <c r="A253" s="233"/>
      <c r="B253" s="233"/>
      <c r="C253" s="245"/>
      <c r="D253" s="245"/>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8"/>
      <c r="AE253" s="228"/>
      <c r="AF253" s="228"/>
      <c r="AG253" s="228"/>
      <c r="AH253" s="228"/>
      <c r="AI253" s="233"/>
      <c r="AJ253" s="233"/>
      <c r="AK253" s="233"/>
      <c r="AL253" s="233"/>
      <c r="AM253" s="233"/>
      <c r="AN253" s="233"/>
    </row>
    <row r="254" spans="1:40" s="215" customFormat="1" ht="17.25" customHeight="1">
      <c r="A254" s="219"/>
      <c r="B254" s="309" t="s">
        <v>387</v>
      </c>
      <c r="C254" s="245"/>
      <c r="D254" s="245"/>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c r="AE254" s="228"/>
      <c r="AF254" s="228"/>
      <c r="AG254" s="228"/>
      <c r="AH254" s="228"/>
      <c r="AI254" s="233"/>
      <c r="AJ254" s="233"/>
      <c r="AK254" s="233"/>
      <c r="AL254" s="233"/>
      <c r="AM254" s="233"/>
      <c r="AN254" s="233"/>
    </row>
    <row r="255" spans="1:40" s="215" customFormat="1" ht="30" customHeight="1">
      <c r="A255" s="219"/>
      <c r="B255" s="219"/>
      <c r="C255" s="460">
        <v>1</v>
      </c>
      <c r="D255" s="460"/>
      <c r="E255" s="424" t="s">
        <v>210</v>
      </c>
      <c r="F255" s="424"/>
      <c r="G255" s="424"/>
      <c r="H255" s="424"/>
      <c r="I255" s="424"/>
      <c r="J255" s="424"/>
      <c r="K255" s="424"/>
      <c r="L255" s="424"/>
      <c r="M255" s="424"/>
      <c r="N255" s="424"/>
      <c r="O255" s="424"/>
      <c r="P255" s="424"/>
      <c r="Q255" s="424"/>
      <c r="R255" s="424"/>
      <c r="S255" s="424"/>
      <c r="T255" s="424"/>
      <c r="U255" s="424"/>
      <c r="V255" s="424"/>
      <c r="W255" s="424"/>
      <c r="X255" s="424"/>
      <c r="Y255" s="424"/>
      <c r="Z255" s="424"/>
      <c r="AA255" s="424"/>
      <c r="AB255" s="424"/>
      <c r="AC255" s="424"/>
      <c r="AD255" s="424"/>
      <c r="AE255" s="424"/>
      <c r="AF255" s="424"/>
      <c r="AG255" s="424"/>
      <c r="AH255" s="424"/>
      <c r="AI255" s="448"/>
      <c r="AJ255" s="448"/>
      <c r="AK255" s="448"/>
      <c r="AL255" s="448"/>
      <c r="AM255" s="448"/>
      <c r="AN255" s="448"/>
    </row>
    <row r="256" spans="1:40" ht="10.050000000000001" customHeight="1">
      <c r="C256" s="245"/>
      <c r="D256" s="245"/>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5"/>
      <c r="AJ256" s="245"/>
      <c r="AK256" s="245"/>
      <c r="AL256" s="245"/>
      <c r="AM256" s="245"/>
      <c r="AN256" s="245"/>
    </row>
    <row r="257" spans="1:40" s="215" customFormat="1" ht="18" customHeight="1">
      <c r="A257" s="219"/>
      <c r="B257" s="309" t="s">
        <v>402</v>
      </c>
      <c r="C257" s="245"/>
      <c r="D257" s="245"/>
      <c r="E257" s="228"/>
      <c r="F257" s="228"/>
      <c r="G257" s="228"/>
      <c r="H257" s="228"/>
      <c r="I257" s="228"/>
      <c r="J257" s="228"/>
      <c r="K257" s="228"/>
      <c r="L257" s="228"/>
      <c r="M257" s="228"/>
      <c r="N257" s="228"/>
      <c r="O257" s="228"/>
      <c r="P257" s="228"/>
      <c r="Q257" s="228"/>
      <c r="R257" s="228"/>
      <c r="S257" s="228"/>
      <c r="T257" s="228"/>
      <c r="U257" s="228"/>
      <c r="V257" s="228"/>
      <c r="W257" s="228"/>
      <c r="X257" s="228"/>
      <c r="Y257" s="228"/>
      <c r="Z257" s="228"/>
      <c r="AA257" s="228"/>
      <c r="AB257" s="228"/>
      <c r="AC257" s="228"/>
      <c r="AD257" s="228"/>
      <c r="AE257" s="228"/>
      <c r="AF257" s="228"/>
      <c r="AG257" s="228"/>
      <c r="AH257" s="228"/>
      <c r="AI257" s="233"/>
      <c r="AJ257" s="233"/>
      <c r="AK257" s="233"/>
      <c r="AL257" s="233"/>
      <c r="AM257" s="233"/>
      <c r="AN257" s="233"/>
    </row>
    <row r="258" spans="1:40" s="215" customFormat="1" ht="64.5" customHeight="1">
      <c r="A258" s="219"/>
      <c r="B258" s="219" t="s">
        <v>3</v>
      </c>
      <c r="C258" s="462">
        <v>1</v>
      </c>
      <c r="D258" s="462"/>
      <c r="E258" s="510" t="s">
        <v>364</v>
      </c>
      <c r="F258" s="510"/>
      <c r="G258" s="510"/>
      <c r="H258" s="510"/>
      <c r="I258" s="510"/>
      <c r="J258" s="510"/>
      <c r="K258" s="510"/>
      <c r="L258" s="510"/>
      <c r="M258" s="510"/>
      <c r="N258" s="510"/>
      <c r="O258" s="510"/>
      <c r="P258" s="510"/>
      <c r="Q258" s="510"/>
      <c r="R258" s="510"/>
      <c r="S258" s="510"/>
      <c r="T258" s="510"/>
      <c r="U258" s="510"/>
      <c r="V258" s="510"/>
      <c r="W258" s="510"/>
      <c r="X258" s="510"/>
      <c r="Y258" s="510"/>
      <c r="Z258" s="510"/>
      <c r="AA258" s="510"/>
      <c r="AB258" s="510"/>
      <c r="AC258" s="510"/>
      <c r="AD258" s="510"/>
      <c r="AE258" s="510"/>
      <c r="AF258" s="510"/>
      <c r="AG258" s="510"/>
      <c r="AH258" s="510"/>
      <c r="AI258" s="545"/>
      <c r="AJ258" s="545"/>
      <c r="AK258" s="545"/>
      <c r="AL258" s="545"/>
      <c r="AM258" s="545"/>
      <c r="AN258" s="545"/>
    </row>
    <row r="259" spans="1:40" s="215" customFormat="1" ht="29.25" customHeight="1">
      <c r="A259" s="219"/>
      <c r="B259" s="219" t="s">
        <v>3</v>
      </c>
      <c r="C259" s="462">
        <v>2</v>
      </c>
      <c r="D259" s="463"/>
      <c r="E259" s="510" t="s">
        <v>365</v>
      </c>
      <c r="F259" s="511"/>
      <c r="G259" s="511"/>
      <c r="H259" s="511"/>
      <c r="I259" s="511"/>
      <c r="J259" s="511"/>
      <c r="K259" s="511"/>
      <c r="L259" s="511"/>
      <c r="M259" s="511"/>
      <c r="N259" s="511"/>
      <c r="O259" s="511"/>
      <c r="P259" s="511"/>
      <c r="Q259" s="511"/>
      <c r="R259" s="511"/>
      <c r="S259" s="511"/>
      <c r="T259" s="511"/>
      <c r="U259" s="511"/>
      <c r="V259" s="511"/>
      <c r="W259" s="511"/>
      <c r="X259" s="511"/>
      <c r="Y259" s="511"/>
      <c r="Z259" s="511"/>
      <c r="AA259" s="511"/>
      <c r="AB259" s="511"/>
      <c r="AC259" s="511"/>
      <c r="AD259" s="511"/>
      <c r="AE259" s="511"/>
      <c r="AF259" s="511"/>
      <c r="AG259" s="511"/>
      <c r="AH259" s="512"/>
      <c r="AI259" s="545"/>
      <c r="AJ259" s="546"/>
      <c r="AK259" s="546"/>
      <c r="AL259" s="546"/>
      <c r="AM259" s="546"/>
      <c r="AN259" s="547"/>
    </row>
    <row r="260" spans="1:40" s="215" customFormat="1" ht="29.25" customHeight="1">
      <c r="A260" s="219"/>
      <c r="B260" s="219" t="s">
        <v>3</v>
      </c>
      <c r="C260" s="462">
        <v>3</v>
      </c>
      <c r="D260" s="463"/>
      <c r="E260" s="510" t="s">
        <v>366</v>
      </c>
      <c r="F260" s="456"/>
      <c r="G260" s="456"/>
      <c r="H260" s="456"/>
      <c r="I260" s="456"/>
      <c r="J260" s="456"/>
      <c r="K260" s="456"/>
      <c r="L260" s="456"/>
      <c r="M260" s="456"/>
      <c r="N260" s="456"/>
      <c r="O260" s="456"/>
      <c r="P260" s="456"/>
      <c r="Q260" s="456"/>
      <c r="R260" s="456"/>
      <c r="S260" s="456"/>
      <c r="T260" s="456"/>
      <c r="U260" s="456"/>
      <c r="V260" s="456"/>
      <c r="W260" s="456"/>
      <c r="X260" s="456"/>
      <c r="Y260" s="456"/>
      <c r="Z260" s="456"/>
      <c r="AA260" s="456"/>
      <c r="AB260" s="456"/>
      <c r="AC260" s="456"/>
      <c r="AD260" s="456"/>
      <c r="AE260" s="456"/>
      <c r="AF260" s="456"/>
      <c r="AG260" s="456"/>
      <c r="AH260" s="457"/>
      <c r="AI260" s="545"/>
      <c r="AJ260" s="546"/>
      <c r="AK260" s="546"/>
      <c r="AL260" s="546"/>
      <c r="AM260" s="546"/>
      <c r="AN260" s="547"/>
    </row>
    <row r="261" spans="1:40" s="215" customFormat="1" ht="10.050000000000001" customHeight="1">
      <c r="A261" s="219"/>
      <c r="B261" s="219"/>
      <c r="C261" s="245"/>
      <c r="D261" s="245"/>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E261" s="228"/>
      <c r="AF261" s="228"/>
      <c r="AG261" s="228"/>
      <c r="AH261" s="228"/>
      <c r="AI261" s="233"/>
      <c r="AJ261" s="233"/>
      <c r="AK261" s="233"/>
      <c r="AL261" s="233"/>
      <c r="AM261" s="233"/>
      <c r="AN261" s="233"/>
    </row>
    <row r="262" spans="1:40" s="215" customFormat="1" ht="18" customHeight="1">
      <c r="A262" s="219"/>
      <c r="B262" s="309" t="s">
        <v>388</v>
      </c>
      <c r="C262" s="245"/>
      <c r="D262" s="245"/>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c r="AE262" s="228"/>
      <c r="AF262" s="228"/>
      <c r="AG262" s="228"/>
      <c r="AH262" s="228"/>
      <c r="AI262" s="233"/>
      <c r="AJ262" s="233"/>
      <c r="AK262" s="233"/>
      <c r="AL262" s="233"/>
      <c r="AM262" s="233"/>
      <c r="AN262" s="233"/>
    </row>
    <row r="263" spans="1:40" s="215" customFormat="1" ht="30" customHeight="1">
      <c r="A263" s="219"/>
      <c r="B263" s="219"/>
      <c r="C263" s="460">
        <v>1</v>
      </c>
      <c r="D263" s="460"/>
      <c r="E263" s="424" t="s">
        <v>211</v>
      </c>
      <c r="F263" s="424"/>
      <c r="G263" s="424"/>
      <c r="H263" s="424"/>
      <c r="I263" s="424"/>
      <c r="J263" s="424"/>
      <c r="K263" s="424"/>
      <c r="L263" s="424"/>
      <c r="M263" s="424"/>
      <c r="N263" s="424"/>
      <c r="O263" s="424"/>
      <c r="P263" s="424"/>
      <c r="Q263" s="424"/>
      <c r="R263" s="424"/>
      <c r="S263" s="424"/>
      <c r="T263" s="424"/>
      <c r="U263" s="424"/>
      <c r="V263" s="424"/>
      <c r="W263" s="424"/>
      <c r="X263" s="424"/>
      <c r="Y263" s="424"/>
      <c r="Z263" s="424"/>
      <c r="AA263" s="424"/>
      <c r="AB263" s="424"/>
      <c r="AC263" s="424"/>
      <c r="AD263" s="424"/>
      <c r="AE263" s="424"/>
      <c r="AF263" s="424"/>
      <c r="AG263" s="424"/>
      <c r="AH263" s="424"/>
      <c r="AI263" s="448"/>
      <c r="AJ263" s="448"/>
      <c r="AK263" s="448"/>
      <c r="AL263" s="448"/>
      <c r="AM263" s="448"/>
      <c r="AN263" s="448"/>
    </row>
    <row r="264" spans="1:40" s="215" customFormat="1" ht="30" customHeight="1">
      <c r="A264" s="219"/>
      <c r="B264" s="219"/>
      <c r="C264" s="460">
        <v>2</v>
      </c>
      <c r="D264" s="460"/>
      <c r="E264" s="425" t="s">
        <v>403</v>
      </c>
      <c r="F264" s="425"/>
      <c r="G264" s="425"/>
      <c r="H264" s="425"/>
      <c r="I264" s="425"/>
      <c r="J264" s="425"/>
      <c r="K264" s="425"/>
      <c r="L264" s="425"/>
      <c r="M264" s="425"/>
      <c r="N264" s="425"/>
      <c r="O264" s="425"/>
      <c r="P264" s="425"/>
      <c r="Q264" s="425"/>
      <c r="R264" s="425"/>
      <c r="S264" s="425"/>
      <c r="T264" s="425"/>
      <c r="U264" s="425"/>
      <c r="V264" s="425"/>
      <c r="W264" s="425"/>
      <c r="X264" s="425"/>
      <c r="Y264" s="425"/>
      <c r="Z264" s="425"/>
      <c r="AA264" s="425"/>
      <c r="AB264" s="425"/>
      <c r="AC264" s="425"/>
      <c r="AD264" s="425"/>
      <c r="AE264" s="425"/>
      <c r="AF264" s="425"/>
      <c r="AG264" s="425"/>
      <c r="AH264" s="425"/>
      <c r="AI264" s="448"/>
      <c r="AJ264" s="448"/>
      <c r="AK264" s="448"/>
      <c r="AL264" s="448"/>
      <c r="AM264" s="448"/>
      <c r="AN264" s="448"/>
    </row>
    <row r="265" spans="1:40" s="215" customFormat="1" ht="30" customHeight="1">
      <c r="A265" s="219"/>
      <c r="B265" s="219"/>
      <c r="C265" s="245"/>
      <c r="D265" s="245"/>
      <c r="E265" s="461" t="s">
        <v>719</v>
      </c>
      <c r="F265" s="461"/>
      <c r="G265" s="461"/>
      <c r="H265" s="461"/>
      <c r="I265" s="461"/>
      <c r="J265" s="461"/>
      <c r="K265" s="461"/>
      <c r="L265" s="461"/>
      <c r="M265" s="461"/>
      <c r="N265" s="461"/>
      <c r="O265" s="461"/>
      <c r="P265" s="461"/>
      <c r="Q265" s="461"/>
      <c r="R265" s="461"/>
      <c r="S265" s="461"/>
      <c r="T265" s="461"/>
      <c r="U265" s="461"/>
      <c r="V265" s="461"/>
      <c r="W265" s="461"/>
      <c r="X265" s="461"/>
      <c r="Y265" s="461"/>
      <c r="Z265" s="461"/>
      <c r="AA265" s="461"/>
      <c r="AB265" s="461"/>
      <c r="AC265" s="461"/>
      <c r="AD265" s="461"/>
      <c r="AE265" s="461"/>
      <c r="AF265" s="461"/>
      <c r="AG265" s="461"/>
      <c r="AH265" s="461"/>
      <c r="AI265" s="461"/>
      <c r="AJ265" s="461"/>
      <c r="AK265" s="461"/>
      <c r="AL265" s="461"/>
      <c r="AM265" s="461"/>
      <c r="AN265" s="461"/>
    </row>
    <row r="266" spans="1:40" s="215" customFormat="1" ht="10.050000000000001" customHeight="1">
      <c r="A266" s="219"/>
      <c r="B266" s="219"/>
      <c r="C266" s="245"/>
      <c r="D266" s="245"/>
      <c r="E266" s="228"/>
      <c r="F266" s="228"/>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c r="AE266" s="228"/>
      <c r="AF266" s="228"/>
      <c r="AG266" s="228"/>
      <c r="AH266" s="228"/>
      <c r="AI266" s="233"/>
      <c r="AJ266" s="233"/>
      <c r="AK266" s="233"/>
      <c r="AL266" s="233"/>
      <c r="AM266" s="233"/>
      <c r="AN266" s="233"/>
    </row>
    <row r="267" spans="1:40" s="215" customFormat="1" ht="18" customHeight="1">
      <c r="A267" s="219"/>
      <c r="B267" s="309" t="s">
        <v>389</v>
      </c>
      <c r="C267" s="245"/>
      <c r="D267" s="245"/>
      <c r="E267" s="228"/>
      <c r="F267" s="228"/>
      <c r="G267" s="228"/>
      <c r="H267" s="228"/>
      <c r="I267" s="228"/>
      <c r="J267" s="228"/>
      <c r="K267" s="228"/>
      <c r="L267" s="228"/>
      <c r="M267" s="228"/>
      <c r="N267" s="228"/>
      <c r="O267" s="228"/>
      <c r="P267" s="228"/>
      <c r="Q267" s="228"/>
      <c r="R267" s="228"/>
      <c r="S267" s="228"/>
      <c r="T267" s="228"/>
      <c r="U267" s="228"/>
      <c r="V267" s="228"/>
      <c r="W267" s="228"/>
      <c r="X267" s="228"/>
      <c r="Y267" s="228"/>
      <c r="Z267" s="228"/>
      <c r="AA267" s="228"/>
      <c r="AB267" s="228"/>
      <c r="AC267" s="228"/>
      <c r="AD267" s="228"/>
      <c r="AE267" s="228"/>
      <c r="AF267" s="228"/>
      <c r="AG267" s="228"/>
      <c r="AH267" s="228"/>
      <c r="AI267" s="233"/>
      <c r="AJ267" s="233"/>
      <c r="AK267" s="233"/>
      <c r="AL267" s="233"/>
      <c r="AM267" s="233"/>
      <c r="AN267" s="233"/>
    </row>
    <row r="268" spans="1:40" s="215" customFormat="1" ht="30" customHeight="1">
      <c r="A268" s="219"/>
      <c r="B268" s="219"/>
      <c r="C268" s="445">
        <v>1</v>
      </c>
      <c r="D268" s="446"/>
      <c r="E268" s="394" t="s">
        <v>212</v>
      </c>
      <c r="F268" s="395"/>
      <c r="G268" s="395"/>
      <c r="H268" s="395"/>
      <c r="I268" s="395"/>
      <c r="J268" s="395"/>
      <c r="K268" s="395"/>
      <c r="L268" s="395"/>
      <c r="M268" s="395"/>
      <c r="N268" s="395"/>
      <c r="O268" s="395"/>
      <c r="P268" s="395"/>
      <c r="Q268" s="395"/>
      <c r="R268" s="395"/>
      <c r="S268" s="395"/>
      <c r="T268" s="395"/>
      <c r="U268" s="395"/>
      <c r="V268" s="395"/>
      <c r="W268" s="395"/>
      <c r="X268" s="395"/>
      <c r="Y268" s="395"/>
      <c r="Z268" s="395"/>
      <c r="AA268" s="395"/>
      <c r="AB268" s="395"/>
      <c r="AC268" s="395"/>
      <c r="AD268" s="395"/>
      <c r="AE268" s="395"/>
      <c r="AF268" s="395"/>
      <c r="AG268" s="395"/>
      <c r="AH268" s="396"/>
      <c r="AI268" s="448"/>
      <c r="AJ268" s="448"/>
      <c r="AK268" s="448"/>
      <c r="AL268" s="448"/>
      <c r="AM268" s="448"/>
      <c r="AN268" s="448"/>
    </row>
    <row r="269" spans="1:40" s="215" customFormat="1" ht="30" customHeight="1">
      <c r="A269" s="219"/>
      <c r="B269" s="219"/>
      <c r="C269" s="445">
        <v>2</v>
      </c>
      <c r="D269" s="446"/>
      <c r="E269" s="394" t="s">
        <v>216</v>
      </c>
      <c r="F269" s="395"/>
      <c r="G269" s="395"/>
      <c r="H269" s="395"/>
      <c r="I269" s="395"/>
      <c r="J269" s="395"/>
      <c r="K269" s="395"/>
      <c r="L269" s="395"/>
      <c r="M269" s="395"/>
      <c r="N269" s="395"/>
      <c r="O269" s="395"/>
      <c r="P269" s="395"/>
      <c r="Q269" s="395"/>
      <c r="R269" s="395"/>
      <c r="S269" s="395"/>
      <c r="T269" s="395"/>
      <c r="U269" s="395"/>
      <c r="V269" s="395"/>
      <c r="W269" s="395"/>
      <c r="X269" s="395"/>
      <c r="Y269" s="395"/>
      <c r="Z269" s="395"/>
      <c r="AA269" s="395"/>
      <c r="AB269" s="395"/>
      <c r="AC269" s="395"/>
      <c r="AD269" s="395"/>
      <c r="AE269" s="395"/>
      <c r="AF269" s="395"/>
      <c r="AG269" s="395"/>
      <c r="AH269" s="396"/>
      <c r="AI269" s="448"/>
      <c r="AJ269" s="448"/>
      <c r="AK269" s="448"/>
      <c r="AL269" s="448"/>
      <c r="AM269" s="448"/>
      <c r="AN269" s="448"/>
    </row>
    <row r="270" spans="1:40" s="215" customFormat="1" ht="30" customHeight="1">
      <c r="A270" s="219"/>
      <c r="B270" s="219"/>
      <c r="C270" s="445">
        <v>3</v>
      </c>
      <c r="D270" s="446"/>
      <c r="E270" s="394" t="s">
        <v>213</v>
      </c>
      <c r="F270" s="395"/>
      <c r="G270" s="395"/>
      <c r="H270" s="395"/>
      <c r="I270" s="395"/>
      <c r="J270" s="395"/>
      <c r="K270" s="395"/>
      <c r="L270" s="395"/>
      <c r="M270" s="395"/>
      <c r="N270" s="395"/>
      <c r="O270" s="395"/>
      <c r="P270" s="395"/>
      <c r="Q270" s="395"/>
      <c r="R270" s="395"/>
      <c r="S270" s="395"/>
      <c r="T270" s="395"/>
      <c r="U270" s="395"/>
      <c r="V270" s="395"/>
      <c r="W270" s="395"/>
      <c r="X270" s="395"/>
      <c r="Y270" s="395"/>
      <c r="Z270" s="395"/>
      <c r="AA270" s="395"/>
      <c r="AB270" s="395"/>
      <c r="AC270" s="395"/>
      <c r="AD270" s="395"/>
      <c r="AE270" s="395"/>
      <c r="AF270" s="395"/>
      <c r="AG270" s="395"/>
      <c r="AH270" s="396"/>
      <c r="AI270" s="448"/>
      <c r="AJ270" s="448"/>
      <c r="AK270" s="448"/>
      <c r="AL270" s="448"/>
      <c r="AM270" s="448"/>
      <c r="AN270" s="448"/>
    </row>
    <row r="271" spans="1:40" s="215" customFormat="1" ht="30" customHeight="1">
      <c r="A271" s="219"/>
      <c r="B271" s="219"/>
      <c r="C271" s="460">
        <v>4</v>
      </c>
      <c r="D271" s="460"/>
      <c r="E271" s="424" t="s">
        <v>214</v>
      </c>
      <c r="F271" s="424"/>
      <c r="G271" s="424"/>
      <c r="H271" s="424"/>
      <c r="I271" s="424"/>
      <c r="J271" s="424"/>
      <c r="K271" s="424"/>
      <c r="L271" s="424"/>
      <c r="M271" s="424"/>
      <c r="N271" s="424"/>
      <c r="O271" s="424"/>
      <c r="P271" s="424"/>
      <c r="Q271" s="424"/>
      <c r="R271" s="424"/>
      <c r="S271" s="424"/>
      <c r="T271" s="424"/>
      <c r="U271" s="424"/>
      <c r="V271" s="424"/>
      <c r="W271" s="424"/>
      <c r="X271" s="424"/>
      <c r="Y271" s="424"/>
      <c r="Z271" s="460" t="s">
        <v>215</v>
      </c>
      <c r="AA271" s="460"/>
      <c r="AB271" s="460"/>
      <c r="AC271" s="552"/>
      <c r="AD271" s="552"/>
      <c r="AE271" s="552"/>
      <c r="AF271" s="552"/>
      <c r="AG271" s="552"/>
      <c r="AH271" s="552"/>
      <c r="AI271" s="552"/>
      <c r="AJ271" s="552"/>
      <c r="AK271" s="552"/>
      <c r="AL271" s="552"/>
      <c r="AM271" s="552"/>
      <c r="AN271" s="552"/>
    </row>
    <row r="272" spans="1:40" s="215" customFormat="1" ht="30" customHeight="1">
      <c r="A272" s="219"/>
      <c r="B272" s="219"/>
      <c r="C272" s="245"/>
      <c r="D272" s="245"/>
      <c r="E272" s="461" t="s">
        <v>44</v>
      </c>
      <c r="F272" s="461"/>
      <c r="G272" s="461"/>
      <c r="H272" s="461"/>
      <c r="I272" s="461"/>
      <c r="J272" s="461"/>
      <c r="K272" s="461"/>
      <c r="L272" s="461"/>
      <c r="M272" s="461"/>
      <c r="N272" s="461"/>
      <c r="O272" s="461"/>
      <c r="P272" s="461"/>
      <c r="Q272" s="461"/>
      <c r="R272" s="461"/>
      <c r="S272" s="461"/>
      <c r="T272" s="461"/>
      <c r="U272" s="461"/>
      <c r="V272" s="461"/>
      <c r="W272" s="461"/>
      <c r="X272" s="461"/>
      <c r="Y272" s="461"/>
      <c r="Z272" s="461"/>
      <c r="AA272" s="461"/>
      <c r="AB272" s="461"/>
      <c r="AC272" s="461"/>
      <c r="AD272" s="461"/>
      <c r="AE272" s="461"/>
      <c r="AF272" s="461"/>
      <c r="AG272" s="461"/>
      <c r="AH272" s="461"/>
      <c r="AI272" s="461"/>
      <c r="AJ272" s="461"/>
      <c r="AK272" s="461"/>
      <c r="AL272" s="461"/>
      <c r="AM272" s="461"/>
      <c r="AN272" s="461"/>
    </row>
    <row r="273" spans="1:40" s="215" customFormat="1" ht="10.050000000000001" customHeight="1">
      <c r="A273" s="219"/>
      <c r="B273" s="219"/>
      <c r="C273" s="245"/>
      <c r="D273" s="245"/>
      <c r="E273" s="228"/>
      <c r="F273" s="228"/>
      <c r="G273" s="228"/>
      <c r="H273" s="228"/>
      <c r="I273" s="228"/>
      <c r="J273" s="228"/>
      <c r="K273" s="228"/>
      <c r="L273" s="228"/>
      <c r="M273" s="228"/>
      <c r="N273" s="228"/>
      <c r="O273" s="228"/>
      <c r="P273" s="228"/>
      <c r="Q273" s="228"/>
      <c r="R273" s="228"/>
      <c r="S273" s="228"/>
      <c r="T273" s="228"/>
      <c r="U273" s="228"/>
      <c r="V273" s="228"/>
      <c r="W273" s="228"/>
      <c r="X273" s="228"/>
      <c r="Y273" s="228"/>
      <c r="Z273" s="228"/>
      <c r="AA273" s="228"/>
      <c r="AB273" s="228"/>
      <c r="AC273" s="228"/>
      <c r="AD273" s="228"/>
      <c r="AE273" s="228"/>
      <c r="AF273" s="228"/>
      <c r="AG273" s="228"/>
      <c r="AH273" s="228"/>
      <c r="AI273" s="233"/>
      <c r="AJ273" s="233"/>
      <c r="AK273" s="233"/>
      <c r="AL273" s="233"/>
      <c r="AM273" s="233"/>
      <c r="AN273" s="233"/>
    </row>
    <row r="274" spans="1:40" ht="18" customHeight="1">
      <c r="A274" s="233"/>
      <c r="B274" s="309" t="s">
        <v>390</v>
      </c>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c r="AA274" s="233"/>
      <c r="AB274" s="233"/>
      <c r="AC274" s="233"/>
      <c r="AD274" s="233"/>
      <c r="AE274" s="233"/>
      <c r="AF274" s="233"/>
      <c r="AG274" s="233"/>
      <c r="AH274" s="233"/>
      <c r="AI274" s="233"/>
      <c r="AJ274" s="233"/>
      <c r="AK274" s="233"/>
      <c r="AL274" s="233"/>
      <c r="AM274" s="233"/>
      <c r="AN274" s="233"/>
    </row>
    <row r="275" spans="1:40" s="215" customFormat="1" ht="30" customHeight="1">
      <c r="C275" s="460">
        <v>1</v>
      </c>
      <c r="D275" s="460"/>
      <c r="E275" s="424" t="s">
        <v>217</v>
      </c>
      <c r="F275" s="424"/>
      <c r="G275" s="424"/>
      <c r="H275" s="424"/>
      <c r="I275" s="424"/>
      <c r="J275" s="424"/>
      <c r="K275" s="424"/>
      <c r="L275" s="424"/>
      <c r="M275" s="424"/>
      <c r="N275" s="424"/>
      <c r="O275" s="424"/>
      <c r="P275" s="424"/>
      <c r="Q275" s="424"/>
      <c r="R275" s="424"/>
      <c r="S275" s="424"/>
      <c r="T275" s="424"/>
      <c r="U275" s="424"/>
      <c r="V275" s="424"/>
      <c r="W275" s="424"/>
      <c r="X275" s="424"/>
      <c r="Y275" s="424"/>
      <c r="Z275" s="424"/>
      <c r="AA275" s="424"/>
      <c r="AB275" s="424"/>
      <c r="AC275" s="424"/>
      <c r="AD275" s="424"/>
      <c r="AE275" s="424"/>
      <c r="AF275" s="424"/>
      <c r="AG275" s="424"/>
      <c r="AH275" s="424"/>
      <c r="AI275" s="448"/>
      <c r="AJ275" s="448"/>
      <c r="AK275" s="448"/>
      <c r="AL275" s="448"/>
      <c r="AM275" s="448"/>
      <c r="AN275" s="448"/>
    </row>
    <row r="276" spans="1:40" ht="10.050000000000001" customHeight="1">
      <c r="A276" s="233"/>
      <c r="B276" s="233"/>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c r="AB276" s="233"/>
      <c r="AC276" s="233"/>
      <c r="AD276" s="233"/>
      <c r="AE276" s="233"/>
      <c r="AF276" s="233"/>
      <c r="AG276" s="233"/>
      <c r="AH276" s="233"/>
      <c r="AI276" s="233"/>
      <c r="AJ276" s="233"/>
      <c r="AK276" s="233"/>
      <c r="AL276" s="233"/>
      <c r="AM276" s="233"/>
      <c r="AN276" s="233"/>
    </row>
    <row r="277" spans="1:40" ht="18" customHeight="1">
      <c r="A277" s="233"/>
      <c r="B277" s="309" t="s">
        <v>391</v>
      </c>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3"/>
      <c r="AD277" s="233"/>
      <c r="AE277" s="233"/>
      <c r="AF277" s="233"/>
      <c r="AG277" s="233"/>
      <c r="AH277" s="233"/>
      <c r="AI277" s="233"/>
      <c r="AJ277" s="233"/>
      <c r="AK277" s="233"/>
      <c r="AL277" s="233"/>
      <c r="AM277" s="233"/>
      <c r="AN277" s="233"/>
    </row>
    <row r="278" spans="1:40" ht="30" customHeight="1">
      <c r="A278" s="233"/>
      <c r="B278" s="233"/>
      <c r="C278" s="460">
        <v>1</v>
      </c>
      <c r="D278" s="460"/>
      <c r="E278" s="424" t="s">
        <v>218</v>
      </c>
      <c r="F278" s="424"/>
      <c r="G278" s="424"/>
      <c r="H278" s="424"/>
      <c r="I278" s="424"/>
      <c r="J278" s="424"/>
      <c r="K278" s="424"/>
      <c r="L278" s="424"/>
      <c r="M278" s="424"/>
      <c r="N278" s="424"/>
      <c r="O278" s="424"/>
      <c r="P278" s="424"/>
      <c r="Q278" s="424"/>
      <c r="R278" s="424"/>
      <c r="S278" s="424"/>
      <c r="T278" s="424"/>
      <c r="U278" s="424"/>
      <c r="V278" s="424"/>
      <c r="W278" s="424"/>
      <c r="X278" s="424"/>
      <c r="Y278" s="424"/>
      <c r="Z278" s="424"/>
      <c r="AA278" s="424"/>
      <c r="AB278" s="424"/>
      <c r="AC278" s="424"/>
      <c r="AD278" s="424"/>
      <c r="AE278" s="424"/>
      <c r="AF278" s="424"/>
      <c r="AG278" s="424"/>
      <c r="AH278" s="424"/>
      <c r="AI278" s="448"/>
      <c r="AJ278" s="448"/>
      <c r="AK278" s="448"/>
      <c r="AL278" s="448"/>
      <c r="AM278" s="448"/>
      <c r="AN278" s="448"/>
    </row>
    <row r="279" spans="1:40" ht="30" customHeight="1">
      <c r="A279" s="233"/>
      <c r="B279" s="233"/>
      <c r="C279" s="460">
        <v>2</v>
      </c>
      <c r="D279" s="460"/>
      <c r="E279" s="424" t="s">
        <v>219</v>
      </c>
      <c r="F279" s="424"/>
      <c r="G279" s="424"/>
      <c r="H279" s="424"/>
      <c r="I279" s="424"/>
      <c r="J279" s="424"/>
      <c r="K279" s="424"/>
      <c r="L279" s="424"/>
      <c r="M279" s="424"/>
      <c r="N279" s="424"/>
      <c r="O279" s="424"/>
      <c r="P279" s="424"/>
      <c r="Q279" s="424"/>
      <c r="R279" s="424"/>
      <c r="S279" s="424"/>
      <c r="T279" s="424"/>
      <c r="U279" s="424"/>
      <c r="V279" s="424"/>
      <c r="W279" s="424"/>
      <c r="X279" s="424"/>
      <c r="Y279" s="424"/>
      <c r="Z279" s="424"/>
      <c r="AA279" s="424"/>
      <c r="AB279" s="424"/>
      <c r="AC279" s="424"/>
      <c r="AD279" s="424"/>
      <c r="AE279" s="424"/>
      <c r="AF279" s="424"/>
      <c r="AG279" s="424"/>
      <c r="AH279" s="424"/>
      <c r="AI279" s="448"/>
      <c r="AJ279" s="448"/>
      <c r="AK279" s="448"/>
      <c r="AL279" s="448"/>
      <c r="AM279" s="448"/>
      <c r="AN279" s="448"/>
    </row>
    <row r="280" spans="1:40" ht="10.050000000000001" customHeight="1">
      <c r="A280" s="233"/>
      <c r="B280" s="233"/>
      <c r="C280" s="245"/>
      <c r="D280" s="245"/>
      <c r="E280" s="228"/>
      <c r="F280" s="228"/>
      <c r="G280" s="228"/>
      <c r="H280" s="228"/>
      <c r="I280" s="228"/>
      <c r="J280" s="228"/>
      <c r="K280" s="228"/>
      <c r="L280" s="228"/>
      <c r="M280" s="228"/>
      <c r="N280" s="228"/>
      <c r="O280" s="228"/>
      <c r="P280" s="228"/>
      <c r="Q280" s="228"/>
      <c r="R280" s="228"/>
      <c r="S280" s="228"/>
      <c r="T280" s="228"/>
      <c r="U280" s="228"/>
      <c r="V280" s="228"/>
      <c r="W280" s="228"/>
      <c r="X280" s="228"/>
      <c r="Y280" s="228"/>
      <c r="Z280" s="228"/>
      <c r="AA280" s="228"/>
      <c r="AB280" s="228"/>
      <c r="AC280" s="228"/>
      <c r="AD280" s="228"/>
      <c r="AE280" s="228"/>
      <c r="AF280" s="228"/>
      <c r="AG280" s="228"/>
      <c r="AH280" s="228"/>
      <c r="AI280" s="245"/>
      <c r="AJ280" s="245"/>
      <c r="AK280" s="245"/>
      <c r="AL280" s="245"/>
      <c r="AM280" s="245"/>
      <c r="AN280" s="245"/>
    </row>
    <row r="281" spans="1:40" ht="18" customHeight="1">
      <c r="A281" s="233"/>
      <c r="B281" s="309" t="s">
        <v>392</v>
      </c>
      <c r="C281" s="245"/>
      <c r="D281" s="245"/>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33"/>
      <c r="AJ281" s="233"/>
      <c r="AK281" s="233"/>
      <c r="AL281" s="233"/>
      <c r="AM281" s="233"/>
      <c r="AN281" s="233"/>
    </row>
    <row r="282" spans="1:40" s="215" customFormat="1" ht="30" customHeight="1">
      <c r="A282" s="219"/>
      <c r="B282" s="219"/>
      <c r="C282" s="445">
        <v>1</v>
      </c>
      <c r="D282" s="446"/>
      <c r="E282" s="394" t="s">
        <v>220</v>
      </c>
      <c r="F282" s="395"/>
      <c r="G282" s="395"/>
      <c r="H282" s="395"/>
      <c r="I282" s="395"/>
      <c r="J282" s="395"/>
      <c r="K282" s="395"/>
      <c r="L282" s="395"/>
      <c r="M282" s="395"/>
      <c r="N282" s="395"/>
      <c r="O282" s="395"/>
      <c r="P282" s="395"/>
      <c r="Q282" s="395"/>
      <c r="R282" s="395"/>
      <c r="S282" s="395"/>
      <c r="T282" s="395"/>
      <c r="U282" s="395"/>
      <c r="V282" s="395"/>
      <c r="W282" s="395"/>
      <c r="X282" s="395"/>
      <c r="Y282" s="395"/>
      <c r="Z282" s="395"/>
      <c r="AA282" s="395"/>
      <c r="AB282" s="395"/>
      <c r="AC282" s="395"/>
      <c r="AD282" s="395"/>
      <c r="AE282" s="395"/>
      <c r="AF282" s="395"/>
      <c r="AG282" s="395"/>
      <c r="AH282" s="396"/>
      <c r="AI282" s="448"/>
      <c r="AJ282" s="448"/>
      <c r="AK282" s="448"/>
      <c r="AL282" s="448"/>
      <c r="AM282" s="448"/>
      <c r="AN282" s="448"/>
    </row>
    <row r="283" spans="1:40" ht="30" customHeight="1">
      <c r="A283" s="233"/>
      <c r="B283" s="233"/>
      <c r="C283" s="445">
        <v>2</v>
      </c>
      <c r="D283" s="446"/>
      <c r="E283" s="394" t="s">
        <v>221</v>
      </c>
      <c r="F283" s="395"/>
      <c r="G283" s="395"/>
      <c r="H283" s="395"/>
      <c r="I283" s="395"/>
      <c r="J283" s="395"/>
      <c r="K283" s="395"/>
      <c r="L283" s="395"/>
      <c r="M283" s="395"/>
      <c r="N283" s="395"/>
      <c r="O283" s="395"/>
      <c r="P283" s="395"/>
      <c r="Q283" s="395"/>
      <c r="R283" s="395"/>
      <c r="S283" s="395"/>
      <c r="T283" s="395"/>
      <c r="U283" s="395"/>
      <c r="V283" s="395"/>
      <c r="W283" s="395"/>
      <c r="X283" s="395"/>
      <c r="Y283" s="395"/>
      <c r="Z283" s="395"/>
      <c r="AA283" s="395"/>
      <c r="AB283" s="395"/>
      <c r="AC283" s="395"/>
      <c r="AD283" s="395"/>
      <c r="AE283" s="395"/>
      <c r="AF283" s="395"/>
      <c r="AG283" s="395"/>
      <c r="AH283" s="396"/>
      <c r="AI283" s="448"/>
      <c r="AJ283" s="448"/>
      <c r="AK283" s="448"/>
      <c r="AL283" s="448"/>
      <c r="AM283" s="448"/>
      <c r="AN283" s="448"/>
    </row>
    <row r="284" spans="1:40" s="215" customFormat="1" ht="30" customHeight="1">
      <c r="A284" s="219"/>
      <c r="B284" s="219"/>
      <c r="C284" s="445">
        <v>3</v>
      </c>
      <c r="D284" s="446"/>
      <c r="E284" s="394" t="s">
        <v>222</v>
      </c>
      <c r="F284" s="395"/>
      <c r="G284" s="395"/>
      <c r="H284" s="395"/>
      <c r="I284" s="395"/>
      <c r="J284" s="395"/>
      <c r="K284" s="395"/>
      <c r="L284" s="395"/>
      <c r="M284" s="395"/>
      <c r="N284" s="395"/>
      <c r="O284" s="395"/>
      <c r="P284" s="395"/>
      <c r="Q284" s="395"/>
      <c r="R284" s="395"/>
      <c r="S284" s="395"/>
      <c r="T284" s="395"/>
      <c r="U284" s="395"/>
      <c r="V284" s="395"/>
      <c r="W284" s="395"/>
      <c r="X284" s="395"/>
      <c r="Y284" s="395"/>
      <c r="Z284" s="395"/>
      <c r="AA284" s="395"/>
      <c r="AB284" s="395"/>
      <c r="AC284" s="395"/>
      <c r="AD284" s="395"/>
      <c r="AE284" s="395"/>
      <c r="AF284" s="395"/>
      <c r="AG284" s="395"/>
      <c r="AH284" s="396"/>
      <c r="AI284" s="448"/>
      <c r="AJ284" s="448"/>
      <c r="AK284" s="448"/>
      <c r="AL284" s="448"/>
      <c r="AM284" s="448"/>
      <c r="AN284" s="448"/>
    </row>
    <row r="285" spans="1:40" s="215" customFormat="1" ht="30" customHeight="1">
      <c r="A285" s="219"/>
      <c r="B285" s="219"/>
      <c r="C285" s="445">
        <v>4</v>
      </c>
      <c r="D285" s="446"/>
      <c r="E285" s="394" t="s">
        <v>223</v>
      </c>
      <c r="F285" s="395"/>
      <c r="G285" s="395"/>
      <c r="H285" s="395"/>
      <c r="I285" s="395"/>
      <c r="J285" s="395"/>
      <c r="K285" s="395"/>
      <c r="L285" s="395"/>
      <c r="M285" s="395"/>
      <c r="N285" s="395"/>
      <c r="O285" s="395"/>
      <c r="P285" s="395"/>
      <c r="Q285" s="395"/>
      <c r="R285" s="395"/>
      <c r="S285" s="395"/>
      <c r="T285" s="395"/>
      <c r="U285" s="395"/>
      <c r="V285" s="395"/>
      <c r="W285" s="395"/>
      <c r="X285" s="395"/>
      <c r="Y285" s="395"/>
      <c r="Z285" s="395"/>
      <c r="AA285" s="395"/>
      <c r="AB285" s="395"/>
      <c r="AC285" s="395"/>
      <c r="AD285" s="395"/>
      <c r="AE285" s="395"/>
      <c r="AF285" s="395"/>
      <c r="AG285" s="395"/>
      <c r="AH285" s="396"/>
      <c r="AI285" s="448"/>
      <c r="AJ285" s="448"/>
      <c r="AK285" s="448"/>
      <c r="AL285" s="448"/>
      <c r="AM285" s="448"/>
      <c r="AN285" s="448"/>
    </row>
    <row r="286" spans="1:40" s="215" customFormat="1" ht="30" customHeight="1">
      <c r="A286" s="219"/>
      <c r="B286" s="219"/>
      <c r="C286" s="445">
        <v>5</v>
      </c>
      <c r="D286" s="446"/>
      <c r="E286" s="394" t="s">
        <v>224</v>
      </c>
      <c r="F286" s="395"/>
      <c r="G286" s="395"/>
      <c r="H286" s="395"/>
      <c r="I286" s="395"/>
      <c r="J286" s="395"/>
      <c r="K286" s="395"/>
      <c r="L286" s="395"/>
      <c r="M286" s="395"/>
      <c r="N286" s="395"/>
      <c r="O286" s="395"/>
      <c r="P286" s="395"/>
      <c r="Q286" s="395"/>
      <c r="R286" s="395"/>
      <c r="S286" s="395"/>
      <c r="T286" s="395"/>
      <c r="U286" s="395"/>
      <c r="V286" s="395"/>
      <c r="W286" s="395"/>
      <c r="X286" s="395"/>
      <c r="Y286" s="395"/>
      <c r="Z286" s="395"/>
      <c r="AA286" s="395"/>
      <c r="AB286" s="395"/>
      <c r="AC286" s="395"/>
      <c r="AD286" s="395"/>
      <c r="AE286" s="395"/>
      <c r="AF286" s="395"/>
      <c r="AG286" s="395"/>
      <c r="AH286" s="396"/>
      <c r="AI286" s="448"/>
      <c r="AJ286" s="448"/>
      <c r="AK286" s="448"/>
      <c r="AL286" s="448"/>
      <c r="AM286" s="448"/>
      <c r="AN286" s="448"/>
    </row>
    <row r="287" spans="1:40" s="215" customFormat="1" ht="30" customHeight="1">
      <c r="A287" s="219"/>
      <c r="B287" s="219"/>
      <c r="C287" s="445">
        <v>6</v>
      </c>
      <c r="D287" s="446"/>
      <c r="E287" s="394" t="s">
        <v>225</v>
      </c>
      <c r="F287" s="395"/>
      <c r="G287" s="395"/>
      <c r="H287" s="395"/>
      <c r="I287" s="395"/>
      <c r="J287" s="395"/>
      <c r="K287" s="395"/>
      <c r="L287" s="395"/>
      <c r="M287" s="395"/>
      <c r="N287" s="395"/>
      <c r="O287" s="395"/>
      <c r="P287" s="395"/>
      <c r="Q287" s="395"/>
      <c r="R287" s="395"/>
      <c r="S287" s="395"/>
      <c r="T287" s="395"/>
      <c r="U287" s="395"/>
      <c r="V287" s="395"/>
      <c r="W287" s="395"/>
      <c r="X287" s="395"/>
      <c r="Y287" s="395"/>
      <c r="Z287" s="395"/>
      <c r="AA287" s="395"/>
      <c r="AB287" s="395"/>
      <c r="AC287" s="395"/>
      <c r="AD287" s="395"/>
      <c r="AE287" s="395"/>
      <c r="AF287" s="395"/>
      <c r="AG287" s="395"/>
      <c r="AH287" s="396"/>
      <c r="AI287" s="448"/>
      <c r="AJ287" s="448"/>
      <c r="AK287" s="448"/>
      <c r="AL287" s="448"/>
      <c r="AM287" s="448"/>
      <c r="AN287" s="448"/>
    </row>
    <row r="288" spans="1:40" ht="20.100000000000001" customHeight="1">
      <c r="C288" s="445">
        <v>7</v>
      </c>
      <c r="D288" s="446"/>
      <c r="E288" s="394" t="s">
        <v>226</v>
      </c>
      <c r="F288" s="395"/>
      <c r="G288" s="395"/>
      <c r="H288" s="395"/>
      <c r="I288" s="395"/>
      <c r="J288" s="395"/>
      <c r="K288" s="395"/>
      <c r="L288" s="395"/>
      <c r="M288" s="395"/>
      <c r="N288" s="395"/>
      <c r="O288" s="395"/>
      <c r="P288" s="395"/>
      <c r="Q288" s="395"/>
      <c r="R288" s="395"/>
      <c r="S288" s="395"/>
      <c r="T288" s="395"/>
      <c r="U288" s="395"/>
      <c r="V288" s="395"/>
      <c r="W288" s="395"/>
      <c r="X288" s="395"/>
      <c r="Y288" s="395"/>
      <c r="Z288" s="395"/>
      <c r="AA288" s="395"/>
      <c r="AB288" s="395"/>
      <c r="AC288" s="395"/>
      <c r="AD288" s="395"/>
      <c r="AE288" s="395"/>
      <c r="AF288" s="395"/>
      <c r="AG288" s="395"/>
      <c r="AH288" s="395"/>
      <c r="AI288" s="395"/>
      <c r="AJ288" s="395"/>
      <c r="AK288" s="395"/>
      <c r="AL288" s="395"/>
      <c r="AM288" s="395"/>
      <c r="AN288" s="396"/>
    </row>
    <row r="289" spans="1:40" ht="45" customHeight="1">
      <c r="C289" s="464"/>
      <c r="D289" s="465"/>
      <c r="E289" s="554"/>
      <c r="F289" s="503"/>
      <c r="G289" s="503"/>
      <c r="H289" s="503"/>
      <c r="I289" s="503"/>
      <c r="J289" s="503"/>
      <c r="K289" s="503"/>
      <c r="L289" s="503"/>
      <c r="M289" s="503"/>
      <c r="N289" s="503"/>
      <c r="O289" s="503"/>
      <c r="P289" s="503"/>
      <c r="Q289" s="503"/>
      <c r="R289" s="503"/>
      <c r="S289" s="503"/>
      <c r="T289" s="503"/>
      <c r="U289" s="503"/>
      <c r="V289" s="503"/>
      <c r="W289" s="503"/>
      <c r="X289" s="503"/>
      <c r="Y289" s="503"/>
      <c r="Z289" s="503"/>
      <c r="AA289" s="503"/>
      <c r="AB289" s="503"/>
      <c r="AC289" s="503"/>
      <c r="AD289" s="503"/>
      <c r="AE289" s="503"/>
      <c r="AF289" s="503"/>
      <c r="AG289" s="503"/>
      <c r="AH289" s="503"/>
      <c r="AI289" s="503"/>
      <c r="AJ289" s="503"/>
      <c r="AK289" s="503"/>
      <c r="AL289" s="503"/>
      <c r="AM289" s="503"/>
      <c r="AN289" s="555"/>
    </row>
    <row r="290" spans="1:40" ht="10.050000000000001" customHeight="1">
      <c r="A290" s="233"/>
      <c r="B290" s="233"/>
      <c r="C290" s="245"/>
      <c r="D290" s="245"/>
      <c r="E290" s="228"/>
      <c r="F290" s="228"/>
      <c r="G290" s="228"/>
      <c r="H290" s="228"/>
      <c r="I290" s="228"/>
      <c r="J290" s="228"/>
      <c r="K290" s="228"/>
      <c r="L290" s="228"/>
      <c r="M290" s="228"/>
      <c r="N290" s="228"/>
      <c r="O290" s="228"/>
      <c r="P290" s="228"/>
      <c r="Q290" s="228"/>
      <c r="R290" s="228"/>
      <c r="S290" s="228"/>
      <c r="T290" s="228"/>
      <c r="U290" s="228"/>
      <c r="V290" s="228"/>
      <c r="W290" s="228"/>
      <c r="X290" s="228"/>
      <c r="Y290" s="228"/>
      <c r="Z290" s="228"/>
      <c r="AA290" s="228"/>
      <c r="AB290" s="228"/>
      <c r="AC290" s="228"/>
      <c r="AD290" s="228"/>
      <c r="AE290" s="228"/>
      <c r="AF290" s="228"/>
      <c r="AG290" s="228"/>
      <c r="AH290" s="228"/>
      <c r="AI290" s="233"/>
      <c r="AJ290" s="233"/>
      <c r="AK290" s="233"/>
      <c r="AL290" s="233"/>
      <c r="AM290" s="233"/>
      <c r="AN290" s="233"/>
    </row>
    <row r="291" spans="1:40" s="215" customFormat="1" ht="18" customHeight="1">
      <c r="A291" s="219"/>
      <c r="B291" s="309" t="s">
        <v>393</v>
      </c>
      <c r="C291" s="245"/>
      <c r="D291" s="245"/>
      <c r="E291" s="228"/>
      <c r="F291" s="228"/>
      <c r="G291" s="228"/>
      <c r="H291" s="228"/>
      <c r="I291" s="228"/>
      <c r="J291" s="228"/>
      <c r="K291" s="228"/>
      <c r="L291" s="228"/>
      <c r="M291" s="228"/>
      <c r="N291" s="228"/>
      <c r="O291" s="228"/>
      <c r="P291" s="228"/>
      <c r="Q291" s="228"/>
      <c r="R291" s="228"/>
      <c r="S291" s="228"/>
      <c r="T291" s="228"/>
      <c r="U291" s="228"/>
      <c r="V291" s="228"/>
      <c r="W291" s="228"/>
      <c r="X291" s="228"/>
      <c r="Y291" s="228"/>
      <c r="Z291" s="228"/>
      <c r="AA291" s="228"/>
      <c r="AB291" s="228"/>
      <c r="AC291" s="228"/>
      <c r="AD291" s="228"/>
      <c r="AE291" s="228"/>
      <c r="AF291" s="228"/>
      <c r="AG291" s="228"/>
      <c r="AH291" s="228"/>
      <c r="AI291" s="233"/>
      <c r="AJ291" s="233"/>
      <c r="AK291" s="233"/>
      <c r="AL291" s="233"/>
      <c r="AM291" s="233"/>
      <c r="AN291" s="233"/>
    </row>
    <row r="292" spans="1:40" s="215" customFormat="1" ht="30" customHeight="1">
      <c r="A292" s="219"/>
      <c r="B292" s="219"/>
      <c r="C292" s="445">
        <v>1</v>
      </c>
      <c r="D292" s="446"/>
      <c r="E292" s="394" t="s">
        <v>227</v>
      </c>
      <c r="F292" s="395"/>
      <c r="G292" s="395"/>
      <c r="H292" s="395"/>
      <c r="I292" s="395"/>
      <c r="J292" s="395"/>
      <c r="K292" s="395"/>
      <c r="L292" s="395"/>
      <c r="M292" s="395"/>
      <c r="N292" s="395"/>
      <c r="O292" s="395"/>
      <c r="P292" s="395"/>
      <c r="Q292" s="395"/>
      <c r="R292" s="395"/>
      <c r="S292" s="395"/>
      <c r="T292" s="395"/>
      <c r="U292" s="395"/>
      <c r="V292" s="395"/>
      <c r="W292" s="395"/>
      <c r="X292" s="395"/>
      <c r="Y292" s="395"/>
      <c r="Z292" s="395"/>
      <c r="AA292" s="395"/>
      <c r="AB292" s="395"/>
      <c r="AC292" s="395"/>
      <c r="AD292" s="395"/>
      <c r="AE292" s="395"/>
      <c r="AF292" s="395"/>
      <c r="AG292" s="395"/>
      <c r="AH292" s="396"/>
      <c r="AI292" s="448"/>
      <c r="AJ292" s="448"/>
      <c r="AK292" s="448"/>
      <c r="AL292" s="448"/>
      <c r="AM292" s="448"/>
      <c r="AN292" s="448"/>
    </row>
    <row r="293" spans="1:40" s="215" customFormat="1" ht="30" customHeight="1">
      <c r="A293" s="219"/>
      <c r="B293" s="219"/>
      <c r="C293" s="445">
        <v>2</v>
      </c>
      <c r="D293" s="446"/>
      <c r="E293" s="394" t="s">
        <v>228</v>
      </c>
      <c r="F293" s="395"/>
      <c r="G293" s="395"/>
      <c r="H293" s="395"/>
      <c r="I293" s="395"/>
      <c r="J293" s="395"/>
      <c r="K293" s="395"/>
      <c r="L293" s="395"/>
      <c r="M293" s="395"/>
      <c r="N293" s="395"/>
      <c r="O293" s="395"/>
      <c r="P293" s="395"/>
      <c r="Q293" s="395"/>
      <c r="R293" s="395"/>
      <c r="S293" s="395"/>
      <c r="T293" s="395"/>
      <c r="U293" s="395"/>
      <c r="V293" s="395"/>
      <c r="W293" s="395"/>
      <c r="X293" s="395"/>
      <c r="Y293" s="395"/>
      <c r="Z293" s="395"/>
      <c r="AA293" s="395"/>
      <c r="AB293" s="395"/>
      <c r="AC293" s="395"/>
      <c r="AD293" s="395"/>
      <c r="AE293" s="395"/>
      <c r="AF293" s="395"/>
      <c r="AG293" s="395"/>
      <c r="AH293" s="396"/>
      <c r="AI293" s="448"/>
      <c r="AJ293" s="448"/>
      <c r="AK293" s="448"/>
      <c r="AL293" s="448"/>
      <c r="AM293" s="448"/>
      <c r="AN293" s="448"/>
    </row>
    <row r="294" spans="1:40" s="215" customFormat="1" ht="17.25" customHeight="1">
      <c r="A294" s="219"/>
      <c r="B294" s="219"/>
      <c r="C294" s="445">
        <v>3</v>
      </c>
      <c r="D294" s="446"/>
      <c r="E294" s="502" t="s">
        <v>703</v>
      </c>
      <c r="F294" s="495"/>
      <c r="G294" s="495"/>
      <c r="H294" s="495"/>
      <c r="I294" s="495"/>
      <c r="J294" s="495"/>
      <c r="K294" s="495"/>
      <c r="L294" s="495"/>
      <c r="M294" s="495"/>
      <c r="N294" s="495"/>
      <c r="O294" s="495"/>
      <c r="P294" s="495"/>
      <c r="Q294" s="495"/>
      <c r="R294" s="495"/>
      <c r="S294" s="495"/>
      <c r="T294" s="495"/>
      <c r="U294" s="495"/>
      <c r="V294" s="495"/>
      <c r="W294" s="495"/>
      <c r="X294" s="495"/>
      <c r="Y294" s="495"/>
      <c r="Z294" s="495"/>
      <c r="AA294" s="495"/>
      <c r="AB294" s="495"/>
      <c r="AC294" s="495"/>
      <c r="AD294" s="495"/>
      <c r="AE294" s="495"/>
      <c r="AF294" s="495"/>
      <c r="AG294" s="495"/>
      <c r="AH294" s="495"/>
      <c r="AI294" s="495"/>
      <c r="AJ294" s="495"/>
      <c r="AK294" s="495"/>
      <c r="AL294" s="495"/>
      <c r="AM294" s="495"/>
      <c r="AN294" s="496"/>
    </row>
    <row r="295" spans="1:40" s="215" customFormat="1" ht="17.25" customHeight="1">
      <c r="A295" s="219"/>
      <c r="B295" s="219"/>
      <c r="C295" s="450"/>
      <c r="D295" s="451"/>
      <c r="E295" s="252"/>
      <c r="F295" s="458"/>
      <c r="G295" s="458"/>
      <c r="H295" s="458"/>
      <c r="I295" s="458"/>
      <c r="J295" s="247" t="s">
        <v>12</v>
      </c>
      <c r="K295" s="458"/>
      <c r="L295" s="458"/>
      <c r="M295" s="247" t="s">
        <v>13</v>
      </c>
      <c r="N295" s="458"/>
      <c r="O295" s="458"/>
      <c r="P295" s="247" t="s">
        <v>14</v>
      </c>
      <c r="Q295" s="247" t="s">
        <v>229</v>
      </c>
      <c r="R295" s="458" t="s">
        <v>47</v>
      </c>
      <c r="S295" s="458"/>
      <c r="T295" s="458"/>
      <c r="U295" s="458"/>
      <c r="V295" s="458"/>
      <c r="W295" s="458"/>
      <c r="X295" s="458"/>
      <c r="Y295" s="458"/>
      <c r="Z295" s="247"/>
      <c r="AA295" s="247"/>
      <c r="AB295" s="247"/>
      <c r="AC295" s="247"/>
      <c r="AD295" s="247"/>
      <c r="AE295" s="247"/>
      <c r="AF295" s="247"/>
      <c r="AG295" s="247"/>
      <c r="AH295" s="247"/>
      <c r="AI295" s="233"/>
      <c r="AJ295" s="233"/>
      <c r="AK295" s="233"/>
      <c r="AL295" s="233"/>
      <c r="AM295" s="233"/>
      <c r="AN295" s="255"/>
    </row>
    <row r="296" spans="1:40" s="215" customFormat="1" ht="17.25" customHeight="1">
      <c r="A296" s="219"/>
      <c r="B296" s="219"/>
      <c r="C296" s="450"/>
      <c r="D296" s="451"/>
      <c r="E296" s="252"/>
      <c r="F296" s="458"/>
      <c r="G296" s="458"/>
      <c r="H296" s="458"/>
      <c r="I296" s="458"/>
      <c r="J296" s="247" t="s">
        <v>12</v>
      </c>
      <c r="K296" s="458"/>
      <c r="L296" s="458"/>
      <c r="M296" s="247" t="s">
        <v>13</v>
      </c>
      <c r="N296" s="458"/>
      <c r="O296" s="458"/>
      <c r="P296" s="247" t="s">
        <v>14</v>
      </c>
      <c r="Q296" s="247"/>
      <c r="R296" s="458" t="s">
        <v>47</v>
      </c>
      <c r="S296" s="458"/>
      <c r="T296" s="458"/>
      <c r="U296" s="458"/>
      <c r="V296" s="458"/>
      <c r="W296" s="458"/>
      <c r="X296" s="458"/>
      <c r="Y296" s="458"/>
      <c r="Z296" s="247"/>
      <c r="AA296" s="247"/>
      <c r="AB296" s="247"/>
      <c r="AC296" s="247"/>
      <c r="AD296" s="247"/>
      <c r="AE296" s="247"/>
      <c r="AF296" s="247"/>
      <c r="AG296" s="247"/>
      <c r="AH296" s="247"/>
      <c r="AI296" s="233"/>
      <c r="AJ296" s="233"/>
      <c r="AK296" s="233"/>
      <c r="AL296" s="233"/>
      <c r="AM296" s="233"/>
      <c r="AN296" s="255"/>
    </row>
    <row r="297" spans="1:40" s="215" customFormat="1" ht="17.25" customHeight="1">
      <c r="A297" s="219"/>
      <c r="B297" s="219"/>
      <c r="C297" s="450"/>
      <c r="D297" s="451"/>
      <c r="E297" s="252"/>
      <c r="F297" s="458"/>
      <c r="G297" s="458"/>
      <c r="H297" s="458"/>
      <c r="I297" s="458"/>
      <c r="J297" s="247" t="s">
        <v>12</v>
      </c>
      <c r="K297" s="458"/>
      <c r="L297" s="458"/>
      <c r="M297" s="247" t="s">
        <v>13</v>
      </c>
      <c r="N297" s="458"/>
      <c r="O297" s="458"/>
      <c r="P297" s="247" t="s">
        <v>14</v>
      </c>
      <c r="Q297" s="247"/>
      <c r="R297" s="458" t="s">
        <v>47</v>
      </c>
      <c r="S297" s="458"/>
      <c r="T297" s="458"/>
      <c r="U297" s="458"/>
      <c r="V297" s="458"/>
      <c r="W297" s="458"/>
      <c r="X297" s="458"/>
      <c r="Y297" s="458"/>
      <c r="Z297" s="247"/>
      <c r="AA297" s="247"/>
      <c r="AB297" s="247"/>
      <c r="AC297" s="247"/>
      <c r="AD297" s="247"/>
      <c r="AE297" s="247"/>
      <c r="AF297" s="247"/>
      <c r="AG297" s="247"/>
      <c r="AH297" s="247"/>
      <c r="AI297" s="233"/>
      <c r="AJ297" s="233"/>
      <c r="AK297" s="233"/>
      <c r="AL297" s="233"/>
      <c r="AM297" s="233"/>
      <c r="AN297" s="255"/>
    </row>
    <row r="298" spans="1:40" s="215" customFormat="1" ht="17.25" customHeight="1">
      <c r="A298" s="219"/>
      <c r="B298" s="219"/>
      <c r="C298" s="450"/>
      <c r="D298" s="451"/>
      <c r="E298" s="252"/>
      <c r="F298" s="458"/>
      <c r="G298" s="458"/>
      <c r="H298" s="458"/>
      <c r="I298" s="458"/>
      <c r="J298" s="247" t="s">
        <v>12</v>
      </c>
      <c r="K298" s="458"/>
      <c r="L298" s="458"/>
      <c r="M298" s="247" t="s">
        <v>13</v>
      </c>
      <c r="N298" s="458"/>
      <c r="O298" s="458"/>
      <c r="P298" s="247" t="s">
        <v>14</v>
      </c>
      <c r="Q298" s="247"/>
      <c r="R298" s="458" t="s">
        <v>47</v>
      </c>
      <c r="S298" s="458"/>
      <c r="T298" s="458"/>
      <c r="U298" s="458"/>
      <c r="V298" s="458"/>
      <c r="W298" s="458"/>
      <c r="X298" s="458"/>
      <c r="Y298" s="458"/>
      <c r="Z298" s="247"/>
      <c r="AA298" s="247"/>
      <c r="AB298" s="247"/>
      <c r="AC298" s="247"/>
      <c r="AD298" s="247"/>
      <c r="AE298" s="247"/>
      <c r="AF298" s="247"/>
      <c r="AG298" s="247"/>
      <c r="AH298" s="247"/>
      <c r="AI298" s="233"/>
      <c r="AJ298" s="233"/>
      <c r="AK298" s="233"/>
      <c r="AL298" s="233"/>
      <c r="AM298" s="233"/>
      <c r="AN298" s="255"/>
    </row>
    <row r="299" spans="1:40" s="215" customFormat="1" ht="17.25" customHeight="1">
      <c r="A299" s="219"/>
      <c r="B299" s="219"/>
      <c r="C299" s="450"/>
      <c r="D299" s="451"/>
      <c r="E299" s="252"/>
      <c r="F299" s="458"/>
      <c r="G299" s="458"/>
      <c r="H299" s="458"/>
      <c r="I299" s="458"/>
      <c r="J299" s="247" t="s">
        <v>12</v>
      </c>
      <c r="K299" s="458"/>
      <c r="L299" s="458"/>
      <c r="M299" s="247" t="s">
        <v>13</v>
      </c>
      <c r="N299" s="458"/>
      <c r="O299" s="458"/>
      <c r="P299" s="247" t="s">
        <v>14</v>
      </c>
      <c r="Q299" s="247"/>
      <c r="R299" s="458" t="s">
        <v>47</v>
      </c>
      <c r="S299" s="458"/>
      <c r="T299" s="458"/>
      <c r="U299" s="458"/>
      <c r="V299" s="458"/>
      <c r="W299" s="458"/>
      <c r="X299" s="458"/>
      <c r="Y299" s="458"/>
      <c r="Z299" s="247"/>
      <c r="AA299" s="247"/>
      <c r="AB299" s="247"/>
      <c r="AC299" s="247"/>
      <c r="AD299" s="247"/>
      <c r="AE299" s="247"/>
      <c r="AF299" s="247"/>
      <c r="AG299" s="247"/>
      <c r="AH299" s="247"/>
      <c r="AI299" s="233"/>
      <c r="AJ299" s="233"/>
      <c r="AK299" s="233"/>
      <c r="AL299" s="233"/>
      <c r="AM299" s="233"/>
      <c r="AN299" s="255"/>
    </row>
    <row r="300" spans="1:40" s="215" customFormat="1" ht="17.25" customHeight="1">
      <c r="A300" s="219"/>
      <c r="B300" s="219"/>
      <c r="C300" s="464"/>
      <c r="D300" s="465"/>
      <c r="E300" s="256"/>
      <c r="F300" s="449"/>
      <c r="G300" s="449"/>
      <c r="H300" s="449"/>
      <c r="I300" s="449"/>
      <c r="J300" s="257" t="s">
        <v>12</v>
      </c>
      <c r="K300" s="449"/>
      <c r="L300" s="449"/>
      <c r="M300" s="257" t="s">
        <v>13</v>
      </c>
      <c r="N300" s="449"/>
      <c r="O300" s="449"/>
      <c r="P300" s="257" t="s">
        <v>14</v>
      </c>
      <c r="Q300" s="257"/>
      <c r="R300" s="449" t="s">
        <v>47</v>
      </c>
      <c r="S300" s="449"/>
      <c r="T300" s="449"/>
      <c r="U300" s="449"/>
      <c r="V300" s="449"/>
      <c r="W300" s="449"/>
      <c r="X300" s="449"/>
      <c r="Y300" s="449"/>
      <c r="Z300" s="257"/>
      <c r="AA300" s="257"/>
      <c r="AB300" s="257"/>
      <c r="AC300" s="257"/>
      <c r="AD300" s="257"/>
      <c r="AE300" s="257"/>
      <c r="AF300" s="257"/>
      <c r="AG300" s="257"/>
      <c r="AH300" s="257"/>
      <c r="AI300" s="258"/>
      <c r="AJ300" s="258"/>
      <c r="AK300" s="258"/>
      <c r="AL300" s="258"/>
      <c r="AM300" s="258"/>
      <c r="AN300" s="259"/>
    </row>
    <row r="301" spans="1:40" s="215" customFormat="1" ht="30" customHeight="1">
      <c r="A301" s="219"/>
      <c r="B301" s="219"/>
      <c r="C301" s="445">
        <v>4</v>
      </c>
      <c r="D301" s="446"/>
      <c r="E301" s="394" t="s">
        <v>230</v>
      </c>
      <c r="F301" s="395"/>
      <c r="G301" s="395"/>
      <c r="H301" s="395"/>
      <c r="I301" s="395"/>
      <c r="J301" s="395"/>
      <c r="K301" s="395"/>
      <c r="L301" s="395"/>
      <c r="M301" s="395"/>
      <c r="N301" s="395"/>
      <c r="O301" s="395"/>
      <c r="P301" s="395"/>
      <c r="Q301" s="395"/>
      <c r="R301" s="395"/>
      <c r="S301" s="395"/>
      <c r="T301" s="395"/>
      <c r="U301" s="395"/>
      <c r="V301" s="395"/>
      <c r="W301" s="395"/>
      <c r="X301" s="395"/>
      <c r="Y301" s="395"/>
      <c r="Z301" s="395"/>
      <c r="AA301" s="395"/>
      <c r="AB301" s="395"/>
      <c r="AC301" s="395"/>
      <c r="AD301" s="395"/>
      <c r="AE301" s="395"/>
      <c r="AF301" s="395"/>
      <c r="AG301" s="395"/>
      <c r="AH301" s="396"/>
      <c r="AI301" s="448"/>
      <c r="AJ301" s="448"/>
      <c r="AK301" s="448"/>
      <c r="AL301" s="448"/>
      <c r="AM301" s="448"/>
      <c r="AN301" s="448"/>
    </row>
    <row r="302" spans="1:40" s="215" customFormat="1" ht="30" customHeight="1">
      <c r="A302" s="219"/>
      <c r="B302" s="219"/>
      <c r="C302" s="445">
        <v>5</v>
      </c>
      <c r="D302" s="446"/>
      <c r="E302" s="394" t="s">
        <v>231</v>
      </c>
      <c r="F302" s="395"/>
      <c r="G302" s="395"/>
      <c r="H302" s="395"/>
      <c r="I302" s="395"/>
      <c r="J302" s="395"/>
      <c r="K302" s="395"/>
      <c r="L302" s="395"/>
      <c r="M302" s="395"/>
      <c r="N302" s="395"/>
      <c r="O302" s="395"/>
      <c r="P302" s="395"/>
      <c r="Q302" s="395"/>
      <c r="R302" s="395"/>
      <c r="S302" s="395"/>
      <c r="T302" s="395"/>
      <c r="U302" s="395"/>
      <c r="V302" s="395"/>
      <c r="W302" s="395"/>
      <c r="X302" s="395"/>
      <c r="Y302" s="395"/>
      <c r="Z302" s="395"/>
      <c r="AA302" s="395"/>
      <c r="AB302" s="395"/>
      <c r="AC302" s="395"/>
      <c r="AD302" s="395"/>
      <c r="AE302" s="395"/>
      <c r="AF302" s="395"/>
      <c r="AG302" s="395"/>
      <c r="AH302" s="396"/>
      <c r="AI302" s="448"/>
      <c r="AJ302" s="448"/>
      <c r="AK302" s="448"/>
      <c r="AL302" s="448"/>
      <c r="AM302" s="448"/>
      <c r="AN302" s="448"/>
    </row>
    <row r="303" spans="1:40" ht="18" customHeight="1">
      <c r="C303" s="445">
        <v>6</v>
      </c>
      <c r="D303" s="446"/>
      <c r="E303" s="394" t="s">
        <v>232</v>
      </c>
      <c r="F303" s="395"/>
      <c r="G303" s="395"/>
      <c r="H303" s="395"/>
      <c r="I303" s="395"/>
      <c r="J303" s="395"/>
      <c r="K303" s="395"/>
      <c r="L303" s="395"/>
      <c r="M303" s="395"/>
      <c r="N303" s="395"/>
      <c r="O303" s="395"/>
      <c r="P303" s="395"/>
      <c r="Q303" s="395"/>
      <c r="R303" s="395"/>
      <c r="S303" s="395"/>
      <c r="T303" s="395"/>
      <c r="U303" s="395"/>
      <c r="V303" s="395"/>
      <c r="W303" s="395"/>
      <c r="X303" s="395"/>
      <c r="Y303" s="395"/>
      <c r="Z303" s="395"/>
      <c r="AA303" s="395"/>
      <c r="AB303" s="395"/>
      <c r="AC303" s="395"/>
      <c r="AD303" s="395"/>
      <c r="AE303" s="395"/>
      <c r="AF303" s="395"/>
      <c r="AG303" s="395"/>
      <c r="AH303" s="395"/>
      <c r="AI303" s="395"/>
      <c r="AJ303" s="395"/>
      <c r="AK303" s="395"/>
      <c r="AL303" s="395"/>
      <c r="AM303" s="395"/>
      <c r="AN303" s="396"/>
    </row>
    <row r="304" spans="1:40" ht="30" customHeight="1">
      <c r="C304" s="464"/>
      <c r="D304" s="465"/>
      <c r="E304" s="464"/>
      <c r="F304" s="449"/>
      <c r="G304" s="449"/>
      <c r="H304" s="449"/>
      <c r="I304" s="449"/>
      <c r="J304" s="449"/>
      <c r="K304" s="449"/>
      <c r="L304" s="449"/>
      <c r="M304" s="449"/>
      <c r="N304" s="449"/>
      <c r="O304" s="449"/>
      <c r="P304" s="449"/>
      <c r="Q304" s="449"/>
      <c r="R304" s="449"/>
      <c r="S304" s="449"/>
      <c r="T304" s="449"/>
      <c r="U304" s="449"/>
      <c r="V304" s="449"/>
      <c r="W304" s="449"/>
      <c r="X304" s="449"/>
      <c r="Y304" s="449"/>
      <c r="Z304" s="449"/>
      <c r="AA304" s="449"/>
      <c r="AB304" s="449"/>
      <c r="AC304" s="449"/>
      <c r="AD304" s="449"/>
      <c r="AE304" s="449"/>
      <c r="AF304" s="449"/>
      <c r="AG304" s="449"/>
      <c r="AH304" s="449"/>
      <c r="AI304" s="449"/>
      <c r="AJ304" s="449"/>
      <c r="AK304" s="449"/>
      <c r="AL304" s="449"/>
      <c r="AM304" s="449"/>
      <c r="AN304" s="465"/>
    </row>
    <row r="305" spans="1:40" ht="30" customHeight="1">
      <c r="C305" s="445">
        <v>7</v>
      </c>
      <c r="D305" s="446"/>
      <c r="E305" s="394" t="s">
        <v>233</v>
      </c>
      <c r="F305" s="395"/>
      <c r="G305" s="395"/>
      <c r="H305" s="395"/>
      <c r="I305" s="395"/>
      <c r="J305" s="395"/>
      <c r="K305" s="395"/>
      <c r="L305" s="395"/>
      <c r="M305" s="395"/>
      <c r="N305" s="395"/>
      <c r="O305" s="395"/>
      <c r="P305" s="395"/>
      <c r="Q305" s="395"/>
      <c r="R305" s="395"/>
      <c r="S305" s="395"/>
      <c r="T305" s="395"/>
      <c r="U305" s="395"/>
      <c r="V305" s="395"/>
      <c r="W305" s="395"/>
      <c r="X305" s="395"/>
      <c r="Y305" s="395"/>
      <c r="Z305" s="395"/>
      <c r="AA305" s="395"/>
      <c r="AB305" s="395"/>
      <c r="AC305" s="395"/>
      <c r="AD305" s="395"/>
      <c r="AE305" s="395"/>
      <c r="AF305" s="395"/>
      <c r="AG305" s="395"/>
      <c r="AH305" s="395"/>
      <c r="AI305" s="395"/>
      <c r="AJ305" s="395"/>
      <c r="AK305" s="395"/>
      <c r="AL305" s="395"/>
      <c r="AM305" s="395"/>
      <c r="AN305" s="396"/>
    </row>
    <row r="306" spans="1:40" ht="30" customHeight="1">
      <c r="C306" s="464"/>
      <c r="D306" s="465"/>
      <c r="E306" s="472"/>
      <c r="F306" s="473"/>
      <c r="G306" s="473"/>
      <c r="H306" s="473"/>
      <c r="I306" s="473"/>
      <c r="J306" s="473"/>
      <c r="K306" s="473"/>
      <c r="L306" s="473"/>
      <c r="M306" s="473"/>
      <c r="N306" s="473"/>
      <c r="O306" s="473"/>
      <c r="P306" s="473"/>
      <c r="Q306" s="473"/>
      <c r="R306" s="473"/>
      <c r="S306" s="473"/>
      <c r="T306" s="473"/>
      <c r="U306" s="473"/>
      <c r="V306" s="473"/>
      <c r="W306" s="473"/>
      <c r="X306" s="473"/>
      <c r="Y306" s="473"/>
      <c r="Z306" s="473"/>
      <c r="AA306" s="473"/>
      <c r="AB306" s="473"/>
      <c r="AC306" s="473"/>
      <c r="AD306" s="473"/>
      <c r="AE306" s="473"/>
      <c r="AF306" s="473"/>
      <c r="AG306" s="473"/>
      <c r="AH306" s="473"/>
      <c r="AI306" s="473"/>
      <c r="AJ306" s="473"/>
      <c r="AK306" s="473"/>
      <c r="AL306" s="473"/>
      <c r="AM306" s="473"/>
      <c r="AN306" s="474"/>
    </row>
    <row r="307" spans="1:40" s="215" customFormat="1" ht="10.050000000000001" customHeight="1">
      <c r="A307" s="219"/>
      <c r="B307" s="219"/>
      <c r="C307" s="245"/>
      <c r="D307" s="245"/>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c r="AA307" s="247"/>
      <c r="AB307" s="247"/>
      <c r="AC307" s="247"/>
      <c r="AD307" s="247"/>
      <c r="AE307" s="247"/>
      <c r="AF307" s="247"/>
      <c r="AG307" s="247"/>
      <c r="AH307" s="247"/>
      <c r="AI307" s="245"/>
      <c r="AJ307" s="245"/>
      <c r="AK307" s="245"/>
      <c r="AL307" s="245"/>
      <c r="AM307" s="245"/>
      <c r="AN307" s="245"/>
    </row>
    <row r="308" spans="1:40" ht="18" customHeight="1">
      <c r="A308" s="233"/>
      <c r="B308" s="246" t="s">
        <v>394</v>
      </c>
      <c r="C308" s="310"/>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c r="AB308" s="233"/>
      <c r="AC308" s="233"/>
      <c r="AD308" s="233"/>
      <c r="AE308" s="233"/>
      <c r="AF308" s="233"/>
      <c r="AG308" s="233"/>
      <c r="AH308" s="233"/>
      <c r="AI308" s="233"/>
      <c r="AJ308" s="233"/>
      <c r="AK308" s="233"/>
      <c r="AL308" s="233"/>
      <c r="AM308" s="233"/>
      <c r="AN308" s="233"/>
    </row>
    <row r="309" spans="1:40" s="215" customFormat="1" ht="30" customHeight="1">
      <c r="A309" s="219"/>
      <c r="B309" s="219"/>
      <c r="C309" s="445">
        <v>1</v>
      </c>
      <c r="D309" s="446"/>
      <c r="E309" s="394" t="s">
        <v>234</v>
      </c>
      <c r="F309" s="395"/>
      <c r="G309" s="395"/>
      <c r="H309" s="395"/>
      <c r="I309" s="395"/>
      <c r="J309" s="395"/>
      <c r="K309" s="395"/>
      <c r="L309" s="395"/>
      <c r="M309" s="395"/>
      <c r="N309" s="395"/>
      <c r="O309" s="395"/>
      <c r="P309" s="395"/>
      <c r="Q309" s="395"/>
      <c r="R309" s="395"/>
      <c r="S309" s="395"/>
      <c r="T309" s="395"/>
      <c r="U309" s="395"/>
      <c r="V309" s="395"/>
      <c r="W309" s="395"/>
      <c r="X309" s="395"/>
      <c r="Y309" s="395"/>
      <c r="Z309" s="395"/>
      <c r="AA309" s="395"/>
      <c r="AB309" s="395"/>
      <c r="AC309" s="395"/>
      <c r="AD309" s="395"/>
      <c r="AE309" s="395"/>
      <c r="AF309" s="395"/>
      <c r="AG309" s="395"/>
      <c r="AH309" s="396"/>
      <c r="AI309" s="448"/>
      <c r="AJ309" s="448"/>
      <c r="AK309" s="448"/>
      <c r="AL309" s="448"/>
      <c r="AM309" s="448"/>
      <c r="AN309" s="448"/>
    </row>
    <row r="310" spans="1:40" s="215" customFormat="1" ht="30" customHeight="1">
      <c r="A310" s="219"/>
      <c r="B310" s="219"/>
      <c r="C310" s="445">
        <v>2</v>
      </c>
      <c r="D310" s="446"/>
      <c r="E310" s="394" t="s">
        <v>235</v>
      </c>
      <c r="F310" s="395"/>
      <c r="G310" s="395"/>
      <c r="H310" s="395"/>
      <c r="I310" s="395"/>
      <c r="J310" s="395"/>
      <c r="K310" s="395"/>
      <c r="L310" s="395"/>
      <c r="M310" s="395"/>
      <c r="N310" s="395"/>
      <c r="O310" s="395"/>
      <c r="P310" s="395"/>
      <c r="Q310" s="395"/>
      <c r="R310" s="395"/>
      <c r="S310" s="395"/>
      <c r="T310" s="395"/>
      <c r="U310" s="395"/>
      <c r="V310" s="395"/>
      <c r="W310" s="395"/>
      <c r="X310" s="395"/>
      <c r="Y310" s="395"/>
      <c r="Z310" s="395"/>
      <c r="AA310" s="395"/>
      <c r="AB310" s="395"/>
      <c r="AC310" s="395"/>
      <c r="AD310" s="395"/>
      <c r="AE310" s="395"/>
      <c r="AF310" s="395"/>
      <c r="AG310" s="395"/>
      <c r="AH310" s="396"/>
      <c r="AI310" s="448"/>
      <c r="AJ310" s="448"/>
      <c r="AK310" s="448"/>
      <c r="AL310" s="448"/>
      <c r="AM310" s="448"/>
      <c r="AN310" s="448"/>
    </row>
    <row r="311" spans="1:40" s="215" customFormat="1" ht="30" customHeight="1">
      <c r="A311" s="219"/>
      <c r="B311" s="219"/>
      <c r="C311" s="445">
        <v>3</v>
      </c>
      <c r="D311" s="446"/>
      <c r="E311" s="394" t="s">
        <v>236</v>
      </c>
      <c r="F311" s="395"/>
      <c r="G311" s="395"/>
      <c r="H311" s="395"/>
      <c r="I311" s="395"/>
      <c r="J311" s="395"/>
      <c r="K311" s="395"/>
      <c r="L311" s="395"/>
      <c r="M311" s="395"/>
      <c r="N311" s="395"/>
      <c r="O311" s="395"/>
      <c r="P311" s="395"/>
      <c r="Q311" s="395"/>
      <c r="R311" s="395"/>
      <c r="S311" s="395"/>
      <c r="T311" s="395"/>
      <c r="U311" s="395"/>
      <c r="V311" s="395"/>
      <c r="W311" s="395"/>
      <c r="X311" s="395"/>
      <c r="Y311" s="395"/>
      <c r="Z311" s="395"/>
      <c r="AA311" s="395"/>
      <c r="AB311" s="395"/>
      <c r="AC311" s="395"/>
      <c r="AD311" s="395"/>
      <c r="AE311" s="395"/>
      <c r="AF311" s="395"/>
      <c r="AG311" s="395"/>
      <c r="AH311" s="396"/>
      <c r="AI311" s="448"/>
      <c r="AJ311" s="448"/>
      <c r="AK311" s="448"/>
      <c r="AL311" s="448"/>
      <c r="AM311" s="448"/>
      <c r="AN311" s="448"/>
    </row>
    <row r="312" spans="1:40" s="215" customFormat="1" ht="30" customHeight="1">
      <c r="A312" s="219"/>
      <c r="B312" s="219"/>
      <c r="C312" s="445">
        <v>4</v>
      </c>
      <c r="D312" s="446"/>
      <c r="E312" s="424" t="s">
        <v>237</v>
      </c>
      <c r="F312" s="424"/>
      <c r="G312" s="424"/>
      <c r="H312" s="424"/>
      <c r="I312" s="424"/>
      <c r="J312" s="424"/>
      <c r="K312" s="424"/>
      <c r="L312" s="424"/>
      <c r="M312" s="424"/>
      <c r="N312" s="424"/>
      <c r="O312" s="424"/>
      <c r="P312" s="424"/>
      <c r="Q312" s="424"/>
      <c r="R312" s="424"/>
      <c r="S312" s="424"/>
      <c r="T312" s="424"/>
      <c r="U312" s="424"/>
      <c r="V312" s="424"/>
      <c r="W312" s="424"/>
      <c r="X312" s="424"/>
      <c r="Y312" s="424"/>
      <c r="Z312" s="424"/>
      <c r="AA312" s="424"/>
      <c r="AB312" s="424"/>
      <c r="AC312" s="424"/>
      <c r="AD312" s="424"/>
      <c r="AE312" s="424"/>
      <c r="AF312" s="424"/>
      <c r="AG312" s="424"/>
      <c r="AH312" s="424"/>
      <c r="AI312" s="448"/>
      <c r="AJ312" s="448"/>
      <c r="AK312" s="448"/>
      <c r="AL312" s="448"/>
      <c r="AM312" s="448"/>
      <c r="AN312" s="448"/>
    </row>
    <row r="313" spans="1:40" s="215" customFormat="1" ht="30" customHeight="1">
      <c r="A313" s="219"/>
      <c r="B313" s="219"/>
      <c r="C313" s="445">
        <v>5</v>
      </c>
      <c r="D313" s="446"/>
      <c r="E313" s="424" t="s">
        <v>238</v>
      </c>
      <c r="F313" s="424"/>
      <c r="G313" s="424"/>
      <c r="H313" s="424"/>
      <c r="I313" s="424"/>
      <c r="J313" s="424"/>
      <c r="K313" s="424"/>
      <c r="L313" s="424"/>
      <c r="M313" s="424"/>
      <c r="N313" s="424"/>
      <c r="O313" s="424"/>
      <c r="P313" s="424"/>
      <c r="Q313" s="424"/>
      <c r="R313" s="424"/>
      <c r="S313" s="424"/>
      <c r="T313" s="424"/>
      <c r="U313" s="424"/>
      <c r="V313" s="424"/>
      <c r="W313" s="424"/>
      <c r="X313" s="424"/>
      <c r="Y313" s="424"/>
      <c r="Z313" s="424"/>
      <c r="AA313" s="424"/>
      <c r="AB313" s="424"/>
      <c r="AC313" s="424"/>
      <c r="AD313" s="424"/>
      <c r="AE313" s="424"/>
      <c r="AF313" s="424"/>
      <c r="AG313" s="424"/>
      <c r="AH313" s="424"/>
      <c r="AI313" s="448"/>
      <c r="AJ313" s="448"/>
      <c r="AK313" s="448"/>
      <c r="AL313" s="448"/>
      <c r="AM313" s="448"/>
      <c r="AN313" s="448"/>
    </row>
    <row r="314" spans="1:40" ht="30" customHeight="1">
      <c r="A314" s="233"/>
      <c r="B314" s="233"/>
      <c r="C314" s="462">
        <v>6</v>
      </c>
      <c r="D314" s="463"/>
      <c r="E314" s="424" t="s">
        <v>239</v>
      </c>
      <c r="F314" s="424"/>
      <c r="G314" s="424"/>
      <c r="H314" s="424"/>
      <c r="I314" s="424"/>
      <c r="J314" s="424"/>
      <c r="K314" s="424"/>
      <c r="L314" s="424"/>
      <c r="M314" s="424"/>
      <c r="N314" s="424"/>
      <c r="O314" s="424"/>
      <c r="P314" s="424"/>
      <c r="Q314" s="424"/>
      <c r="R314" s="424"/>
      <c r="S314" s="424"/>
      <c r="T314" s="424"/>
      <c r="U314" s="424"/>
      <c r="V314" s="424"/>
      <c r="W314" s="424"/>
      <c r="X314" s="424"/>
      <c r="Y314" s="424"/>
      <c r="Z314" s="424"/>
      <c r="AA314" s="424"/>
      <c r="AB314" s="424"/>
      <c r="AC314" s="424"/>
      <c r="AD314" s="424"/>
      <c r="AE314" s="424"/>
      <c r="AF314" s="424"/>
      <c r="AG314" s="424"/>
      <c r="AH314" s="424"/>
      <c r="AI314" s="448"/>
      <c r="AJ314" s="448"/>
      <c r="AK314" s="448"/>
      <c r="AL314" s="448"/>
      <c r="AM314" s="448"/>
      <c r="AN314" s="448"/>
    </row>
    <row r="315" spans="1:40" s="215" customFormat="1" ht="13.5" customHeight="1">
      <c r="A315" s="219"/>
      <c r="B315" s="219"/>
      <c r="C315" s="245"/>
      <c r="D315" s="245"/>
      <c r="E315" s="461" t="s">
        <v>396</v>
      </c>
      <c r="F315" s="461"/>
      <c r="G315" s="461"/>
      <c r="H315" s="461"/>
      <c r="I315" s="461"/>
      <c r="J315" s="461"/>
      <c r="K315" s="461"/>
      <c r="L315" s="461"/>
      <c r="M315" s="461"/>
      <c r="N315" s="461"/>
      <c r="O315" s="461"/>
      <c r="P315" s="461"/>
      <c r="Q315" s="461"/>
      <c r="R315" s="461"/>
      <c r="S315" s="461"/>
      <c r="T315" s="461"/>
      <c r="U315" s="461"/>
      <c r="V315" s="461"/>
      <c r="W315" s="461"/>
      <c r="X315" s="461"/>
      <c r="Y315" s="461"/>
      <c r="Z315" s="461"/>
      <c r="AA315" s="461"/>
      <c r="AB315" s="461"/>
      <c r="AC315" s="461"/>
      <c r="AD315" s="461"/>
      <c r="AE315" s="461"/>
      <c r="AF315" s="461"/>
      <c r="AG315" s="461"/>
      <c r="AH315" s="461"/>
      <c r="AI315" s="461"/>
      <c r="AJ315" s="461"/>
      <c r="AK315" s="461"/>
      <c r="AL315" s="461"/>
      <c r="AM315" s="461"/>
      <c r="AN315" s="461"/>
    </row>
    <row r="316" spans="1:40" s="215" customFormat="1" ht="10.050000000000001" customHeight="1">
      <c r="A316" s="219"/>
      <c r="B316" s="219"/>
      <c r="C316" s="245"/>
      <c r="D316" s="245"/>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c r="AA316" s="247"/>
      <c r="AB316" s="247"/>
      <c r="AC316" s="247"/>
      <c r="AD316" s="247"/>
      <c r="AE316" s="247"/>
      <c r="AF316" s="247"/>
      <c r="AG316" s="247"/>
      <c r="AH316" s="247"/>
      <c r="AI316" s="245"/>
      <c r="AJ316" s="245"/>
      <c r="AK316" s="245"/>
      <c r="AL316" s="245"/>
      <c r="AM316" s="245"/>
      <c r="AN316" s="245"/>
    </row>
    <row r="317" spans="1:40" s="215" customFormat="1" ht="18" customHeight="1">
      <c r="A317" s="219"/>
      <c r="B317" s="309" t="s">
        <v>492</v>
      </c>
      <c r="C317" s="245"/>
      <c r="D317" s="245"/>
      <c r="E317" s="228"/>
      <c r="F317" s="228"/>
      <c r="G317" s="228"/>
      <c r="H317" s="228"/>
      <c r="I317" s="228"/>
      <c r="J317" s="228"/>
      <c r="K317" s="228"/>
      <c r="L317" s="228"/>
      <c r="M317" s="228"/>
      <c r="N317" s="228"/>
      <c r="O317" s="228"/>
      <c r="P317" s="228"/>
      <c r="Q317" s="228"/>
      <c r="R317" s="228"/>
      <c r="S317" s="228"/>
      <c r="T317" s="228"/>
      <c r="U317" s="228"/>
      <c r="V317" s="228"/>
      <c r="W317" s="228"/>
      <c r="X317" s="228"/>
      <c r="Y317" s="228"/>
      <c r="Z317" s="228"/>
      <c r="AA317" s="228"/>
      <c r="AB317" s="228"/>
      <c r="AC317" s="228"/>
      <c r="AD317" s="228"/>
      <c r="AE317" s="228"/>
      <c r="AF317" s="228"/>
      <c r="AG317" s="228"/>
      <c r="AH317" s="228"/>
      <c r="AI317" s="233"/>
      <c r="AJ317" s="233"/>
      <c r="AK317" s="233"/>
      <c r="AL317" s="233"/>
      <c r="AM317" s="233"/>
      <c r="AN317" s="233"/>
    </row>
    <row r="318" spans="1:40" s="215" customFormat="1" ht="45.75" customHeight="1">
      <c r="A318" s="219"/>
      <c r="B318" s="219"/>
      <c r="C318" s="445">
        <v>1</v>
      </c>
      <c r="D318" s="446"/>
      <c r="E318" s="394" t="s">
        <v>360</v>
      </c>
      <c r="F318" s="395"/>
      <c r="G318" s="395"/>
      <c r="H318" s="395"/>
      <c r="I318" s="395"/>
      <c r="J318" s="395"/>
      <c r="K318" s="395"/>
      <c r="L318" s="395"/>
      <c r="M318" s="395"/>
      <c r="N318" s="395"/>
      <c r="O318" s="395"/>
      <c r="P318" s="395"/>
      <c r="Q318" s="395"/>
      <c r="R318" s="395"/>
      <c r="S318" s="395"/>
      <c r="T318" s="395"/>
      <c r="U318" s="395"/>
      <c r="V318" s="395"/>
      <c r="W318" s="395"/>
      <c r="X318" s="395"/>
      <c r="Y318" s="395"/>
      <c r="Z318" s="395"/>
      <c r="AA318" s="395"/>
      <c r="AB318" s="395"/>
      <c r="AC318" s="395"/>
      <c r="AD318" s="395"/>
      <c r="AE318" s="395"/>
      <c r="AF318" s="395"/>
      <c r="AG318" s="395"/>
      <c r="AH318" s="396"/>
      <c r="AI318" s="387"/>
      <c r="AJ318" s="387"/>
      <c r="AK318" s="387"/>
      <c r="AL318" s="387"/>
      <c r="AM318" s="387"/>
      <c r="AN318" s="387"/>
    </row>
    <row r="319" spans="1:40" s="215" customFormat="1" ht="30" customHeight="1">
      <c r="A319" s="219"/>
      <c r="B319" s="219"/>
      <c r="C319" s="445">
        <v>2</v>
      </c>
      <c r="D319" s="446"/>
      <c r="E319" s="394" t="s">
        <v>361</v>
      </c>
      <c r="F319" s="395"/>
      <c r="G319" s="395"/>
      <c r="H319" s="395"/>
      <c r="I319" s="395"/>
      <c r="J319" s="395"/>
      <c r="K319" s="395"/>
      <c r="L319" s="395"/>
      <c r="M319" s="395"/>
      <c r="N319" s="395"/>
      <c r="O319" s="395"/>
      <c r="P319" s="395"/>
      <c r="Q319" s="395"/>
      <c r="R319" s="395"/>
      <c r="S319" s="395"/>
      <c r="T319" s="395"/>
      <c r="U319" s="395"/>
      <c r="V319" s="395"/>
      <c r="W319" s="395"/>
      <c r="X319" s="395"/>
      <c r="Y319" s="395"/>
      <c r="Z319" s="395"/>
      <c r="AA319" s="395"/>
      <c r="AB319" s="395"/>
      <c r="AC319" s="395"/>
      <c r="AD319" s="395"/>
      <c r="AE319" s="395"/>
      <c r="AF319" s="395"/>
      <c r="AG319" s="395"/>
      <c r="AH319" s="396"/>
      <c r="AI319" s="387"/>
      <c r="AJ319" s="387"/>
      <c r="AK319" s="387"/>
      <c r="AL319" s="387"/>
      <c r="AM319" s="387"/>
      <c r="AN319" s="387"/>
    </row>
    <row r="320" spans="1:40" s="215" customFormat="1" ht="30" customHeight="1">
      <c r="A320" s="219"/>
      <c r="B320" s="219"/>
      <c r="C320" s="445">
        <v>3</v>
      </c>
      <c r="D320" s="446"/>
      <c r="E320" s="394" t="s">
        <v>362</v>
      </c>
      <c r="F320" s="395"/>
      <c r="G320" s="395"/>
      <c r="H320" s="395"/>
      <c r="I320" s="395"/>
      <c r="J320" s="395"/>
      <c r="K320" s="395"/>
      <c r="L320" s="395"/>
      <c r="M320" s="395"/>
      <c r="N320" s="395"/>
      <c r="O320" s="395"/>
      <c r="P320" s="395"/>
      <c r="Q320" s="395"/>
      <c r="R320" s="395"/>
      <c r="S320" s="395"/>
      <c r="T320" s="395"/>
      <c r="U320" s="395"/>
      <c r="V320" s="395"/>
      <c r="W320" s="395"/>
      <c r="X320" s="395"/>
      <c r="Y320" s="395"/>
      <c r="Z320" s="395"/>
      <c r="AA320" s="395"/>
      <c r="AB320" s="395"/>
      <c r="AC320" s="395"/>
      <c r="AD320" s="395"/>
      <c r="AE320" s="395"/>
      <c r="AF320" s="395"/>
      <c r="AG320" s="395"/>
      <c r="AH320" s="396"/>
      <c r="AI320" s="387"/>
      <c r="AJ320" s="387"/>
      <c r="AK320" s="387"/>
      <c r="AL320" s="387"/>
      <c r="AM320" s="387"/>
      <c r="AN320" s="387"/>
    </row>
    <row r="321" spans="1:41" s="215" customFormat="1" ht="30" customHeight="1">
      <c r="A321" s="219"/>
      <c r="B321" s="219"/>
      <c r="C321" s="460">
        <v>4</v>
      </c>
      <c r="D321" s="460"/>
      <c r="E321" s="424" t="s">
        <v>363</v>
      </c>
      <c r="F321" s="424"/>
      <c r="G321" s="424"/>
      <c r="H321" s="424"/>
      <c r="I321" s="424"/>
      <c r="J321" s="424"/>
      <c r="K321" s="424"/>
      <c r="L321" s="424"/>
      <c r="M321" s="424"/>
      <c r="N321" s="424"/>
      <c r="O321" s="424"/>
      <c r="P321" s="424"/>
      <c r="Q321" s="424"/>
      <c r="R321" s="424"/>
      <c r="S321" s="424"/>
      <c r="T321" s="424"/>
      <c r="U321" s="424"/>
      <c r="V321" s="424"/>
      <c r="W321" s="424"/>
      <c r="X321" s="424"/>
      <c r="Y321" s="424"/>
      <c r="Z321" s="424"/>
      <c r="AA321" s="424"/>
      <c r="AB321" s="424"/>
      <c r="AC321" s="424"/>
      <c r="AD321" s="424"/>
      <c r="AE321" s="424"/>
      <c r="AF321" s="424"/>
      <c r="AG321" s="424"/>
      <c r="AH321" s="424"/>
      <c r="AI321" s="387"/>
      <c r="AJ321" s="387"/>
      <c r="AK321" s="387"/>
      <c r="AL321" s="387"/>
      <c r="AM321" s="387"/>
      <c r="AN321" s="387"/>
    </row>
    <row r="322" spans="1:41" ht="12" customHeight="1">
      <c r="A322" s="233"/>
      <c r="B322" s="233"/>
      <c r="C322" s="245"/>
      <c r="D322" s="245"/>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33"/>
      <c r="AJ322" s="233"/>
      <c r="AK322" s="233"/>
      <c r="AL322" s="233"/>
      <c r="AM322" s="233"/>
      <c r="AN322" s="233"/>
    </row>
    <row r="323" spans="1:41" ht="17.25" customHeight="1">
      <c r="A323" s="233"/>
      <c r="B323" s="309" t="s">
        <v>395</v>
      </c>
      <c r="C323" s="245"/>
      <c r="D323" s="245"/>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33"/>
      <c r="AJ323" s="233"/>
      <c r="AK323" s="233"/>
      <c r="AL323" s="233"/>
      <c r="AM323" s="233"/>
      <c r="AN323" s="233"/>
    </row>
    <row r="324" spans="1:41" s="215" customFormat="1" ht="30" customHeight="1">
      <c r="A324" s="219"/>
      <c r="B324" s="219"/>
      <c r="C324" s="460">
        <v>1</v>
      </c>
      <c r="D324" s="460"/>
      <c r="E324" s="424" t="s">
        <v>240</v>
      </c>
      <c r="F324" s="424"/>
      <c r="G324" s="424"/>
      <c r="H324" s="424"/>
      <c r="I324" s="424"/>
      <c r="J324" s="424"/>
      <c r="K324" s="424"/>
      <c r="L324" s="424"/>
      <c r="M324" s="424"/>
      <c r="N324" s="424"/>
      <c r="O324" s="424"/>
      <c r="P324" s="424"/>
      <c r="Q324" s="424"/>
      <c r="R324" s="424"/>
      <c r="S324" s="424"/>
      <c r="T324" s="424"/>
      <c r="U324" s="424"/>
      <c r="V324" s="424"/>
      <c r="W324" s="424"/>
      <c r="X324" s="424"/>
      <c r="Y324" s="424"/>
      <c r="Z324" s="424"/>
      <c r="AA324" s="424"/>
      <c r="AB324" s="424"/>
      <c r="AC324" s="424"/>
      <c r="AD324" s="424"/>
      <c r="AE324" s="424"/>
      <c r="AF324" s="424"/>
      <c r="AG324" s="424"/>
      <c r="AH324" s="424"/>
      <c r="AI324" s="448"/>
      <c r="AJ324" s="448"/>
      <c r="AK324" s="448"/>
      <c r="AL324" s="448"/>
      <c r="AM324" s="448"/>
      <c r="AN324" s="448"/>
    </row>
    <row r="325" spans="1:41" ht="12" customHeight="1">
      <c r="A325" s="233"/>
      <c r="B325" s="233"/>
      <c r="C325" s="245"/>
      <c r="D325" s="245"/>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33"/>
      <c r="AJ325" s="233"/>
      <c r="AK325" s="233"/>
      <c r="AL325" s="233"/>
      <c r="AM325" s="233"/>
      <c r="AN325" s="233"/>
    </row>
    <row r="326" spans="1:41" ht="31.5" customHeight="1">
      <c r="A326" s="233"/>
      <c r="B326" s="553" t="s">
        <v>412</v>
      </c>
      <c r="C326" s="553"/>
      <c r="D326" s="553"/>
      <c r="E326" s="553"/>
      <c r="F326" s="553"/>
      <c r="G326" s="553"/>
      <c r="H326" s="553"/>
      <c r="I326" s="553"/>
      <c r="J326" s="553"/>
      <c r="K326" s="553"/>
      <c r="L326" s="553"/>
      <c r="M326" s="553"/>
      <c r="N326" s="553"/>
      <c r="O326" s="553"/>
      <c r="P326" s="553"/>
      <c r="Q326" s="553"/>
      <c r="R326" s="553"/>
      <c r="S326" s="553"/>
      <c r="T326" s="553"/>
      <c r="U326" s="553"/>
      <c r="V326" s="553"/>
      <c r="W326" s="553"/>
      <c r="X326" s="553"/>
      <c r="Y326" s="553"/>
      <c r="Z326" s="553"/>
      <c r="AA326" s="553"/>
      <c r="AB326" s="553"/>
      <c r="AC326" s="553"/>
      <c r="AD326" s="553"/>
      <c r="AE326" s="553"/>
      <c r="AF326" s="553"/>
      <c r="AG326" s="553"/>
      <c r="AH326" s="553"/>
      <c r="AI326" s="553"/>
      <c r="AJ326" s="553"/>
      <c r="AK326" s="553"/>
      <c r="AL326" s="553"/>
      <c r="AM326" s="553"/>
      <c r="AN326" s="553"/>
    </row>
    <row r="327" spans="1:41" s="215" customFormat="1" ht="157.80000000000001" customHeight="1">
      <c r="A327" s="219"/>
      <c r="B327" s="219"/>
      <c r="C327" s="460">
        <v>1</v>
      </c>
      <c r="D327" s="460"/>
      <c r="E327" s="425" t="s">
        <v>693</v>
      </c>
      <c r="F327" s="425"/>
      <c r="G327" s="425"/>
      <c r="H327" s="425"/>
      <c r="I327" s="425"/>
      <c r="J327" s="425"/>
      <c r="K327" s="425"/>
      <c r="L327" s="425"/>
      <c r="M327" s="425"/>
      <c r="N327" s="425"/>
      <c r="O327" s="425"/>
      <c r="P327" s="425"/>
      <c r="Q327" s="425"/>
      <c r="R327" s="425"/>
      <c r="S327" s="425"/>
      <c r="T327" s="425"/>
      <c r="U327" s="425"/>
      <c r="V327" s="425"/>
      <c r="W327" s="425"/>
      <c r="X327" s="425"/>
      <c r="Y327" s="425"/>
      <c r="Z327" s="425"/>
      <c r="AA327" s="425"/>
      <c r="AB327" s="425"/>
      <c r="AC327" s="425"/>
      <c r="AD327" s="425"/>
      <c r="AE327" s="425"/>
      <c r="AF327" s="425"/>
      <c r="AG327" s="425"/>
      <c r="AH327" s="425"/>
      <c r="AI327" s="448"/>
      <c r="AJ327" s="448"/>
      <c r="AK327" s="448"/>
      <c r="AL327" s="448"/>
      <c r="AM327" s="448"/>
      <c r="AN327" s="448"/>
    </row>
    <row r="328" spans="1:41" ht="10.5" customHeight="1">
      <c r="A328" s="233"/>
      <c r="B328" s="233"/>
      <c r="C328" s="245"/>
      <c r="D328" s="245"/>
      <c r="E328" s="228"/>
      <c r="F328" s="228"/>
      <c r="G328" s="228"/>
      <c r="H328" s="228"/>
      <c r="I328" s="228"/>
      <c r="J328" s="228"/>
      <c r="K328" s="228"/>
      <c r="L328" s="228"/>
      <c r="M328" s="228"/>
      <c r="N328" s="228"/>
      <c r="O328" s="228"/>
      <c r="P328" s="228"/>
      <c r="Q328" s="228"/>
      <c r="R328" s="228"/>
      <c r="S328" s="228"/>
      <c r="T328" s="228"/>
      <c r="U328" s="228"/>
      <c r="V328" s="228"/>
      <c r="W328" s="228"/>
      <c r="X328" s="228"/>
      <c r="Y328" s="228"/>
      <c r="Z328" s="228"/>
      <c r="AA328" s="228"/>
      <c r="AB328" s="228"/>
      <c r="AC328" s="228"/>
      <c r="AD328" s="228"/>
      <c r="AE328" s="228"/>
      <c r="AF328" s="228"/>
      <c r="AG328" s="228"/>
      <c r="AH328" s="228"/>
      <c r="AI328" s="245"/>
      <c r="AJ328" s="245"/>
      <c r="AK328" s="245"/>
      <c r="AL328" s="245"/>
      <c r="AM328" s="245"/>
      <c r="AN328" s="245"/>
    </row>
    <row r="329" spans="1:41" ht="18" customHeight="1">
      <c r="A329" s="233"/>
      <c r="B329" s="246" t="s">
        <v>411</v>
      </c>
      <c r="C329" s="290"/>
      <c r="D329" s="245"/>
      <c r="E329" s="245"/>
      <c r="F329" s="245"/>
      <c r="G329" s="245"/>
      <c r="H329" s="245"/>
      <c r="I329" s="245"/>
      <c r="J329" s="245"/>
      <c r="K329" s="245"/>
      <c r="L329" s="245"/>
      <c r="M329" s="245"/>
      <c r="N329" s="245"/>
      <c r="O329" s="245"/>
      <c r="P329" s="245"/>
      <c r="Q329" s="245"/>
      <c r="R329" s="247"/>
      <c r="S329" s="247"/>
      <c r="T329" s="247"/>
      <c r="U329" s="247"/>
      <c r="V329" s="247"/>
      <c r="W329" s="247"/>
      <c r="X329" s="247"/>
      <c r="Y329" s="247"/>
      <c r="Z329" s="247"/>
      <c r="AA329" s="247"/>
      <c r="AB329" s="247"/>
      <c r="AC329" s="247"/>
      <c r="AD329" s="247"/>
      <c r="AE329" s="247"/>
      <c r="AF329" s="247"/>
      <c r="AG329" s="247"/>
      <c r="AH329" s="247"/>
      <c r="AI329" s="247"/>
      <c r="AJ329" s="247"/>
      <c r="AK329" s="247"/>
      <c r="AL329" s="247"/>
      <c r="AM329" s="247"/>
      <c r="AN329" s="247"/>
      <c r="AO329" s="245"/>
    </row>
    <row r="330" spans="1:41" s="215" customFormat="1" ht="30" customHeight="1">
      <c r="A330" s="219"/>
      <c r="B330" s="219"/>
      <c r="C330" s="445">
        <v>1</v>
      </c>
      <c r="D330" s="446"/>
      <c r="E330" s="394" t="s">
        <v>241</v>
      </c>
      <c r="F330" s="395"/>
      <c r="G330" s="395"/>
      <c r="H330" s="395"/>
      <c r="I330" s="395"/>
      <c r="J330" s="395"/>
      <c r="K330" s="395"/>
      <c r="L330" s="395"/>
      <c r="M330" s="395"/>
      <c r="N330" s="395"/>
      <c r="O330" s="395"/>
      <c r="P330" s="395"/>
      <c r="Q330" s="395"/>
      <c r="R330" s="395"/>
      <c r="S330" s="395"/>
      <c r="T330" s="395"/>
      <c r="U330" s="395"/>
      <c r="V330" s="395"/>
      <c r="W330" s="395"/>
      <c r="X330" s="395"/>
      <c r="Y330" s="395"/>
      <c r="Z330" s="395"/>
      <c r="AA330" s="395"/>
      <c r="AB330" s="395"/>
      <c r="AC330" s="395"/>
      <c r="AD330" s="395"/>
      <c r="AE330" s="395"/>
      <c r="AF330" s="395"/>
      <c r="AG330" s="395"/>
      <c r="AH330" s="396"/>
      <c r="AI330" s="448"/>
      <c r="AJ330" s="448"/>
      <c r="AK330" s="448"/>
      <c r="AL330" s="448"/>
      <c r="AM330" s="448"/>
      <c r="AN330" s="448"/>
    </row>
    <row r="331" spans="1:41" s="215" customFormat="1" ht="30" customHeight="1">
      <c r="A331" s="219"/>
      <c r="B331" s="219"/>
      <c r="C331" s="445">
        <v>2</v>
      </c>
      <c r="D331" s="446"/>
      <c r="E331" s="394" t="s">
        <v>242</v>
      </c>
      <c r="F331" s="395"/>
      <c r="G331" s="395"/>
      <c r="H331" s="395"/>
      <c r="I331" s="395"/>
      <c r="J331" s="395"/>
      <c r="K331" s="395"/>
      <c r="L331" s="395"/>
      <c r="M331" s="395"/>
      <c r="N331" s="395"/>
      <c r="O331" s="395"/>
      <c r="P331" s="395"/>
      <c r="Q331" s="395"/>
      <c r="R331" s="395"/>
      <c r="S331" s="395"/>
      <c r="T331" s="395"/>
      <c r="U331" s="395"/>
      <c r="V331" s="395"/>
      <c r="W331" s="395"/>
      <c r="X331" s="395"/>
      <c r="Y331" s="395"/>
      <c r="Z331" s="395"/>
      <c r="AA331" s="395"/>
      <c r="AB331" s="395"/>
      <c r="AC331" s="395"/>
      <c r="AD331" s="395"/>
      <c r="AE331" s="395"/>
      <c r="AF331" s="395"/>
      <c r="AG331" s="395"/>
      <c r="AH331" s="395"/>
      <c r="AI331" s="395"/>
      <c r="AJ331" s="395"/>
      <c r="AK331" s="395"/>
      <c r="AL331" s="395"/>
      <c r="AM331" s="395"/>
      <c r="AN331" s="396"/>
    </row>
    <row r="332" spans="1:41" s="215" customFormat="1" ht="15" customHeight="1">
      <c r="A332" s="219"/>
      <c r="B332" s="219"/>
      <c r="C332" s="450"/>
      <c r="D332" s="451"/>
      <c r="E332" s="235" t="s">
        <v>243</v>
      </c>
      <c r="F332" s="236"/>
      <c r="G332" s="237" t="s">
        <v>244</v>
      </c>
      <c r="H332" s="466" t="s">
        <v>251</v>
      </c>
      <c r="I332" s="466"/>
      <c r="J332" s="466"/>
      <c r="K332" s="466"/>
      <c r="L332" s="466"/>
      <c r="M332" s="466"/>
      <c r="N332" s="466"/>
      <c r="O332" s="466"/>
      <c r="P332" s="466"/>
      <c r="Q332" s="466"/>
      <c r="R332" s="466"/>
      <c r="S332" s="466"/>
      <c r="T332" s="466"/>
      <c r="U332" s="466"/>
      <c r="V332" s="466"/>
      <c r="W332" s="466"/>
      <c r="X332" s="466"/>
      <c r="Y332" s="466"/>
      <c r="Z332" s="466"/>
      <c r="AA332" s="466"/>
      <c r="AB332" s="466"/>
      <c r="AC332" s="466"/>
      <c r="AD332" s="466"/>
      <c r="AE332" s="466"/>
      <c r="AF332" s="466"/>
      <c r="AG332" s="466"/>
      <c r="AH332" s="466"/>
      <c r="AI332" s="466"/>
      <c r="AJ332" s="466"/>
      <c r="AK332" s="466"/>
      <c r="AL332" s="466"/>
      <c r="AM332" s="466"/>
      <c r="AN332" s="467"/>
    </row>
    <row r="333" spans="1:41" s="215" customFormat="1" ht="15" customHeight="1">
      <c r="A333" s="219"/>
      <c r="B333" s="219"/>
      <c r="C333" s="450"/>
      <c r="D333" s="451"/>
      <c r="E333" s="235" t="s">
        <v>243</v>
      </c>
      <c r="F333" s="236"/>
      <c r="G333" s="237" t="s">
        <v>244</v>
      </c>
      <c r="H333" s="466" t="s">
        <v>245</v>
      </c>
      <c r="I333" s="466"/>
      <c r="J333" s="466"/>
      <c r="K333" s="466"/>
      <c r="L333" s="466"/>
      <c r="M333" s="466"/>
      <c r="N333" s="466"/>
      <c r="O333" s="466"/>
      <c r="P333" s="466"/>
      <c r="Q333" s="466"/>
      <c r="R333" s="466"/>
      <c r="S333" s="466"/>
      <c r="T333" s="466"/>
      <c r="U333" s="466"/>
      <c r="V333" s="466"/>
      <c r="W333" s="466"/>
      <c r="X333" s="466"/>
      <c r="Y333" s="466"/>
      <c r="Z333" s="466"/>
      <c r="AA333" s="466"/>
      <c r="AB333" s="466"/>
      <c r="AC333" s="466"/>
      <c r="AD333" s="466"/>
      <c r="AE333" s="466"/>
      <c r="AF333" s="466"/>
      <c r="AG333" s="466"/>
      <c r="AH333" s="466"/>
      <c r="AI333" s="466"/>
      <c r="AJ333" s="466"/>
      <c r="AK333" s="466"/>
      <c r="AL333" s="466"/>
      <c r="AM333" s="466"/>
      <c r="AN333" s="467"/>
    </row>
    <row r="334" spans="1:41" s="215" customFormat="1" ht="15" customHeight="1">
      <c r="A334" s="219"/>
      <c r="B334" s="219"/>
      <c r="C334" s="450"/>
      <c r="D334" s="451"/>
      <c r="E334" s="235" t="s">
        <v>243</v>
      </c>
      <c r="F334" s="236"/>
      <c r="G334" s="237" t="s">
        <v>244</v>
      </c>
      <c r="H334" s="468" t="s">
        <v>246</v>
      </c>
      <c r="I334" s="468"/>
      <c r="J334" s="468"/>
      <c r="K334" s="468"/>
      <c r="L334" s="468"/>
      <c r="M334" s="468"/>
      <c r="N334" s="468"/>
      <c r="O334" s="468"/>
      <c r="P334" s="468"/>
      <c r="Q334" s="468"/>
      <c r="R334" s="468"/>
      <c r="S334" s="468"/>
      <c r="T334" s="468"/>
      <c r="U334" s="468"/>
      <c r="V334" s="468"/>
      <c r="W334" s="468"/>
      <c r="X334" s="468"/>
      <c r="Y334" s="468"/>
      <c r="Z334" s="468"/>
      <c r="AA334" s="468"/>
      <c r="AB334" s="468"/>
      <c r="AC334" s="468"/>
      <c r="AD334" s="468"/>
      <c r="AE334" s="468"/>
      <c r="AF334" s="468"/>
      <c r="AG334" s="468"/>
      <c r="AH334" s="468"/>
      <c r="AI334" s="468"/>
      <c r="AJ334" s="468"/>
      <c r="AK334" s="468"/>
      <c r="AL334" s="468"/>
      <c r="AM334" s="468"/>
      <c r="AN334" s="469"/>
    </row>
    <row r="335" spans="1:41" s="215" customFormat="1" ht="15" customHeight="1">
      <c r="A335" s="219"/>
      <c r="B335" s="219"/>
      <c r="C335" s="450"/>
      <c r="D335" s="451"/>
      <c r="E335" s="235" t="s">
        <v>243</v>
      </c>
      <c r="F335" s="236"/>
      <c r="G335" s="237" t="s">
        <v>244</v>
      </c>
      <c r="H335" s="468" t="s">
        <v>252</v>
      </c>
      <c r="I335" s="468"/>
      <c r="J335" s="468"/>
      <c r="K335" s="468"/>
      <c r="L335" s="468"/>
      <c r="M335" s="468"/>
      <c r="N335" s="468"/>
      <c r="O335" s="468"/>
      <c r="P335" s="468"/>
      <c r="Q335" s="468"/>
      <c r="R335" s="468"/>
      <c r="S335" s="468"/>
      <c r="T335" s="468"/>
      <c r="U335" s="468"/>
      <c r="V335" s="468"/>
      <c r="W335" s="468"/>
      <c r="X335" s="468"/>
      <c r="Y335" s="468"/>
      <c r="Z335" s="468"/>
      <c r="AA335" s="468"/>
      <c r="AB335" s="468"/>
      <c r="AC335" s="468"/>
      <c r="AD335" s="468"/>
      <c r="AE335" s="468"/>
      <c r="AF335" s="468"/>
      <c r="AG335" s="468"/>
      <c r="AH335" s="468"/>
      <c r="AI335" s="468"/>
      <c r="AJ335" s="468"/>
      <c r="AK335" s="468"/>
      <c r="AL335" s="468"/>
      <c r="AM335" s="468"/>
      <c r="AN335" s="469"/>
    </row>
    <row r="336" spans="1:41" s="215" customFormat="1" ht="15" customHeight="1">
      <c r="A336" s="219"/>
      <c r="B336" s="219"/>
      <c r="C336" s="450"/>
      <c r="D336" s="451"/>
      <c r="E336" s="235" t="s">
        <v>243</v>
      </c>
      <c r="F336" s="236"/>
      <c r="G336" s="237" t="s">
        <v>244</v>
      </c>
      <c r="H336" s="468" t="s">
        <v>247</v>
      </c>
      <c r="I336" s="468"/>
      <c r="J336" s="468"/>
      <c r="K336" s="468"/>
      <c r="L336" s="468"/>
      <c r="M336" s="468"/>
      <c r="N336" s="468"/>
      <c r="O336" s="468"/>
      <c r="P336" s="468"/>
      <c r="Q336" s="468"/>
      <c r="R336" s="468"/>
      <c r="S336" s="468"/>
      <c r="T336" s="468"/>
      <c r="U336" s="468"/>
      <c r="V336" s="468"/>
      <c r="W336" s="468"/>
      <c r="X336" s="468"/>
      <c r="Y336" s="468"/>
      <c r="Z336" s="468"/>
      <c r="AA336" s="468"/>
      <c r="AB336" s="468"/>
      <c r="AC336" s="468"/>
      <c r="AD336" s="468"/>
      <c r="AE336" s="468"/>
      <c r="AF336" s="468"/>
      <c r="AG336" s="468"/>
      <c r="AH336" s="468"/>
      <c r="AI336" s="468"/>
      <c r="AJ336" s="468"/>
      <c r="AK336" s="468"/>
      <c r="AL336" s="468"/>
      <c r="AM336" s="468"/>
      <c r="AN336" s="469"/>
    </row>
    <row r="337" spans="1:41" s="215" customFormat="1" ht="15" customHeight="1">
      <c r="A337" s="219"/>
      <c r="B337" s="219"/>
      <c r="C337" s="450"/>
      <c r="D337" s="451"/>
      <c r="E337" s="235" t="s">
        <v>243</v>
      </c>
      <c r="F337" s="236"/>
      <c r="G337" s="237" t="s">
        <v>244</v>
      </c>
      <c r="H337" s="468" t="s">
        <v>248</v>
      </c>
      <c r="I337" s="468"/>
      <c r="J337" s="468"/>
      <c r="K337" s="468"/>
      <c r="L337" s="468"/>
      <c r="M337" s="468"/>
      <c r="N337" s="468"/>
      <c r="O337" s="468"/>
      <c r="P337" s="468"/>
      <c r="Q337" s="468"/>
      <c r="R337" s="468"/>
      <c r="S337" s="468"/>
      <c r="T337" s="468"/>
      <c r="U337" s="468"/>
      <c r="V337" s="468"/>
      <c r="W337" s="468"/>
      <c r="X337" s="468"/>
      <c r="Y337" s="468"/>
      <c r="Z337" s="468"/>
      <c r="AA337" s="468"/>
      <c r="AB337" s="468"/>
      <c r="AC337" s="468"/>
      <c r="AD337" s="468"/>
      <c r="AE337" s="468"/>
      <c r="AF337" s="468"/>
      <c r="AG337" s="468"/>
      <c r="AH337" s="468"/>
      <c r="AI337" s="468"/>
      <c r="AJ337" s="468"/>
      <c r="AK337" s="468"/>
      <c r="AL337" s="468"/>
      <c r="AM337" s="468"/>
      <c r="AN337" s="469"/>
    </row>
    <row r="338" spans="1:41" s="215" customFormat="1" ht="15" customHeight="1">
      <c r="A338" s="219"/>
      <c r="B338" s="219"/>
      <c r="C338" s="450"/>
      <c r="D338" s="451"/>
      <c r="E338" s="235" t="s">
        <v>243</v>
      </c>
      <c r="F338" s="236"/>
      <c r="G338" s="237" t="s">
        <v>244</v>
      </c>
      <c r="H338" s="468" t="s">
        <v>249</v>
      </c>
      <c r="I338" s="468"/>
      <c r="J338" s="468"/>
      <c r="K338" s="468"/>
      <c r="L338" s="468"/>
      <c r="M338" s="468"/>
      <c r="N338" s="468"/>
      <c r="O338" s="468"/>
      <c r="P338" s="468"/>
      <c r="Q338" s="468"/>
      <c r="R338" s="468"/>
      <c r="S338" s="468"/>
      <c r="T338" s="468"/>
      <c r="U338" s="468"/>
      <c r="V338" s="468"/>
      <c r="W338" s="468"/>
      <c r="X338" s="468"/>
      <c r="Y338" s="468"/>
      <c r="Z338" s="468"/>
      <c r="AA338" s="468"/>
      <c r="AB338" s="468"/>
      <c r="AC338" s="468"/>
      <c r="AD338" s="468"/>
      <c r="AE338" s="468"/>
      <c r="AF338" s="468"/>
      <c r="AG338" s="468"/>
      <c r="AH338" s="468"/>
      <c r="AI338" s="468"/>
      <c r="AJ338" s="468"/>
      <c r="AK338" s="468"/>
      <c r="AL338" s="468"/>
      <c r="AM338" s="468"/>
      <c r="AN338" s="469"/>
    </row>
    <row r="339" spans="1:41" s="215" customFormat="1" ht="15" customHeight="1">
      <c r="A339" s="219"/>
      <c r="B339" s="219"/>
      <c r="C339" s="464"/>
      <c r="D339" s="465"/>
      <c r="E339" s="267" t="s">
        <v>243</v>
      </c>
      <c r="F339" s="268"/>
      <c r="G339" s="269" t="s">
        <v>244</v>
      </c>
      <c r="H339" s="470" t="s">
        <v>250</v>
      </c>
      <c r="I339" s="470"/>
      <c r="J339" s="470"/>
      <c r="K339" s="470"/>
      <c r="L339" s="470"/>
      <c r="M339" s="470"/>
      <c r="N339" s="470"/>
      <c r="O339" s="470"/>
      <c r="P339" s="470"/>
      <c r="Q339" s="470"/>
      <c r="R339" s="470"/>
      <c r="S339" s="470"/>
      <c r="T339" s="470"/>
      <c r="U339" s="470"/>
      <c r="V339" s="470"/>
      <c r="W339" s="470"/>
      <c r="X339" s="470"/>
      <c r="Y339" s="470"/>
      <c r="Z339" s="470"/>
      <c r="AA339" s="470"/>
      <c r="AB339" s="470"/>
      <c r="AC339" s="470"/>
      <c r="AD339" s="470"/>
      <c r="AE339" s="470"/>
      <c r="AF339" s="470"/>
      <c r="AG339" s="470"/>
      <c r="AH339" s="470"/>
      <c r="AI339" s="470"/>
      <c r="AJ339" s="470"/>
      <c r="AK339" s="470"/>
      <c r="AL339" s="470"/>
      <c r="AM339" s="470"/>
      <c r="AN339" s="471"/>
    </row>
    <row r="340" spans="1:41" ht="18" customHeight="1">
      <c r="A340" s="233"/>
      <c r="B340" s="233"/>
      <c r="C340" s="290"/>
      <c r="D340" s="245"/>
      <c r="E340" s="245"/>
      <c r="F340" s="245"/>
      <c r="G340" s="245"/>
      <c r="H340" s="245"/>
      <c r="I340" s="245"/>
      <c r="J340" s="245"/>
      <c r="K340" s="245"/>
      <c r="L340" s="245"/>
      <c r="M340" s="245"/>
      <c r="N340" s="245"/>
      <c r="O340" s="245"/>
      <c r="P340" s="245"/>
      <c r="Q340" s="245"/>
      <c r="R340" s="247"/>
      <c r="S340" s="247"/>
      <c r="T340" s="247"/>
      <c r="U340" s="247"/>
      <c r="V340" s="247"/>
      <c r="W340" s="247"/>
      <c r="X340" s="247"/>
      <c r="Y340" s="247"/>
      <c r="Z340" s="247"/>
      <c r="AA340" s="247"/>
      <c r="AB340" s="247"/>
      <c r="AC340" s="247"/>
      <c r="AD340" s="247"/>
      <c r="AE340" s="247"/>
      <c r="AF340" s="247"/>
      <c r="AG340" s="247"/>
      <c r="AH340" s="247"/>
      <c r="AI340" s="247"/>
      <c r="AJ340" s="247"/>
      <c r="AK340" s="247"/>
      <c r="AL340" s="247"/>
      <c r="AM340" s="247"/>
      <c r="AN340" s="247"/>
      <c r="AO340" s="245"/>
    </row>
    <row r="341" spans="1:41" s="215" customFormat="1" ht="9" customHeight="1">
      <c r="A341" s="219"/>
      <c r="B341" s="219"/>
      <c r="C341" s="245"/>
      <c r="D341" s="245"/>
      <c r="E341" s="228"/>
      <c r="F341" s="228"/>
      <c r="G341" s="228"/>
      <c r="H341" s="228"/>
      <c r="I341" s="228"/>
      <c r="J341" s="228"/>
      <c r="K341" s="228"/>
      <c r="L341" s="228"/>
      <c r="M341" s="228"/>
      <c r="N341" s="228"/>
      <c r="O341" s="228"/>
      <c r="P341" s="228"/>
      <c r="Q341" s="228"/>
      <c r="R341" s="228"/>
      <c r="S341" s="228"/>
      <c r="T341" s="228"/>
      <c r="U341" s="228"/>
      <c r="V341" s="228"/>
      <c r="W341" s="228"/>
      <c r="X341" s="228"/>
      <c r="Y341" s="228"/>
      <c r="Z341" s="228"/>
      <c r="AA341" s="228"/>
      <c r="AB341" s="228"/>
      <c r="AC341" s="228"/>
      <c r="AD341" s="228"/>
      <c r="AE341" s="228"/>
      <c r="AF341" s="228"/>
      <c r="AG341" s="228"/>
      <c r="AH341" s="228"/>
      <c r="AI341" s="245"/>
      <c r="AJ341" s="245"/>
      <c r="AK341" s="245"/>
      <c r="AL341" s="245"/>
      <c r="AM341" s="245"/>
      <c r="AN341" s="245"/>
    </row>
    <row r="342" spans="1:41" ht="10.5" customHeight="1">
      <c r="A342" s="233"/>
      <c r="B342" s="233"/>
      <c r="C342" s="290"/>
      <c r="D342" s="245"/>
      <c r="E342" s="245"/>
      <c r="F342" s="245"/>
      <c r="G342" s="245"/>
      <c r="H342" s="245"/>
      <c r="I342" s="245"/>
      <c r="J342" s="245"/>
      <c r="K342" s="245"/>
      <c r="L342" s="245"/>
      <c r="M342" s="245"/>
      <c r="N342" s="245"/>
      <c r="O342" s="245"/>
      <c r="P342" s="245"/>
      <c r="Q342" s="245"/>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47"/>
      <c r="AO342" s="245"/>
    </row>
    <row r="343" spans="1:41" ht="17.25" customHeight="1">
      <c r="A343" s="233"/>
      <c r="C343" s="290"/>
      <c r="D343" s="245"/>
      <c r="E343" s="245"/>
      <c r="F343" s="245"/>
      <c r="G343" s="245"/>
      <c r="H343" s="245"/>
      <c r="I343" s="245"/>
      <c r="J343" s="245"/>
      <c r="K343" s="245"/>
      <c r="L343" s="245"/>
      <c r="M343" s="245"/>
      <c r="N343" s="245"/>
      <c r="O343" s="245"/>
      <c r="P343" s="245"/>
      <c r="Q343" s="245"/>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47"/>
    </row>
    <row r="344" spans="1:41" ht="17.25" customHeight="1">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c r="AB344" s="233"/>
      <c r="AC344" s="233"/>
      <c r="AD344" s="233"/>
      <c r="AE344" s="233"/>
      <c r="AF344" s="233"/>
      <c r="AG344" s="233"/>
      <c r="AH344" s="233"/>
      <c r="AI344" s="233"/>
      <c r="AJ344" s="233"/>
      <c r="AK344" s="233"/>
      <c r="AL344" s="233"/>
      <c r="AM344" s="233"/>
      <c r="AN344" s="233"/>
    </row>
    <row r="345" spans="1:41" ht="17.25" customHeight="1">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c r="AB345" s="233"/>
      <c r="AC345" s="233"/>
      <c r="AD345" s="233"/>
      <c r="AE345" s="233"/>
      <c r="AF345" s="233"/>
      <c r="AG345" s="233"/>
      <c r="AH345" s="233"/>
      <c r="AI345" s="233"/>
      <c r="AJ345" s="233"/>
      <c r="AK345" s="233"/>
      <c r="AL345" s="233"/>
      <c r="AM345" s="233"/>
      <c r="AN345" s="233"/>
    </row>
    <row r="346" spans="1:41" ht="17.25" customHeight="1">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c r="AC346" s="233"/>
      <c r="AD346" s="233"/>
      <c r="AE346" s="233"/>
      <c r="AF346" s="233"/>
      <c r="AG346" s="233"/>
      <c r="AH346" s="233"/>
      <c r="AI346" s="233"/>
      <c r="AJ346" s="233"/>
      <c r="AK346" s="233"/>
      <c r="AL346" s="233"/>
      <c r="AM346" s="233"/>
      <c r="AN346" s="233"/>
    </row>
    <row r="347" spans="1:41" ht="17.25" customHeight="1">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c r="AB347" s="233"/>
      <c r="AC347" s="233"/>
      <c r="AD347" s="233"/>
      <c r="AE347" s="233"/>
      <c r="AF347" s="233"/>
      <c r="AG347" s="233"/>
      <c r="AH347" s="233"/>
      <c r="AI347" s="233"/>
      <c r="AJ347" s="233"/>
      <c r="AK347" s="233"/>
      <c r="AL347" s="233"/>
      <c r="AM347" s="233"/>
      <c r="AN347" s="233"/>
    </row>
    <row r="348" spans="1:41" ht="17.25" customHeight="1">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c r="AC348" s="233"/>
      <c r="AD348" s="233"/>
      <c r="AE348" s="233"/>
      <c r="AF348" s="233"/>
      <c r="AG348" s="233"/>
      <c r="AH348" s="233"/>
      <c r="AI348" s="233"/>
      <c r="AJ348" s="233"/>
      <c r="AK348" s="233"/>
      <c r="AL348" s="233"/>
      <c r="AM348" s="233"/>
      <c r="AN348" s="233"/>
    </row>
    <row r="349" spans="1:41" ht="17.25" customHeight="1">
      <c r="A349" s="233"/>
      <c r="B349" s="233"/>
      <c r="C349" s="245"/>
      <c r="D349" s="245"/>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c r="AA349" s="247"/>
      <c r="AB349" s="247"/>
      <c r="AC349" s="247"/>
      <c r="AD349" s="247"/>
      <c r="AE349" s="247"/>
      <c r="AF349" s="247"/>
      <c r="AG349" s="247"/>
      <c r="AH349" s="247"/>
      <c r="AI349" s="233"/>
      <c r="AJ349" s="233"/>
      <c r="AK349" s="233"/>
      <c r="AL349" s="233"/>
      <c r="AM349" s="233"/>
      <c r="AN349" s="233"/>
    </row>
    <row r="350" spans="1:41" ht="17.25" customHeight="1">
      <c r="B350" s="233"/>
      <c r="C350" s="245"/>
      <c r="D350" s="245"/>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33"/>
      <c r="AJ350" s="233"/>
      <c r="AK350" s="233"/>
      <c r="AL350" s="233"/>
      <c r="AM350" s="233"/>
      <c r="AN350" s="233"/>
    </row>
    <row r="351" spans="1:41" ht="17.25" customHeight="1">
      <c r="B351" s="233"/>
    </row>
    <row r="352" spans="1:41" ht="17.25" customHeight="1">
      <c r="B352" s="233"/>
    </row>
    <row r="353" spans="2:2" ht="17.25" customHeight="1">
      <c r="B353" s="233"/>
    </row>
    <row r="354" spans="2:2" ht="17.25" customHeight="1">
      <c r="B354" s="233"/>
    </row>
    <row r="355" spans="2:2">
      <c r="B355" s="233"/>
    </row>
    <row r="356" spans="2:2">
      <c r="B356" s="233"/>
    </row>
  </sheetData>
  <mergeCells count="582">
    <mergeCell ref="AI293:AN293"/>
    <mergeCell ref="AI286:AN286"/>
    <mergeCell ref="E292:AH292"/>
    <mergeCell ref="AI292:AN292"/>
    <mergeCell ref="E287:AH287"/>
    <mergeCell ref="E293:AH293"/>
    <mergeCell ref="E286:AH286"/>
    <mergeCell ref="C249:D249"/>
    <mergeCell ref="C251:D251"/>
    <mergeCell ref="C250:D250"/>
    <mergeCell ref="AI249:AN249"/>
    <mergeCell ref="AI287:AN287"/>
    <mergeCell ref="C268:D268"/>
    <mergeCell ref="C269:D269"/>
    <mergeCell ref="C263:D263"/>
    <mergeCell ref="C264:D264"/>
    <mergeCell ref="AI251:AN251"/>
    <mergeCell ref="AI269:AN269"/>
    <mergeCell ref="E283:AH283"/>
    <mergeCell ref="E282:AH282"/>
    <mergeCell ref="E321:AH321"/>
    <mergeCell ref="AI321:AN321"/>
    <mergeCell ref="C258:D258"/>
    <mergeCell ref="E258:AH258"/>
    <mergeCell ref="AI258:AN258"/>
    <mergeCell ref="C259:D259"/>
    <mergeCell ref="E259:AH259"/>
    <mergeCell ref="AI259:AN259"/>
    <mergeCell ref="C260:D260"/>
    <mergeCell ref="C319:D319"/>
    <mergeCell ref="E319:AH319"/>
    <mergeCell ref="AI319:AN319"/>
    <mergeCell ref="C320:D320"/>
    <mergeCell ref="E320:AH320"/>
    <mergeCell ref="AI320:AN320"/>
    <mergeCell ref="C285:D285"/>
    <mergeCell ref="E285:AH285"/>
    <mergeCell ref="E265:AN265"/>
    <mergeCell ref="E272:AN272"/>
    <mergeCell ref="AI282:AN282"/>
    <mergeCell ref="C288:D289"/>
    <mergeCell ref="C287:D287"/>
    <mergeCell ref="C292:D292"/>
    <mergeCell ref="C293:D293"/>
    <mergeCell ref="E152:AH152"/>
    <mergeCell ref="E155:AH155"/>
    <mergeCell ref="C152:D152"/>
    <mergeCell ref="C158:D158"/>
    <mergeCell ref="C160:D160"/>
    <mergeCell ref="C159:D159"/>
    <mergeCell ref="E159:AH159"/>
    <mergeCell ref="C279:D279"/>
    <mergeCell ref="K296:L296"/>
    <mergeCell ref="R295:Y295"/>
    <mergeCell ref="E288:AN288"/>
    <mergeCell ref="C294:D300"/>
    <mergeCell ref="E294:AN294"/>
    <mergeCell ref="F295:G295"/>
    <mergeCell ref="AI223:AN223"/>
    <mergeCell ref="K297:L297"/>
    <mergeCell ref="H297:I297"/>
    <mergeCell ref="N297:O297"/>
    <mergeCell ref="F298:G298"/>
    <mergeCell ref="H298:I298"/>
    <mergeCell ref="K295:L295"/>
    <mergeCell ref="N295:O295"/>
    <mergeCell ref="R299:Y299"/>
    <mergeCell ref="C248:D248"/>
    <mergeCell ref="C155:D155"/>
    <mergeCell ref="C163:D163"/>
    <mergeCell ref="C80:D83"/>
    <mergeCell ref="C114:D116"/>
    <mergeCell ref="C164:D164"/>
    <mergeCell ref="C172:D172"/>
    <mergeCell ref="C191:D191"/>
    <mergeCell ref="C189:D189"/>
    <mergeCell ref="C93:D93"/>
    <mergeCell ref="C123:D123"/>
    <mergeCell ref="C129:D131"/>
    <mergeCell ref="C190:D190"/>
    <mergeCell ref="C128:D128"/>
    <mergeCell ref="U246:V246"/>
    <mergeCell ref="G247:K247"/>
    <mergeCell ref="O247:P247"/>
    <mergeCell ref="E278:AH278"/>
    <mergeCell ref="AI284:AN284"/>
    <mergeCell ref="AI270:AN270"/>
    <mergeCell ref="E252:AN252"/>
    <mergeCell ref="Z271:AB271"/>
    <mergeCell ref="AC271:AN271"/>
    <mergeCell ref="AI283:AN283"/>
    <mergeCell ref="AI279:AN279"/>
    <mergeCell ref="U247:V247"/>
    <mergeCell ref="E255:AH255"/>
    <mergeCell ref="AI255:AN255"/>
    <mergeCell ref="O246:P246"/>
    <mergeCell ref="E250:AH250"/>
    <mergeCell ref="E166:AH166"/>
    <mergeCell ref="AI278:AN278"/>
    <mergeCell ref="E260:AH260"/>
    <mergeCell ref="AI260:AN260"/>
    <mergeCell ref="R246:S246"/>
    <mergeCell ref="E268:AH268"/>
    <mergeCell ref="AI268:AN268"/>
    <mergeCell ref="AI275:AN275"/>
    <mergeCell ref="E263:AH263"/>
    <mergeCell ref="AI263:AN263"/>
    <mergeCell ref="E264:AH264"/>
    <mergeCell ref="AI264:AN264"/>
    <mergeCell ref="E251:AH251"/>
    <mergeCell ref="AI250:AN250"/>
    <mergeCell ref="E248:AH248"/>
    <mergeCell ref="AI248:AN248"/>
    <mergeCell ref="E249:AH249"/>
    <mergeCell ref="C192:AN192"/>
    <mergeCell ref="G195:L195"/>
    <mergeCell ref="E223:AH223"/>
    <mergeCell ref="U243:V243"/>
    <mergeCell ref="C239:D239"/>
    <mergeCell ref="E221:AH221"/>
    <mergeCell ref="AI221:AN221"/>
    <mergeCell ref="AI158:AN158"/>
    <mergeCell ref="AI143:AN143"/>
    <mergeCell ref="AI134:AN134"/>
    <mergeCell ref="AI160:AN160"/>
    <mergeCell ref="C165:D165"/>
    <mergeCell ref="AI137:AN137"/>
    <mergeCell ref="AI127:AN127"/>
    <mergeCell ref="AI126:AN126"/>
    <mergeCell ref="E138:AN138"/>
    <mergeCell ref="E126:AH126"/>
    <mergeCell ref="E137:AH137"/>
    <mergeCell ref="C147:D149"/>
    <mergeCell ref="E147:AN147"/>
    <mergeCell ref="AI157:AN157"/>
    <mergeCell ref="AI156:AN156"/>
    <mergeCell ref="AI163:AN163"/>
    <mergeCell ref="E148:W148"/>
    <mergeCell ref="E160:AH160"/>
    <mergeCell ref="E157:AH157"/>
    <mergeCell ref="C157:D157"/>
    <mergeCell ref="C156:D156"/>
    <mergeCell ref="C146:D146"/>
    <mergeCell ref="C127:D127"/>
    <mergeCell ref="C137:D137"/>
    <mergeCell ref="M195:R195"/>
    <mergeCell ref="S195:AL195"/>
    <mergeCell ref="E241:AN241"/>
    <mergeCell ref="C240:D241"/>
    <mergeCell ref="E240:AN240"/>
    <mergeCell ref="G243:K243"/>
    <mergeCell ref="E242:AN242"/>
    <mergeCell ref="C242:D247"/>
    <mergeCell ref="C223:D223"/>
    <mergeCell ref="E222:AH222"/>
    <mergeCell ref="AI222:AN222"/>
    <mergeCell ref="C222:D222"/>
    <mergeCell ref="C221:D221"/>
    <mergeCell ref="E216:AN216"/>
    <mergeCell ref="C216:D218"/>
    <mergeCell ref="R247:S247"/>
    <mergeCell ref="E217:AH217"/>
    <mergeCell ref="E218:AN218"/>
    <mergeCell ref="E196:F203"/>
    <mergeCell ref="E204:F211"/>
    <mergeCell ref="C213:D215"/>
    <mergeCell ref="E213:AN213"/>
    <mergeCell ref="E214:AH214"/>
    <mergeCell ref="E215:AN215"/>
    <mergeCell ref="AI285:AN285"/>
    <mergeCell ref="C278:D278"/>
    <mergeCell ref="E279:AH279"/>
    <mergeCell ref="E139:AH139"/>
    <mergeCell ref="C143:D143"/>
    <mergeCell ref="C284:D284"/>
    <mergeCell ref="C138:D140"/>
    <mergeCell ref="C255:D255"/>
    <mergeCell ref="E269:AH269"/>
    <mergeCell ref="E143:AH143"/>
    <mergeCell ref="H177:AN177"/>
    <mergeCell ref="AI155:AN155"/>
    <mergeCell ref="E146:AH146"/>
    <mergeCell ref="AI146:AN146"/>
    <mergeCell ref="E140:AN140"/>
    <mergeCell ref="E168:AN168"/>
    <mergeCell ref="H179:AN179"/>
    <mergeCell ref="H181:AN181"/>
    <mergeCell ref="H183:AN183"/>
    <mergeCell ref="E163:AH163"/>
    <mergeCell ref="AI152:AN152"/>
    <mergeCell ref="E191:AH191"/>
    <mergeCell ref="AI191:AN191"/>
    <mergeCell ref="E156:AH156"/>
    <mergeCell ref="E32:AN32"/>
    <mergeCell ref="AI36:AN36"/>
    <mergeCell ref="E5:AN5"/>
    <mergeCell ref="C26:D26"/>
    <mergeCell ref="E26:AH26"/>
    <mergeCell ref="C30:D30"/>
    <mergeCell ref="C92:D92"/>
    <mergeCell ref="C124:D124"/>
    <mergeCell ref="E92:AH92"/>
    <mergeCell ref="E95:AH95"/>
    <mergeCell ref="C103:D103"/>
    <mergeCell ref="C78:D79"/>
    <mergeCell ref="C88:D88"/>
    <mergeCell ref="E88:AH88"/>
    <mergeCell ref="C94:D94"/>
    <mergeCell ref="C57:D57"/>
    <mergeCell ref="AI53:AN53"/>
    <mergeCell ref="AI49:AN49"/>
    <mergeCell ref="C62:D62"/>
    <mergeCell ref="C63:D63"/>
    <mergeCell ref="C64:D64"/>
    <mergeCell ref="C49:D49"/>
    <mergeCell ref="E49:AH49"/>
    <mergeCell ref="C125:D125"/>
    <mergeCell ref="C109:D109"/>
    <mergeCell ref="AI92:AN92"/>
    <mergeCell ref="C84:D85"/>
    <mergeCell ref="E84:AN84"/>
    <mergeCell ref="AE82:AK82"/>
    <mergeCell ref="C87:D87"/>
    <mergeCell ref="C98:D100"/>
    <mergeCell ref="C104:D104"/>
    <mergeCell ref="E104:AH104"/>
    <mergeCell ref="C97:D97"/>
    <mergeCell ref="C95:D95"/>
    <mergeCell ref="AI95:AN95"/>
    <mergeCell ref="E97:AH97"/>
    <mergeCell ref="E103:AH103"/>
    <mergeCell ref="E96:AH96"/>
    <mergeCell ref="AI103:AN103"/>
    <mergeCell ref="E85:AN85"/>
    <mergeCell ref="G83:M83"/>
    <mergeCell ref="E87:AH87"/>
    <mergeCell ref="AI87:AN87"/>
    <mergeCell ref="C86:D86"/>
    <mergeCell ref="A1:B1"/>
    <mergeCell ref="C1:AN1"/>
    <mergeCell ref="C23:D23"/>
    <mergeCell ref="E23:AH23"/>
    <mergeCell ref="AI2:AN2"/>
    <mergeCell ref="E44:AH44"/>
    <mergeCell ref="AI44:AN44"/>
    <mergeCell ref="C28:D28"/>
    <mergeCell ref="AI4:AN4"/>
    <mergeCell ref="C4:D15"/>
    <mergeCell ref="AI23:AN23"/>
    <mergeCell ref="E4:AH4"/>
    <mergeCell ref="E29:AH29"/>
    <mergeCell ref="AI29:AN29"/>
    <mergeCell ref="AI30:AN30"/>
    <mergeCell ref="C31:D33"/>
    <mergeCell ref="E31:AN31"/>
    <mergeCell ref="C40:D40"/>
    <mergeCell ref="E43:AH43"/>
    <mergeCell ref="C44:D44"/>
    <mergeCell ref="C43:D43"/>
    <mergeCell ref="AI26:AN26"/>
    <mergeCell ref="E16:AH16"/>
    <mergeCell ref="AI16:AN16"/>
    <mergeCell ref="AI69:AN69"/>
    <mergeCell ref="AI70:AN70"/>
    <mergeCell ref="AI71:AN71"/>
    <mergeCell ref="E69:AH69"/>
    <mergeCell ref="E70:AH70"/>
    <mergeCell ref="C56:D56"/>
    <mergeCell ref="E56:AH56"/>
    <mergeCell ref="C70:D70"/>
    <mergeCell ref="E68:AH68"/>
    <mergeCell ref="C71:D71"/>
    <mergeCell ref="E60:AH60"/>
    <mergeCell ref="AI60:AN60"/>
    <mergeCell ref="C53:D53"/>
    <mergeCell ref="E53:AH53"/>
    <mergeCell ref="E47:AH47"/>
    <mergeCell ref="AI50:AN50"/>
    <mergeCell ref="E57:AH57"/>
    <mergeCell ref="C59:D59"/>
    <mergeCell ref="E59:AH59"/>
    <mergeCell ref="C58:D58"/>
    <mergeCell ref="E58:AH58"/>
    <mergeCell ref="AI58:AN58"/>
    <mergeCell ref="AI59:AN59"/>
    <mergeCell ref="E48:AH48"/>
    <mergeCell ref="AI56:AN56"/>
    <mergeCell ref="AI57:AN57"/>
    <mergeCell ref="C50:D50"/>
    <mergeCell ref="E50:AH50"/>
    <mergeCell ref="C48:D48"/>
    <mergeCell ref="AI48:AN48"/>
    <mergeCell ref="AI72:AN72"/>
    <mergeCell ref="E61:AH61"/>
    <mergeCell ref="AI61:AN61"/>
    <mergeCell ref="AK77:AL77"/>
    <mergeCell ref="C60:D60"/>
    <mergeCell ref="AI63:AN63"/>
    <mergeCell ref="E64:AH64"/>
    <mergeCell ref="C68:D68"/>
    <mergeCell ref="AI66:AN66"/>
    <mergeCell ref="AI67:AN67"/>
    <mergeCell ref="E65:AH65"/>
    <mergeCell ref="C67:D67"/>
    <mergeCell ref="C66:D66"/>
    <mergeCell ref="AI68:AN68"/>
    <mergeCell ref="E66:AH66"/>
    <mergeCell ref="C65:D65"/>
    <mergeCell ref="C72:D72"/>
    <mergeCell ref="AI64:AN64"/>
    <mergeCell ref="AI65:AN65"/>
    <mergeCell ref="E72:AH72"/>
    <mergeCell ref="AI75:AN75"/>
    <mergeCell ref="E77:AA77"/>
    <mergeCell ref="E71:AH71"/>
    <mergeCell ref="C69:D69"/>
    <mergeCell ref="E86:AH86"/>
    <mergeCell ref="AI86:AN86"/>
    <mergeCell ref="E94:AH94"/>
    <mergeCell ref="E99:AG99"/>
    <mergeCell ref="C110:D112"/>
    <mergeCell ref="C113:D113"/>
    <mergeCell ref="E113:AH113"/>
    <mergeCell ref="AI113:AN113"/>
    <mergeCell ref="AI97:AN97"/>
    <mergeCell ref="AI88:AN88"/>
    <mergeCell ref="E89:AN89"/>
    <mergeCell ref="AI105:AN105"/>
    <mergeCell ref="E108:AN108"/>
    <mergeCell ref="C96:D96"/>
    <mergeCell ref="C226:D229"/>
    <mergeCell ref="E226:AH226"/>
    <mergeCell ref="E164:AH164"/>
    <mergeCell ref="AI167:AN167"/>
    <mergeCell ref="E165:AH165"/>
    <mergeCell ref="C166:D166"/>
    <mergeCell ref="C167:D167"/>
    <mergeCell ref="E110:AN110"/>
    <mergeCell ref="AI94:AN94"/>
    <mergeCell ref="C105:D105"/>
    <mergeCell ref="AI164:AN164"/>
    <mergeCell ref="AI165:AN165"/>
    <mergeCell ref="AI166:AN166"/>
    <mergeCell ref="E167:AH167"/>
    <mergeCell ref="C134:D134"/>
    <mergeCell ref="C117:D119"/>
    <mergeCell ref="AI96:AN96"/>
    <mergeCell ref="E100:AN100"/>
    <mergeCell ref="E117:AN117"/>
    <mergeCell ref="E130:AN130"/>
    <mergeCell ref="E121:AH121"/>
    <mergeCell ref="E115:AH115"/>
    <mergeCell ref="E125:AH125"/>
    <mergeCell ref="E120:AN120"/>
    <mergeCell ref="C61:D61"/>
    <mergeCell ref="AI62:AN62"/>
    <mergeCell ref="E62:AH62"/>
    <mergeCell ref="E63:AH63"/>
    <mergeCell ref="AI93:AN93"/>
    <mergeCell ref="C74:D74"/>
    <mergeCell ref="C75:D75"/>
    <mergeCell ref="AB77:AF77"/>
    <mergeCell ref="E67:AH67"/>
    <mergeCell ref="E93:AH93"/>
    <mergeCell ref="E80:AN80"/>
    <mergeCell ref="AE83:AK83"/>
    <mergeCell ref="G82:M82"/>
    <mergeCell ref="AI73:AN73"/>
    <mergeCell ref="E79:AN79"/>
    <mergeCell ref="C77:D77"/>
    <mergeCell ref="E78:AN78"/>
    <mergeCell ref="E74:AH74"/>
    <mergeCell ref="AI74:AN74"/>
    <mergeCell ref="C73:D73"/>
    <mergeCell ref="E75:AH75"/>
    <mergeCell ref="AI76:AN76"/>
    <mergeCell ref="AH77:AI77"/>
    <mergeCell ref="AE81:AK81"/>
    <mergeCell ref="C22:D22"/>
    <mergeCell ref="E22:AH22"/>
    <mergeCell ref="C16:D21"/>
    <mergeCell ref="C47:D47"/>
    <mergeCell ref="AI22:AN22"/>
    <mergeCell ref="E17:AN17"/>
    <mergeCell ref="E27:AH27"/>
    <mergeCell ref="AI27:AN27"/>
    <mergeCell ref="C29:D29"/>
    <mergeCell ref="E33:AN33"/>
    <mergeCell ref="C27:D27"/>
    <mergeCell ref="AI43:AN43"/>
    <mergeCell ref="E40:AH40"/>
    <mergeCell ref="AI47:AN47"/>
    <mergeCell ref="C39:D39"/>
    <mergeCell ref="C36:D36"/>
    <mergeCell ref="E36:AH36"/>
    <mergeCell ref="E30:AH30"/>
    <mergeCell ref="E28:AH28"/>
    <mergeCell ref="E39:AH39"/>
    <mergeCell ref="AI28:AN28"/>
    <mergeCell ref="AI39:AN39"/>
    <mergeCell ref="E45:AH45"/>
    <mergeCell ref="AI40:AN40"/>
    <mergeCell ref="C126:D126"/>
    <mergeCell ref="E188:AH188"/>
    <mergeCell ref="C173:D183"/>
    <mergeCell ref="AI159:AN159"/>
    <mergeCell ref="E149:AN149"/>
    <mergeCell ref="E158:AH158"/>
    <mergeCell ref="E76:AH76"/>
    <mergeCell ref="E73:AH73"/>
    <mergeCell ref="G81:M81"/>
    <mergeCell ref="C76:D76"/>
    <mergeCell ref="AI104:AN104"/>
    <mergeCell ref="C106:D108"/>
    <mergeCell ref="E106:AN106"/>
    <mergeCell ref="E107:AH107"/>
    <mergeCell ref="AI109:AN109"/>
    <mergeCell ref="E98:AN98"/>
    <mergeCell ref="E105:AH105"/>
    <mergeCell ref="C120:D122"/>
    <mergeCell ref="AI123:AN123"/>
    <mergeCell ref="E128:AH128"/>
    <mergeCell ref="AI128:AN128"/>
    <mergeCell ref="E123:AH123"/>
    <mergeCell ref="E124:AH124"/>
    <mergeCell ref="E122:AN122"/>
    <mergeCell ref="E118:AN118"/>
    <mergeCell ref="E111:AH111"/>
    <mergeCell ref="E112:AN112"/>
    <mergeCell ref="E109:AH109"/>
    <mergeCell ref="E116:AN116"/>
    <mergeCell ref="E114:AN114"/>
    <mergeCell ref="E127:AH127"/>
    <mergeCell ref="E131:AN131"/>
    <mergeCell ref="E134:AH134"/>
    <mergeCell ref="AI125:AN125"/>
    <mergeCell ref="E119:AN119"/>
    <mergeCell ref="AI124:AN124"/>
    <mergeCell ref="E129:AN129"/>
    <mergeCell ref="E190:AH190"/>
    <mergeCell ref="AI190:AN190"/>
    <mergeCell ref="E184:AN184"/>
    <mergeCell ref="C187:D187"/>
    <mergeCell ref="E187:AH187"/>
    <mergeCell ref="E173:AN173"/>
    <mergeCell ref="H175:AN175"/>
    <mergeCell ref="C171:D171"/>
    <mergeCell ref="E171:AH171"/>
    <mergeCell ref="H180:AN180"/>
    <mergeCell ref="H174:AN174"/>
    <mergeCell ref="H176:AN176"/>
    <mergeCell ref="AI188:AN188"/>
    <mergeCell ref="AI171:AN171"/>
    <mergeCell ref="H182:AN182"/>
    <mergeCell ref="AI187:AN187"/>
    <mergeCell ref="E172:AH172"/>
    <mergeCell ref="AI172:AN172"/>
    <mergeCell ref="H178:AN178"/>
    <mergeCell ref="E189:AH189"/>
    <mergeCell ref="C188:D188"/>
    <mergeCell ref="AI189:AN189"/>
    <mergeCell ref="AI226:AN226"/>
    <mergeCell ref="E227:AN227"/>
    <mergeCell ref="G228:S228"/>
    <mergeCell ref="W228:AL228"/>
    <mergeCell ref="G229:S229"/>
    <mergeCell ref="W229:AL229"/>
    <mergeCell ref="AI239:AN239"/>
    <mergeCell ref="O245:P245"/>
    <mergeCell ref="G244:K244"/>
    <mergeCell ref="R245:S245"/>
    <mergeCell ref="O243:P243"/>
    <mergeCell ref="R243:S243"/>
    <mergeCell ref="U244:V244"/>
    <mergeCell ref="E239:AH239"/>
    <mergeCell ref="E230:AH230"/>
    <mergeCell ref="AI230:AN230"/>
    <mergeCell ref="E231:AN231"/>
    <mergeCell ref="O244:P244"/>
    <mergeCell ref="R244:S244"/>
    <mergeCell ref="G245:K245"/>
    <mergeCell ref="U245:V245"/>
    <mergeCell ref="C301:D301"/>
    <mergeCell ref="E301:AH301"/>
    <mergeCell ref="C270:D270"/>
    <mergeCell ref="E270:AH270"/>
    <mergeCell ref="C275:D275"/>
    <mergeCell ref="E275:AH275"/>
    <mergeCell ref="C283:D283"/>
    <mergeCell ref="C271:D271"/>
    <mergeCell ref="E271:Y271"/>
    <mergeCell ref="F299:G299"/>
    <mergeCell ref="H299:I299"/>
    <mergeCell ref="K299:L299"/>
    <mergeCell ref="N299:O299"/>
    <mergeCell ref="C282:D282"/>
    <mergeCell ref="E284:AH284"/>
    <mergeCell ref="K298:L298"/>
    <mergeCell ref="R296:Y296"/>
    <mergeCell ref="N296:O296"/>
    <mergeCell ref="N298:O298"/>
    <mergeCell ref="R298:Y298"/>
    <mergeCell ref="F297:G297"/>
    <mergeCell ref="C286:D286"/>
    <mergeCell ref="H295:I295"/>
    <mergeCell ref="E289:AN289"/>
    <mergeCell ref="C311:D311"/>
    <mergeCell ref="E311:AH311"/>
    <mergeCell ref="AI311:AN311"/>
    <mergeCell ref="C302:D302"/>
    <mergeCell ref="E302:AH302"/>
    <mergeCell ref="AI302:AN302"/>
    <mergeCell ref="C303:D304"/>
    <mergeCell ref="E303:AN303"/>
    <mergeCell ref="E304:AN304"/>
    <mergeCell ref="C305:D306"/>
    <mergeCell ref="E305:AN305"/>
    <mergeCell ref="E306:AN306"/>
    <mergeCell ref="C309:D309"/>
    <mergeCell ref="E309:AH309"/>
    <mergeCell ref="AI309:AN309"/>
    <mergeCell ref="C310:D310"/>
    <mergeCell ref="E310:AH310"/>
    <mergeCell ref="AI310:AN310"/>
    <mergeCell ref="C331:D339"/>
    <mergeCell ref="E331:AN331"/>
    <mergeCell ref="H332:AN332"/>
    <mergeCell ref="H333:AN333"/>
    <mergeCell ref="H334:AN334"/>
    <mergeCell ref="H336:AN336"/>
    <mergeCell ref="H337:AN337"/>
    <mergeCell ref="H338:AN338"/>
    <mergeCell ref="H339:AN339"/>
    <mergeCell ref="H335:AN335"/>
    <mergeCell ref="C330:D330"/>
    <mergeCell ref="E330:AH330"/>
    <mergeCell ref="AI330:AN330"/>
    <mergeCell ref="C324:D324"/>
    <mergeCell ref="E324:AH324"/>
    <mergeCell ref="AI324:AN324"/>
    <mergeCell ref="E315:AN315"/>
    <mergeCell ref="C312:D312"/>
    <mergeCell ref="E312:AH312"/>
    <mergeCell ref="AI312:AN312"/>
    <mergeCell ref="C313:D313"/>
    <mergeCell ref="E313:AH313"/>
    <mergeCell ref="AI313:AN313"/>
    <mergeCell ref="C314:D314"/>
    <mergeCell ref="E314:AH314"/>
    <mergeCell ref="AI314:AN314"/>
    <mergeCell ref="C327:D327"/>
    <mergeCell ref="E327:AH327"/>
    <mergeCell ref="AI327:AN327"/>
    <mergeCell ref="C318:D318"/>
    <mergeCell ref="E318:AH318"/>
    <mergeCell ref="AI318:AN318"/>
    <mergeCell ref="B326:AN326"/>
    <mergeCell ref="C321:D321"/>
    <mergeCell ref="C236:D236"/>
    <mergeCell ref="E236:AH236"/>
    <mergeCell ref="AI236:AN236"/>
    <mergeCell ref="AI301:AN301"/>
    <mergeCell ref="F300:G300"/>
    <mergeCell ref="H300:I300"/>
    <mergeCell ref="K300:L300"/>
    <mergeCell ref="C230:D232"/>
    <mergeCell ref="E232:AN232"/>
    <mergeCell ref="C235:D235"/>
    <mergeCell ref="E235:AH235"/>
    <mergeCell ref="AI235:AN235"/>
    <mergeCell ref="C234:D234"/>
    <mergeCell ref="E234:AH234"/>
    <mergeCell ref="AI234:AN234"/>
    <mergeCell ref="C233:D233"/>
    <mergeCell ref="E233:AH233"/>
    <mergeCell ref="AI233:AN233"/>
    <mergeCell ref="R297:Y297"/>
    <mergeCell ref="F296:G296"/>
    <mergeCell ref="H296:I296"/>
    <mergeCell ref="N300:O300"/>
    <mergeCell ref="R300:Y300"/>
    <mergeCell ref="G246:K246"/>
  </mergeCells>
  <phoneticPr fontId="10"/>
  <dataValidations disablePrompts="1" count="3">
    <dataValidation type="list" allowBlank="1" showInputMessage="1" showErrorMessage="1" sqref="AI74:AN75 AI318:AN321 AI258:AN260" xr:uid="{00000000-0002-0000-0200-000000000000}">
      <formula1>"○,×"</formula1>
    </dataValidation>
    <dataValidation type="list" allowBlank="1" showInputMessage="1" showErrorMessage="1" sqref="AI73:AN73" xr:uid="{00000000-0002-0000-0200-000001000000}">
      <formula1>"はい,いいえ"</formula1>
    </dataValidation>
    <dataValidation type="list" allowBlank="1" showInputMessage="1" showErrorMessage="1" sqref="AI4:AN4 AI16:AN16 AI22:AN23 AI26:AN30 AI36:AN36 AI39:AN40 AI43:AN44 AI47:AN50 AI53:AN53 AI76:AN76 AI86:AN88 AI92:AN97 AI103:AN105 AI109:AN109 AI113:AN113 AI123:AN128 AI134:AN134 AI137:AN137 AI143:AN143 AI146:AN146 AI152:AN152 AI155:AN160 AI163:AN167 AI171:AN172 AI187:AN191 AI226:AN226 AI239:AN239 AI248:AN251 AI221:AN223 AI255:AN255 AI268:AN270 AI275:AN275 AI278:AN279 AI282:AN287 AI292:AN293 AI301:AN302 AI309:AN314 AI230:AN230 AI330:AN330 AI263:AI264 AJ263:AN263 AI233:AN236 AI324:AN324 AI327:AN327 AI56:AN72" xr:uid="{00000000-0002-0000-0200-000002000000}">
      <formula1>"○,×,／"</formula1>
    </dataValidation>
  </dataValidations>
  <pageMargins left="0.35433070866141736" right="0.35433070866141736" top="0.43307086614173229" bottom="0.31496062992125984" header="0.31496062992125984" footer="0.19685039370078741"/>
  <pageSetup paperSize="9" scale="92" fitToHeight="0" orientation="portrait" r:id="rId1"/>
  <headerFooter alignWithMargins="0"/>
  <rowBreaks count="9" manualBreakCount="9">
    <brk id="41" max="39" man="1"/>
    <brk id="96" max="39" man="1"/>
    <brk id="132" max="39" man="1"/>
    <brk id="169" max="39" man="1"/>
    <brk id="212" max="39" man="1"/>
    <brk id="236" max="39" man="1"/>
    <brk id="266" max="39" man="1"/>
    <brk id="301" max="39" man="1"/>
    <brk id="31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AP449"/>
  <sheetViews>
    <sheetView view="pageBreakPreview" topLeftCell="A232" zoomScaleNormal="85" zoomScaleSheetLayoutView="100" workbookViewId="0">
      <selection activeCell="E29" sqref="E29:AH29"/>
    </sheetView>
  </sheetViews>
  <sheetFormatPr defaultColWidth="9" defaultRowHeight="13.2"/>
  <cols>
    <col min="1" max="1" width="2.6640625" style="215" customWidth="1"/>
    <col min="2" max="40" width="3" style="215" customWidth="1"/>
    <col min="41" max="16384" width="9" style="215"/>
  </cols>
  <sheetData>
    <row r="1" spans="1:40" ht="13.5" customHeight="1">
      <c r="A1" s="589" t="s">
        <v>9</v>
      </c>
      <c r="B1" s="589"/>
      <c r="C1" s="590" t="s">
        <v>42</v>
      </c>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row>
    <row r="2" spans="1:40" ht="13.5" customHeight="1">
      <c r="A2" s="589"/>
      <c r="B2" s="589"/>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row>
    <row r="3" spans="1:40" ht="17.25"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row>
    <row r="4" spans="1:40" ht="17.25" customHeight="1">
      <c r="B4" s="220" t="s">
        <v>58</v>
      </c>
    </row>
    <row r="5" spans="1:40" ht="17.25" customHeight="1">
      <c r="C5" s="591"/>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c r="AL5" s="592"/>
      <c r="AM5" s="592"/>
      <c r="AN5" s="593"/>
    </row>
    <row r="6" spans="1:40" ht="17.25" customHeight="1">
      <c r="C6" s="594"/>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6"/>
    </row>
    <row r="7" spans="1:40" ht="17.25" customHeight="1">
      <c r="C7" s="594"/>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6"/>
    </row>
    <row r="8" spans="1:40" ht="17.25" customHeight="1">
      <c r="C8" s="594"/>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6"/>
    </row>
    <row r="9" spans="1:40" ht="17.25" customHeight="1">
      <c r="C9" s="594"/>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6"/>
    </row>
    <row r="10" spans="1:40" ht="17.25" customHeight="1">
      <c r="C10" s="594"/>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6"/>
    </row>
    <row r="11" spans="1:40" ht="17.25" customHeight="1">
      <c r="C11" s="594"/>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6"/>
    </row>
    <row r="12" spans="1:40" ht="17.25" customHeight="1">
      <c r="C12" s="594"/>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6"/>
    </row>
    <row r="13" spans="1:40" ht="17.25" customHeight="1">
      <c r="C13" s="594"/>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595"/>
      <c r="AI13" s="595"/>
      <c r="AJ13" s="595"/>
      <c r="AK13" s="595"/>
      <c r="AL13" s="595"/>
      <c r="AM13" s="595"/>
      <c r="AN13" s="596"/>
    </row>
    <row r="14" spans="1:40" ht="17.25" customHeight="1">
      <c r="C14" s="594"/>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6"/>
    </row>
    <row r="15" spans="1:40" ht="17.25" customHeight="1">
      <c r="C15" s="594"/>
      <c r="D15" s="595"/>
      <c r="E15" s="595"/>
      <c r="F15" s="595"/>
      <c r="G15" s="595"/>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6"/>
    </row>
    <row r="16" spans="1:40" ht="17.25" customHeight="1">
      <c r="C16" s="594"/>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6"/>
    </row>
    <row r="17" spans="2:40" ht="17.25" customHeight="1">
      <c r="C17" s="594"/>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6"/>
    </row>
    <row r="18" spans="2:40" ht="17.25" customHeight="1">
      <c r="C18" s="597"/>
      <c r="D18" s="598"/>
      <c r="E18" s="598"/>
      <c r="F18" s="598"/>
      <c r="G18" s="598"/>
      <c r="H18" s="598"/>
      <c r="I18" s="598"/>
      <c r="J18" s="598"/>
      <c r="K18" s="598"/>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M18" s="598"/>
      <c r="AN18" s="599"/>
    </row>
    <row r="19" spans="2:40" ht="10.5" customHeight="1">
      <c r="C19" s="215" t="s">
        <v>30</v>
      </c>
    </row>
    <row r="20" spans="2:40" s="223" customFormat="1" ht="17.25" customHeight="1">
      <c r="B20" s="220" t="s">
        <v>43</v>
      </c>
    </row>
    <row r="21" spans="2:40" ht="30" customHeight="1">
      <c r="C21" s="404">
        <v>1</v>
      </c>
      <c r="D21" s="404"/>
      <c r="E21" s="403" t="s">
        <v>254</v>
      </c>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387"/>
      <c r="AJ21" s="387"/>
      <c r="AK21" s="387"/>
      <c r="AL21" s="387"/>
      <c r="AM21" s="387"/>
      <c r="AN21" s="387"/>
    </row>
    <row r="22" spans="2:40" ht="30" customHeight="1">
      <c r="C22" s="404">
        <v>2</v>
      </c>
      <c r="D22" s="404"/>
      <c r="E22" s="403" t="s">
        <v>255</v>
      </c>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387"/>
      <c r="AJ22" s="387"/>
      <c r="AK22" s="387"/>
      <c r="AL22" s="387"/>
      <c r="AM22" s="387"/>
      <c r="AN22" s="387"/>
    </row>
    <row r="23" spans="2:40" ht="10.5" customHeight="1"/>
    <row r="24" spans="2:40" ht="17.25" customHeight="1">
      <c r="B24" s="234" t="s">
        <v>321</v>
      </c>
      <c r="C24" s="234"/>
      <c r="D24" s="234"/>
      <c r="E24" s="234"/>
      <c r="F24" s="234"/>
      <c r="G24" s="234"/>
      <c r="H24" s="234"/>
      <c r="I24" s="234"/>
      <c r="J24" s="234"/>
      <c r="K24" s="234"/>
      <c r="L24" s="234"/>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row>
    <row r="25" spans="2:40" ht="30" customHeight="1">
      <c r="B25" s="223"/>
      <c r="C25" s="460">
        <v>1</v>
      </c>
      <c r="D25" s="460"/>
      <c r="E25" s="424" t="s">
        <v>323</v>
      </c>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48"/>
      <c r="AJ25" s="448"/>
      <c r="AK25" s="448"/>
      <c r="AL25" s="448"/>
      <c r="AM25" s="448"/>
      <c r="AN25" s="448"/>
    </row>
    <row r="26" spans="2:40" ht="30" customHeight="1">
      <c r="B26" s="223"/>
      <c r="C26" s="460">
        <v>2</v>
      </c>
      <c r="D26" s="460"/>
      <c r="E26" s="424" t="s">
        <v>324</v>
      </c>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48"/>
      <c r="AJ26" s="448"/>
      <c r="AK26" s="448"/>
      <c r="AL26" s="448"/>
      <c r="AM26" s="448"/>
      <c r="AN26" s="448"/>
    </row>
    <row r="27" spans="2:40" ht="44.25" customHeight="1">
      <c r="B27" s="223"/>
      <c r="C27" s="460">
        <v>3</v>
      </c>
      <c r="D27" s="460"/>
      <c r="E27" s="424" t="s">
        <v>325</v>
      </c>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48"/>
      <c r="AJ27" s="448"/>
      <c r="AK27" s="448"/>
      <c r="AL27" s="448"/>
      <c r="AM27" s="448"/>
      <c r="AN27" s="448"/>
    </row>
    <row r="28" spans="2:40" ht="30" customHeight="1">
      <c r="B28" s="223"/>
      <c r="C28" s="460">
        <v>4</v>
      </c>
      <c r="D28" s="460"/>
      <c r="E28" s="424" t="s">
        <v>326</v>
      </c>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48"/>
      <c r="AJ28" s="448"/>
      <c r="AK28" s="448"/>
      <c r="AL28" s="448"/>
      <c r="AM28" s="448"/>
      <c r="AN28" s="448"/>
    </row>
    <row r="29" spans="2:40" ht="30" customHeight="1">
      <c r="B29" s="223"/>
      <c r="C29" s="460">
        <v>5</v>
      </c>
      <c r="D29" s="460"/>
      <c r="E29" s="424" t="s">
        <v>327</v>
      </c>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48"/>
      <c r="AJ29" s="448"/>
      <c r="AK29" s="448"/>
      <c r="AL29" s="448"/>
      <c r="AM29" s="448"/>
      <c r="AN29" s="448"/>
    </row>
    <row r="30" spans="2:40" ht="10.5" customHeight="1">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row>
    <row r="31" spans="2:40" ht="17.25" customHeight="1">
      <c r="B31" s="234" t="s">
        <v>322</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row>
    <row r="32" spans="2:40" ht="9" customHeight="1"/>
    <row r="33" spans="2:40" ht="17.25" customHeight="1">
      <c r="B33" s="234"/>
      <c r="C33" s="254" t="s">
        <v>328</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row>
    <row r="34" spans="2:40" ht="30" customHeight="1">
      <c r="B34" s="234"/>
      <c r="C34" s="445">
        <v>1</v>
      </c>
      <c r="D34" s="446"/>
      <c r="E34" s="394" t="s">
        <v>332</v>
      </c>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6"/>
      <c r="AI34" s="448"/>
      <c r="AJ34" s="448"/>
      <c r="AK34" s="448"/>
      <c r="AL34" s="448"/>
      <c r="AM34" s="448"/>
      <c r="AN34" s="448"/>
    </row>
    <row r="35" spans="2:40" ht="54" customHeight="1">
      <c r="B35" s="234"/>
      <c r="C35" s="445">
        <v>2</v>
      </c>
      <c r="D35" s="446"/>
      <c r="E35" s="477" t="s">
        <v>694</v>
      </c>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6"/>
      <c r="AI35" s="448"/>
      <c r="AJ35" s="448"/>
      <c r="AK35" s="448"/>
      <c r="AL35" s="448"/>
      <c r="AM35" s="448"/>
      <c r="AN35" s="448"/>
    </row>
    <row r="36" spans="2:40" ht="93.75" customHeight="1">
      <c r="B36" s="234"/>
      <c r="C36" s="462">
        <v>3</v>
      </c>
      <c r="D36" s="463"/>
      <c r="E36" s="510" t="s">
        <v>731</v>
      </c>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7"/>
      <c r="AI36" s="497"/>
      <c r="AJ36" s="498"/>
      <c r="AK36" s="498"/>
      <c r="AL36" s="498"/>
      <c r="AM36" s="498"/>
      <c r="AN36" s="600"/>
    </row>
    <row r="37" spans="2:40" ht="54" customHeight="1">
      <c r="B37" s="234"/>
      <c r="C37" s="445">
        <v>4</v>
      </c>
      <c r="D37" s="446"/>
      <c r="E37" s="477" t="s">
        <v>493</v>
      </c>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9"/>
      <c r="AI37" s="448"/>
      <c r="AJ37" s="448"/>
      <c r="AK37" s="448"/>
      <c r="AL37" s="448"/>
      <c r="AM37" s="448"/>
      <c r="AN37" s="448"/>
    </row>
    <row r="38" spans="2:40" ht="93.75" customHeight="1">
      <c r="B38" s="234"/>
      <c r="C38" s="462">
        <v>5</v>
      </c>
      <c r="D38" s="463"/>
      <c r="E38" s="510" t="s">
        <v>732</v>
      </c>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7"/>
      <c r="AI38" s="497"/>
      <c r="AJ38" s="498"/>
      <c r="AK38" s="498"/>
      <c r="AL38" s="498"/>
      <c r="AM38" s="498"/>
      <c r="AN38" s="600"/>
    </row>
    <row r="39" spans="2:40" ht="30" customHeight="1">
      <c r="B39" s="234"/>
      <c r="C39" s="445">
        <v>6</v>
      </c>
      <c r="D39" s="446"/>
      <c r="E39" s="394" t="s">
        <v>329</v>
      </c>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6"/>
      <c r="AI39" s="448"/>
      <c r="AJ39" s="448"/>
      <c r="AK39" s="448"/>
      <c r="AL39" s="448"/>
      <c r="AM39" s="448"/>
      <c r="AN39" s="448"/>
    </row>
    <row r="40" spans="2:40" ht="30" customHeight="1">
      <c r="B40" s="234"/>
      <c r="C40" s="445">
        <v>7</v>
      </c>
      <c r="D40" s="446"/>
      <c r="E40" s="394" t="s">
        <v>330</v>
      </c>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6"/>
      <c r="AI40" s="448"/>
      <c r="AJ40" s="448"/>
      <c r="AK40" s="448"/>
      <c r="AL40" s="448"/>
      <c r="AM40" s="448"/>
      <c r="AN40" s="448"/>
    </row>
    <row r="41" spans="2:40" ht="30" customHeight="1">
      <c r="B41" s="234"/>
      <c r="C41" s="445">
        <v>8</v>
      </c>
      <c r="D41" s="446"/>
      <c r="E41" s="394" t="s">
        <v>733</v>
      </c>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6"/>
      <c r="AI41" s="448"/>
      <c r="AJ41" s="448"/>
      <c r="AK41" s="448"/>
      <c r="AL41" s="448"/>
      <c r="AM41" s="448"/>
      <c r="AN41" s="448"/>
    </row>
    <row r="42" spans="2:40" ht="30" customHeight="1">
      <c r="B42" s="234"/>
      <c r="C42" s="450"/>
      <c r="D42" s="451"/>
      <c r="E42" s="510" t="s">
        <v>695</v>
      </c>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2"/>
      <c r="AI42" s="497"/>
      <c r="AJ42" s="498"/>
      <c r="AK42" s="498"/>
      <c r="AL42" s="498"/>
      <c r="AM42" s="498"/>
      <c r="AN42" s="600"/>
    </row>
    <row r="43" spans="2:40" ht="59.4" customHeight="1">
      <c r="B43" s="234"/>
      <c r="C43" s="450"/>
      <c r="D43" s="451"/>
      <c r="E43" s="601" t="s">
        <v>734</v>
      </c>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3"/>
      <c r="AI43" s="497"/>
      <c r="AJ43" s="498"/>
      <c r="AK43" s="498"/>
      <c r="AL43" s="498"/>
      <c r="AM43" s="498"/>
      <c r="AN43" s="600"/>
    </row>
    <row r="44" spans="2:40" ht="111" customHeight="1">
      <c r="B44" s="234"/>
      <c r="C44" s="464"/>
      <c r="D44" s="465"/>
      <c r="E44" s="601" t="s">
        <v>735</v>
      </c>
      <c r="F44" s="602"/>
      <c r="G44" s="602"/>
      <c r="H44" s="602"/>
      <c r="I44" s="602"/>
      <c r="J44" s="602"/>
      <c r="K44" s="602"/>
      <c r="L44" s="602"/>
      <c r="M44" s="602"/>
      <c r="N44" s="602"/>
      <c r="O44" s="602"/>
      <c r="P44" s="602"/>
      <c r="Q44" s="602"/>
      <c r="R44" s="602"/>
      <c r="S44" s="602"/>
      <c r="T44" s="602"/>
      <c r="U44" s="602"/>
      <c r="V44" s="602"/>
      <c r="W44" s="602"/>
      <c r="X44" s="602"/>
      <c r="Y44" s="602"/>
      <c r="Z44" s="602"/>
      <c r="AA44" s="602"/>
      <c r="AB44" s="602"/>
      <c r="AC44" s="602"/>
      <c r="AD44" s="602"/>
      <c r="AE44" s="602"/>
      <c r="AF44" s="602"/>
      <c r="AG44" s="602"/>
      <c r="AH44" s="603"/>
      <c r="AI44" s="497"/>
      <c r="AJ44" s="498"/>
      <c r="AK44" s="498"/>
      <c r="AL44" s="498"/>
      <c r="AM44" s="498"/>
      <c r="AN44" s="600"/>
    </row>
    <row r="45" spans="2:40" ht="25.5" customHeight="1">
      <c r="B45" s="234"/>
      <c r="C45" s="462">
        <v>9</v>
      </c>
      <c r="D45" s="463"/>
      <c r="E45" s="510" t="s">
        <v>367</v>
      </c>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2"/>
      <c r="AI45" s="497"/>
      <c r="AJ45" s="498"/>
      <c r="AK45" s="498"/>
      <c r="AL45" s="498"/>
      <c r="AM45" s="498"/>
      <c r="AN45" s="600"/>
    </row>
    <row r="46" spans="2:40" ht="30" customHeight="1">
      <c r="B46" s="234"/>
      <c r="C46" s="460">
        <v>10</v>
      </c>
      <c r="D46" s="460"/>
      <c r="E46" s="424" t="s">
        <v>331</v>
      </c>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48"/>
      <c r="AJ46" s="448"/>
      <c r="AK46" s="448"/>
      <c r="AL46" s="448"/>
      <c r="AM46" s="448"/>
      <c r="AN46" s="448"/>
    </row>
    <row r="47" spans="2:40" ht="10.5" customHeight="1">
      <c r="B47" s="23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row>
    <row r="48" spans="2:40" ht="10.5" customHeight="1">
      <c r="B48" s="23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row>
    <row r="49" spans="2:40" ht="17.25" customHeight="1">
      <c r="B49" s="234"/>
      <c r="C49" s="254" t="s">
        <v>371</v>
      </c>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row>
    <row r="50" spans="2:40" ht="30" customHeight="1">
      <c r="B50" s="234"/>
      <c r="C50" s="445">
        <v>1</v>
      </c>
      <c r="D50" s="446"/>
      <c r="E50" s="394" t="s">
        <v>332</v>
      </c>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6"/>
      <c r="AI50" s="448"/>
      <c r="AJ50" s="448"/>
      <c r="AK50" s="448"/>
      <c r="AL50" s="448"/>
      <c r="AM50" s="448"/>
      <c r="AN50" s="448"/>
    </row>
    <row r="51" spans="2:40" ht="78" customHeight="1">
      <c r="B51" s="234"/>
      <c r="C51" s="445">
        <v>2</v>
      </c>
      <c r="D51" s="446"/>
      <c r="E51" s="394" t="s">
        <v>333</v>
      </c>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6"/>
      <c r="AI51" s="448"/>
      <c r="AJ51" s="448"/>
      <c r="AK51" s="448"/>
      <c r="AL51" s="448"/>
      <c r="AM51" s="448"/>
      <c r="AN51" s="448"/>
    </row>
    <row r="52" spans="2:40" ht="30" customHeight="1">
      <c r="B52" s="234"/>
      <c r="C52" s="445">
        <v>3</v>
      </c>
      <c r="D52" s="446"/>
      <c r="E52" s="394" t="s">
        <v>334</v>
      </c>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6"/>
      <c r="AI52" s="448"/>
      <c r="AJ52" s="448"/>
      <c r="AK52" s="448"/>
      <c r="AL52" s="448"/>
      <c r="AM52" s="448"/>
      <c r="AN52" s="448"/>
    </row>
    <row r="53" spans="2:40" ht="49.5" customHeight="1">
      <c r="B53" s="234"/>
      <c r="C53" s="445">
        <v>4</v>
      </c>
      <c r="D53" s="446"/>
      <c r="E53" s="394" t="s">
        <v>335</v>
      </c>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6"/>
      <c r="AI53" s="448"/>
      <c r="AJ53" s="448"/>
      <c r="AK53" s="448"/>
      <c r="AL53" s="448"/>
      <c r="AM53" s="448"/>
      <c r="AN53" s="448"/>
    </row>
    <row r="54" spans="2:40" ht="30" customHeight="1">
      <c r="B54" s="234"/>
      <c r="C54" s="460">
        <v>5</v>
      </c>
      <c r="D54" s="460"/>
      <c r="E54" s="424" t="s">
        <v>336</v>
      </c>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48"/>
      <c r="AJ54" s="448"/>
      <c r="AK54" s="448"/>
      <c r="AL54" s="448"/>
      <c r="AM54" s="448"/>
      <c r="AN54" s="448"/>
    </row>
    <row r="55" spans="2:40" ht="11.25" customHeight="1">
      <c r="B55" s="23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row>
    <row r="56" spans="2:40" ht="17.25" customHeight="1">
      <c r="B56" s="234"/>
      <c r="C56" s="254" t="s">
        <v>383</v>
      </c>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row>
    <row r="57" spans="2:40" ht="72.599999999999994" customHeight="1">
      <c r="B57" s="234"/>
      <c r="C57" s="605">
        <v>1</v>
      </c>
      <c r="D57" s="605"/>
      <c r="E57" s="604" t="s">
        <v>368</v>
      </c>
      <c r="F57" s="604"/>
      <c r="G57" s="604"/>
      <c r="H57" s="604"/>
      <c r="I57" s="604"/>
      <c r="J57" s="604"/>
      <c r="K57" s="604"/>
      <c r="L57" s="604"/>
      <c r="M57" s="604"/>
      <c r="N57" s="604"/>
      <c r="O57" s="604"/>
      <c r="P57" s="604"/>
      <c r="Q57" s="604"/>
      <c r="R57" s="604"/>
      <c r="S57" s="604"/>
      <c r="T57" s="604"/>
      <c r="U57" s="604"/>
      <c r="V57" s="604"/>
      <c r="W57" s="604"/>
      <c r="X57" s="604"/>
      <c r="Y57" s="604"/>
      <c r="Z57" s="604"/>
      <c r="AA57" s="604"/>
      <c r="AB57" s="604"/>
      <c r="AC57" s="604"/>
      <c r="AD57" s="604"/>
      <c r="AE57" s="604"/>
      <c r="AF57" s="604"/>
      <c r="AG57" s="604"/>
      <c r="AH57" s="604"/>
      <c r="AI57" s="460"/>
      <c r="AJ57" s="460"/>
      <c r="AK57" s="460"/>
      <c r="AL57" s="460"/>
      <c r="AM57" s="460"/>
      <c r="AN57" s="460"/>
    </row>
    <row r="58" spans="2:40" ht="44.25" customHeight="1">
      <c r="B58" s="234"/>
      <c r="C58" s="605">
        <v>2</v>
      </c>
      <c r="D58" s="605"/>
      <c r="E58" s="604" t="s">
        <v>369</v>
      </c>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460"/>
      <c r="AJ58" s="460"/>
      <c r="AK58" s="460"/>
      <c r="AL58" s="460"/>
      <c r="AM58" s="460"/>
      <c r="AN58" s="460"/>
    </row>
    <row r="59" spans="2:40" ht="54" customHeight="1">
      <c r="B59" s="234"/>
      <c r="C59" s="605">
        <v>3</v>
      </c>
      <c r="D59" s="605"/>
      <c r="E59" s="604" t="s">
        <v>370</v>
      </c>
      <c r="F59" s="604"/>
      <c r="G59" s="604"/>
      <c r="H59" s="604"/>
      <c r="I59" s="604"/>
      <c r="J59" s="604"/>
      <c r="K59" s="604"/>
      <c r="L59" s="604"/>
      <c r="M59" s="604"/>
      <c r="N59" s="604"/>
      <c r="O59" s="604"/>
      <c r="P59" s="604"/>
      <c r="Q59" s="604"/>
      <c r="R59" s="604"/>
      <c r="S59" s="604"/>
      <c r="T59" s="604"/>
      <c r="U59" s="604"/>
      <c r="V59" s="604"/>
      <c r="W59" s="604"/>
      <c r="X59" s="604"/>
      <c r="Y59" s="604"/>
      <c r="Z59" s="604"/>
      <c r="AA59" s="604"/>
      <c r="AB59" s="604"/>
      <c r="AC59" s="604"/>
      <c r="AD59" s="604"/>
      <c r="AE59" s="604"/>
      <c r="AF59" s="604"/>
      <c r="AG59" s="604"/>
      <c r="AH59" s="604"/>
      <c r="AI59" s="460"/>
      <c r="AJ59" s="460"/>
      <c r="AK59" s="460"/>
      <c r="AL59" s="460"/>
      <c r="AM59" s="460"/>
      <c r="AN59" s="460"/>
    </row>
    <row r="60" spans="2:40" ht="17.25" customHeight="1">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53"/>
      <c r="AC60" s="223"/>
      <c r="AD60" s="223"/>
      <c r="AE60" s="223"/>
      <c r="AF60" s="223"/>
      <c r="AG60" s="223"/>
      <c r="AH60" s="223"/>
      <c r="AI60" s="223"/>
      <c r="AJ60" s="223"/>
      <c r="AK60" s="223"/>
      <c r="AL60" s="223"/>
      <c r="AM60" s="223"/>
      <c r="AN60" s="223"/>
    </row>
    <row r="61" spans="2:40" ht="17.25" customHeight="1">
      <c r="C61" s="215" t="s">
        <v>696</v>
      </c>
    </row>
    <row r="62" spans="2:40" ht="30" customHeight="1">
      <c r="C62" s="404">
        <v>1</v>
      </c>
      <c r="D62" s="404"/>
      <c r="E62" s="384" t="s">
        <v>256</v>
      </c>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6"/>
      <c r="AI62" s="387"/>
      <c r="AJ62" s="387"/>
      <c r="AK62" s="387"/>
      <c r="AL62" s="387"/>
      <c r="AM62" s="387"/>
      <c r="AN62" s="387"/>
    </row>
    <row r="63" spans="2:40" ht="118.5" customHeight="1">
      <c r="C63" s="404">
        <v>2</v>
      </c>
      <c r="D63" s="404"/>
      <c r="E63" s="384" t="s">
        <v>736</v>
      </c>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6"/>
      <c r="AI63" s="387"/>
      <c r="AJ63" s="387"/>
      <c r="AK63" s="387"/>
      <c r="AL63" s="387"/>
      <c r="AM63" s="387"/>
      <c r="AN63" s="387"/>
    </row>
    <row r="64" spans="2:40" ht="43.8" customHeight="1">
      <c r="C64" s="404">
        <v>3</v>
      </c>
      <c r="D64" s="404"/>
      <c r="E64" s="384" t="s">
        <v>382</v>
      </c>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6"/>
      <c r="AI64" s="387"/>
      <c r="AJ64" s="387"/>
      <c r="AK64" s="387"/>
      <c r="AL64" s="387"/>
      <c r="AM64" s="387"/>
      <c r="AN64" s="387"/>
    </row>
    <row r="65" spans="1:41">
      <c r="C65" s="404"/>
      <c r="D65" s="404"/>
      <c r="E65" s="606" t="s">
        <v>257</v>
      </c>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7"/>
      <c r="AH65" s="607"/>
      <c r="AI65" s="607"/>
      <c r="AJ65" s="607"/>
      <c r="AK65" s="607"/>
      <c r="AL65" s="607"/>
      <c r="AM65" s="607"/>
      <c r="AN65" s="608"/>
    </row>
    <row r="66" spans="1:41" ht="30" customHeight="1">
      <c r="C66" s="404"/>
      <c r="D66" s="404"/>
      <c r="E66" s="413"/>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609"/>
      <c r="AJ66" s="609"/>
      <c r="AK66" s="609"/>
      <c r="AL66" s="609"/>
      <c r="AM66" s="609"/>
      <c r="AN66" s="414"/>
    </row>
    <row r="67" spans="1:41" ht="17.25" customHeight="1">
      <c r="C67" s="243"/>
      <c r="D67" s="243"/>
    </row>
    <row r="68" spans="1:41" ht="9.75" customHeight="1">
      <c r="C68" s="222"/>
      <c r="D68" s="222"/>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224"/>
      <c r="AJ68" s="224"/>
      <c r="AK68" s="224"/>
      <c r="AL68" s="224"/>
      <c r="AM68" s="224"/>
      <c r="AN68" s="224"/>
    </row>
    <row r="69" spans="1:41" ht="17.25" customHeight="1">
      <c r="C69" s="215" t="s">
        <v>697</v>
      </c>
    </row>
    <row r="70" spans="1:41" ht="30" customHeight="1">
      <c r="C70" s="422">
        <v>1</v>
      </c>
      <c r="D70" s="423"/>
      <c r="E70" s="384" t="s">
        <v>761</v>
      </c>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6"/>
      <c r="AI70" s="387"/>
      <c r="AJ70" s="387"/>
      <c r="AK70" s="387"/>
      <c r="AL70" s="387"/>
      <c r="AM70" s="387"/>
      <c r="AN70" s="387"/>
    </row>
    <row r="71" spans="1:41" ht="30" customHeight="1">
      <c r="C71" s="422">
        <v>2</v>
      </c>
      <c r="D71" s="423"/>
      <c r="E71" s="427" t="s">
        <v>384</v>
      </c>
      <c r="F71" s="428"/>
      <c r="G71" s="428"/>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9"/>
      <c r="AI71" s="387"/>
      <c r="AJ71" s="387"/>
      <c r="AK71" s="387"/>
      <c r="AL71" s="387"/>
      <c r="AM71" s="387"/>
      <c r="AN71" s="387"/>
    </row>
    <row r="72" spans="1:41" ht="10.5" customHeight="1">
      <c r="B72" s="223"/>
      <c r="C72" s="223"/>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223"/>
      <c r="AL72" s="223"/>
      <c r="AM72" s="223"/>
      <c r="AN72" s="223"/>
    </row>
    <row r="73" spans="1:41" ht="17.25" customHeight="1">
      <c r="C73" s="215" t="s">
        <v>378</v>
      </c>
    </row>
    <row r="74" spans="1:41" ht="30" customHeight="1">
      <c r="C74" s="422">
        <v>1</v>
      </c>
      <c r="D74" s="423"/>
      <c r="E74" s="403" t="s">
        <v>256</v>
      </c>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387"/>
      <c r="AJ74" s="387"/>
      <c r="AK74" s="387"/>
      <c r="AL74" s="387"/>
      <c r="AM74" s="387"/>
      <c r="AN74" s="387"/>
    </row>
    <row r="75" spans="1:41" ht="48" customHeight="1">
      <c r="C75" s="404">
        <v>2</v>
      </c>
      <c r="D75" s="404"/>
      <c r="E75" s="403" t="s">
        <v>379</v>
      </c>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387"/>
      <c r="AJ75" s="387"/>
      <c r="AK75" s="387"/>
      <c r="AL75" s="387"/>
      <c r="AM75" s="387"/>
      <c r="AN75" s="387"/>
    </row>
    <row r="76" spans="1:41" ht="64.5" customHeight="1">
      <c r="C76" s="404">
        <v>3</v>
      </c>
      <c r="D76" s="404"/>
      <c r="E76" s="403" t="s">
        <v>380</v>
      </c>
      <c r="F76" s="403"/>
      <c r="G76" s="403"/>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387"/>
      <c r="AJ76" s="387"/>
      <c r="AK76" s="387"/>
      <c r="AL76" s="387"/>
      <c r="AM76" s="387"/>
      <c r="AN76" s="387"/>
    </row>
    <row r="77" spans="1:41" s="317" customFormat="1" ht="37.5" customHeight="1">
      <c r="A77" s="316"/>
      <c r="B77" s="316"/>
      <c r="C77" s="556">
        <v>4</v>
      </c>
      <c r="D77" s="556"/>
      <c r="E77" s="558" t="s">
        <v>737</v>
      </c>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8"/>
      <c r="AH77" s="558"/>
      <c r="AI77" s="557"/>
      <c r="AJ77" s="557"/>
      <c r="AK77" s="557"/>
      <c r="AL77" s="557"/>
      <c r="AM77" s="557"/>
      <c r="AN77" s="557"/>
      <c r="AO77" s="316"/>
    </row>
    <row r="78" spans="1:41" s="317" customFormat="1" ht="44.25" customHeight="1">
      <c r="A78" s="316"/>
      <c r="B78" s="316"/>
      <c r="C78" s="556">
        <v>5</v>
      </c>
      <c r="D78" s="556"/>
      <c r="E78" s="610" t="s">
        <v>738</v>
      </c>
      <c r="F78" s="567"/>
      <c r="G78" s="567"/>
      <c r="H78" s="567"/>
      <c r="I78" s="567"/>
      <c r="J78" s="567"/>
      <c r="K78" s="567"/>
      <c r="L78" s="567"/>
      <c r="M78" s="567"/>
      <c r="N78" s="567"/>
      <c r="O78" s="567"/>
      <c r="P78" s="567"/>
      <c r="Q78" s="567"/>
      <c r="R78" s="567"/>
      <c r="S78" s="567"/>
      <c r="T78" s="567"/>
      <c r="U78" s="567"/>
      <c r="V78" s="567"/>
      <c r="W78" s="567"/>
      <c r="X78" s="567"/>
      <c r="Y78" s="567"/>
      <c r="Z78" s="567"/>
      <c r="AA78" s="567"/>
      <c r="AB78" s="567"/>
      <c r="AC78" s="567"/>
      <c r="AD78" s="567"/>
      <c r="AE78" s="567"/>
      <c r="AF78" s="567"/>
      <c r="AG78" s="567"/>
      <c r="AH78" s="568"/>
      <c r="AI78" s="557"/>
      <c r="AJ78" s="557"/>
      <c r="AK78" s="557"/>
      <c r="AL78" s="557"/>
      <c r="AM78" s="557"/>
      <c r="AN78" s="557"/>
      <c r="AO78" s="316"/>
    </row>
    <row r="80" spans="1:41" ht="17.25" customHeight="1">
      <c r="C80" s="215" t="s">
        <v>381</v>
      </c>
    </row>
    <row r="81" spans="2:40" ht="30" customHeight="1">
      <c r="C81" s="422">
        <v>1</v>
      </c>
      <c r="D81" s="423"/>
      <c r="E81" s="403" t="s">
        <v>739</v>
      </c>
      <c r="F81" s="403"/>
      <c r="G81" s="403"/>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545"/>
      <c r="AJ81" s="546"/>
      <c r="AK81" s="546"/>
      <c r="AL81" s="546"/>
      <c r="AM81" s="546"/>
      <c r="AN81" s="547"/>
    </row>
    <row r="82" spans="2:40" ht="30" customHeight="1">
      <c r="C82" s="422">
        <v>2</v>
      </c>
      <c r="D82" s="423"/>
      <c r="E82" s="403" t="s">
        <v>698</v>
      </c>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545"/>
      <c r="AJ82" s="546"/>
      <c r="AK82" s="546"/>
      <c r="AL82" s="546"/>
      <c r="AM82" s="546"/>
      <c r="AN82" s="547"/>
    </row>
    <row r="83" spans="2:40" ht="10.5" customHeight="1">
      <c r="B83" s="223"/>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row>
    <row r="84" spans="2:40" ht="17.25" customHeight="1">
      <c r="B84" s="223"/>
      <c r="C84" s="223" t="s">
        <v>258</v>
      </c>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53"/>
      <c r="AC84" s="223"/>
      <c r="AD84" s="223"/>
      <c r="AE84" s="223"/>
      <c r="AF84" s="223"/>
      <c r="AG84" s="223"/>
      <c r="AH84" s="223"/>
      <c r="AI84" s="223"/>
      <c r="AJ84" s="223"/>
      <c r="AK84" s="223"/>
      <c r="AL84" s="223"/>
      <c r="AM84" s="223"/>
      <c r="AN84" s="223"/>
    </row>
    <row r="85" spans="2:40" ht="30" customHeight="1">
      <c r="B85" s="223"/>
      <c r="C85" s="460">
        <v>1</v>
      </c>
      <c r="D85" s="460"/>
      <c r="E85" s="394" t="s">
        <v>256</v>
      </c>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6"/>
      <c r="AI85" s="448"/>
      <c r="AJ85" s="448"/>
      <c r="AK85" s="448"/>
      <c r="AL85" s="448"/>
      <c r="AM85" s="448"/>
      <c r="AN85" s="448"/>
    </row>
    <row r="86" spans="2:40" ht="30" customHeight="1">
      <c r="B86" s="223"/>
      <c r="C86" s="460">
        <v>2</v>
      </c>
      <c r="D86" s="460"/>
      <c r="E86" s="424" t="s">
        <v>261</v>
      </c>
      <c r="F86" s="424"/>
      <c r="G86" s="424"/>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48"/>
      <c r="AJ86" s="448"/>
      <c r="AK86" s="448"/>
      <c r="AL86" s="448"/>
      <c r="AM86" s="448"/>
      <c r="AN86" s="448"/>
    </row>
    <row r="87" spans="2:40" ht="30" customHeight="1">
      <c r="B87" s="223"/>
      <c r="C87" s="462">
        <v>3</v>
      </c>
      <c r="D87" s="463"/>
      <c r="E87" s="510" t="s">
        <v>494</v>
      </c>
      <c r="F87" s="456"/>
      <c r="G87" s="456"/>
      <c r="H87" s="456"/>
      <c r="I87" s="456"/>
      <c r="J87" s="456"/>
      <c r="K87" s="456"/>
      <c r="L87" s="456"/>
      <c r="M87" s="456"/>
      <c r="N87" s="456"/>
      <c r="O87" s="456"/>
      <c r="P87" s="456"/>
      <c r="Q87" s="456"/>
      <c r="R87" s="456"/>
      <c r="S87" s="456"/>
      <c r="T87" s="456"/>
      <c r="U87" s="456"/>
      <c r="V87" s="456"/>
      <c r="W87" s="456"/>
      <c r="X87" s="456"/>
      <c r="Y87" s="456"/>
      <c r="Z87" s="456"/>
      <c r="AA87" s="456"/>
      <c r="AB87" s="456"/>
      <c r="AC87" s="456"/>
      <c r="AD87" s="456"/>
      <c r="AE87" s="456"/>
      <c r="AF87" s="456"/>
      <c r="AG87" s="456"/>
      <c r="AH87" s="457"/>
      <c r="AI87" s="497"/>
      <c r="AJ87" s="498"/>
      <c r="AK87" s="498"/>
      <c r="AL87" s="498"/>
      <c r="AM87" s="498"/>
      <c r="AN87" s="600"/>
    </row>
    <row r="88" spans="2:40" ht="30" customHeight="1">
      <c r="B88" s="223"/>
      <c r="C88" s="460">
        <v>4</v>
      </c>
      <c r="D88" s="460"/>
      <c r="E88" s="424" t="s">
        <v>495</v>
      </c>
      <c r="F88" s="424"/>
      <c r="G88" s="424"/>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48"/>
      <c r="AJ88" s="448"/>
      <c r="AK88" s="448"/>
      <c r="AL88" s="448"/>
      <c r="AM88" s="448"/>
      <c r="AN88" s="448"/>
    </row>
    <row r="89" spans="2:40" ht="30" customHeight="1">
      <c r="B89" s="223"/>
      <c r="C89" s="460">
        <v>4</v>
      </c>
      <c r="D89" s="460"/>
      <c r="E89" s="424" t="s">
        <v>262</v>
      </c>
      <c r="F89" s="424"/>
      <c r="G89" s="424"/>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48"/>
      <c r="AJ89" s="448"/>
      <c r="AK89" s="448"/>
      <c r="AL89" s="448"/>
      <c r="AM89" s="448"/>
      <c r="AN89" s="448"/>
    </row>
    <row r="90" spans="2:40" ht="30" customHeight="1">
      <c r="B90" s="223"/>
      <c r="C90" s="460">
        <v>5</v>
      </c>
      <c r="D90" s="460"/>
      <c r="E90" s="424" t="s">
        <v>263</v>
      </c>
      <c r="F90" s="424"/>
      <c r="G90" s="424"/>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48"/>
      <c r="AJ90" s="448"/>
      <c r="AK90" s="448"/>
      <c r="AL90" s="448"/>
      <c r="AM90" s="448"/>
      <c r="AN90" s="448"/>
    </row>
    <row r="91" spans="2:40" ht="10.5" customHeight="1">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row>
    <row r="92" spans="2:40" ht="17.25" customHeight="1">
      <c r="B92" s="223"/>
      <c r="C92" s="223" t="s">
        <v>337</v>
      </c>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row>
    <row r="93" spans="2:40" ht="30" customHeight="1">
      <c r="B93" s="223"/>
      <c r="C93" s="460">
        <v>1</v>
      </c>
      <c r="D93" s="460"/>
      <c r="E93" s="394" t="s">
        <v>256</v>
      </c>
      <c r="F93" s="395"/>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6"/>
      <c r="AI93" s="448"/>
      <c r="AJ93" s="448"/>
      <c r="AK93" s="448"/>
      <c r="AL93" s="448"/>
      <c r="AM93" s="448"/>
      <c r="AN93" s="448"/>
    </row>
    <row r="94" spans="2:40" ht="30" customHeight="1">
      <c r="B94" s="223"/>
      <c r="C94" s="460">
        <v>2</v>
      </c>
      <c r="D94" s="460"/>
      <c r="E94" s="424" t="s">
        <v>338</v>
      </c>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48"/>
      <c r="AJ94" s="448"/>
      <c r="AK94" s="448"/>
      <c r="AL94" s="448"/>
      <c r="AM94" s="448"/>
      <c r="AN94" s="448"/>
    </row>
    <row r="95" spans="2:40" ht="10.5" customHeight="1">
      <c r="B95" s="223"/>
      <c r="C95" s="223"/>
      <c r="D95" s="223"/>
      <c r="E95" s="223"/>
      <c r="F95" s="223"/>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row>
    <row r="96" spans="2:40" ht="17.25" customHeight="1">
      <c r="B96" s="223"/>
      <c r="C96" s="223" t="s">
        <v>343</v>
      </c>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row>
    <row r="97" spans="2:40" ht="30" customHeight="1">
      <c r="B97" s="223"/>
      <c r="C97" s="460">
        <v>1</v>
      </c>
      <c r="D97" s="460"/>
      <c r="E97" s="394" t="s">
        <v>256</v>
      </c>
      <c r="F97" s="395"/>
      <c r="G97" s="395"/>
      <c r="H97" s="395"/>
      <c r="I97" s="395"/>
      <c r="J97" s="395"/>
      <c r="K97" s="395"/>
      <c r="L97" s="395"/>
      <c r="M97" s="395"/>
      <c r="N97" s="395"/>
      <c r="O97" s="395"/>
      <c r="P97" s="395"/>
      <c r="Q97" s="395"/>
      <c r="R97" s="395"/>
      <c r="S97" s="395"/>
      <c r="T97" s="395"/>
      <c r="U97" s="395"/>
      <c r="V97" s="395"/>
      <c r="W97" s="395"/>
      <c r="X97" s="395"/>
      <c r="Y97" s="395"/>
      <c r="Z97" s="395"/>
      <c r="AA97" s="395"/>
      <c r="AB97" s="395"/>
      <c r="AC97" s="395"/>
      <c r="AD97" s="395"/>
      <c r="AE97" s="395"/>
      <c r="AF97" s="395"/>
      <c r="AG97" s="395"/>
      <c r="AH97" s="396"/>
      <c r="AI97" s="448"/>
      <c r="AJ97" s="448"/>
      <c r="AK97" s="448"/>
      <c r="AL97" s="448"/>
      <c r="AM97" s="448"/>
      <c r="AN97" s="448"/>
    </row>
    <row r="98" spans="2:40" ht="30" customHeight="1">
      <c r="B98" s="223"/>
      <c r="C98" s="460">
        <v>2</v>
      </c>
      <c r="D98" s="460"/>
      <c r="E98" s="394" t="s">
        <v>339</v>
      </c>
      <c r="F98" s="395"/>
      <c r="G98" s="395"/>
      <c r="H98" s="395"/>
      <c r="I98" s="395"/>
      <c r="J98" s="395"/>
      <c r="K98" s="395"/>
      <c r="L98" s="395"/>
      <c r="M98" s="395"/>
      <c r="N98" s="395"/>
      <c r="O98" s="395"/>
      <c r="P98" s="395"/>
      <c r="Q98" s="395"/>
      <c r="R98" s="395"/>
      <c r="S98" s="395"/>
      <c r="T98" s="395"/>
      <c r="U98" s="395"/>
      <c r="V98" s="395"/>
      <c r="W98" s="395"/>
      <c r="X98" s="395"/>
      <c r="Y98" s="395"/>
      <c r="Z98" s="395"/>
      <c r="AA98" s="395"/>
      <c r="AB98" s="395"/>
      <c r="AC98" s="395"/>
      <c r="AD98" s="395"/>
      <c r="AE98" s="395"/>
      <c r="AF98" s="395"/>
      <c r="AG98" s="395"/>
      <c r="AH98" s="396"/>
      <c r="AI98" s="448"/>
      <c r="AJ98" s="448"/>
      <c r="AK98" s="448"/>
      <c r="AL98" s="448"/>
      <c r="AM98" s="448"/>
      <c r="AN98" s="448"/>
    </row>
    <row r="99" spans="2:40" ht="30" customHeight="1">
      <c r="B99" s="223"/>
      <c r="C99" s="460">
        <v>3</v>
      </c>
      <c r="D99" s="460"/>
      <c r="E99" s="394" t="s">
        <v>340</v>
      </c>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396"/>
      <c r="AI99" s="448"/>
      <c r="AJ99" s="448"/>
      <c r="AK99" s="448"/>
      <c r="AL99" s="448"/>
      <c r="AM99" s="448"/>
      <c r="AN99" s="448"/>
    </row>
    <row r="100" spans="2:40" ht="111.75" customHeight="1">
      <c r="B100" s="223"/>
      <c r="C100" s="460">
        <v>4</v>
      </c>
      <c r="D100" s="460"/>
      <c r="E100" s="581" t="s">
        <v>341</v>
      </c>
      <c r="F100" s="582"/>
      <c r="G100" s="582"/>
      <c r="H100" s="582"/>
      <c r="I100" s="582"/>
      <c r="J100" s="582"/>
      <c r="K100" s="582"/>
      <c r="L100" s="582"/>
      <c r="M100" s="582"/>
      <c r="N100" s="582"/>
      <c r="O100" s="582"/>
      <c r="P100" s="582"/>
      <c r="Q100" s="582"/>
      <c r="R100" s="582"/>
      <c r="S100" s="582"/>
      <c r="T100" s="582"/>
      <c r="U100" s="582"/>
      <c r="V100" s="582"/>
      <c r="W100" s="582"/>
      <c r="X100" s="582"/>
      <c r="Y100" s="582"/>
      <c r="Z100" s="582"/>
      <c r="AA100" s="582"/>
      <c r="AB100" s="582"/>
      <c r="AC100" s="582"/>
      <c r="AD100" s="582"/>
      <c r="AE100" s="582"/>
      <c r="AF100" s="582"/>
      <c r="AG100" s="582"/>
      <c r="AH100" s="583"/>
      <c r="AI100" s="448"/>
      <c r="AJ100" s="448"/>
      <c r="AK100" s="448"/>
      <c r="AL100" s="448"/>
      <c r="AM100" s="448"/>
      <c r="AN100" s="448"/>
    </row>
    <row r="101" spans="2:40" ht="45" customHeight="1">
      <c r="B101" s="223"/>
      <c r="C101" s="460">
        <v>5</v>
      </c>
      <c r="D101" s="460"/>
      <c r="E101" s="510" t="s">
        <v>342</v>
      </c>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H101" s="512"/>
      <c r="AI101" s="448"/>
      <c r="AJ101" s="448"/>
      <c r="AK101" s="448"/>
      <c r="AL101" s="448"/>
      <c r="AM101" s="448"/>
      <c r="AN101" s="448"/>
    </row>
    <row r="102" spans="2:40" ht="10.050000000000001" customHeight="1"/>
    <row r="103" spans="2:40" ht="17.25" customHeight="1">
      <c r="C103" s="223" t="s">
        <v>496</v>
      </c>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308"/>
      <c r="AC103" s="223"/>
      <c r="AD103" s="223"/>
      <c r="AE103" s="223"/>
      <c r="AF103" s="223"/>
      <c r="AG103" s="223"/>
      <c r="AH103" s="223"/>
      <c r="AI103" s="223"/>
      <c r="AJ103" s="223"/>
      <c r="AK103" s="223"/>
      <c r="AL103" s="223"/>
      <c r="AM103" s="223"/>
      <c r="AN103" s="223"/>
    </row>
    <row r="104" spans="2:40" ht="30" customHeight="1">
      <c r="C104" s="588">
        <v>1</v>
      </c>
      <c r="D104" s="588"/>
      <c r="E104" s="447" t="s">
        <v>256</v>
      </c>
      <c r="F104" s="447"/>
      <c r="G104" s="447"/>
      <c r="H104" s="447"/>
      <c r="I104" s="447"/>
      <c r="J104" s="447"/>
      <c r="K104" s="447"/>
      <c r="L104" s="447"/>
      <c r="M104" s="447"/>
      <c r="N104" s="447"/>
      <c r="O104" s="447"/>
      <c r="P104" s="447"/>
      <c r="Q104" s="447"/>
      <c r="R104" s="447"/>
      <c r="S104" s="447"/>
      <c r="T104" s="447"/>
      <c r="U104" s="447"/>
      <c r="V104" s="447"/>
      <c r="W104" s="447"/>
      <c r="X104" s="447"/>
      <c r="Y104" s="447"/>
      <c r="Z104" s="447"/>
      <c r="AA104" s="447"/>
      <c r="AB104" s="447"/>
      <c r="AC104" s="447"/>
      <c r="AD104" s="447"/>
      <c r="AE104" s="447"/>
      <c r="AF104" s="447"/>
      <c r="AG104" s="447"/>
      <c r="AH104" s="447"/>
      <c r="AI104" s="448"/>
      <c r="AJ104" s="448"/>
      <c r="AK104" s="448"/>
      <c r="AL104" s="448"/>
      <c r="AM104" s="448"/>
      <c r="AN104" s="448"/>
    </row>
    <row r="105" spans="2:40" ht="27.75" customHeight="1">
      <c r="C105" s="588">
        <v>2</v>
      </c>
      <c r="D105" s="588"/>
      <c r="E105" s="447" t="s">
        <v>497</v>
      </c>
      <c r="F105" s="447"/>
      <c r="G105" s="447"/>
      <c r="H105" s="447"/>
      <c r="I105" s="447"/>
      <c r="J105" s="447"/>
      <c r="K105" s="447"/>
      <c r="L105" s="447"/>
      <c r="M105" s="447"/>
      <c r="N105" s="447"/>
      <c r="O105" s="447"/>
      <c r="P105" s="447"/>
      <c r="Q105" s="447"/>
      <c r="R105" s="447"/>
      <c r="S105" s="447"/>
      <c r="T105" s="447"/>
      <c r="U105" s="447"/>
      <c r="V105" s="447"/>
      <c r="W105" s="447"/>
      <c r="X105" s="447"/>
      <c r="Y105" s="447"/>
      <c r="Z105" s="447"/>
      <c r="AA105" s="447"/>
      <c r="AB105" s="447"/>
      <c r="AC105" s="447"/>
      <c r="AD105" s="447"/>
      <c r="AE105" s="447"/>
      <c r="AF105" s="447"/>
      <c r="AG105" s="447"/>
      <c r="AH105" s="447"/>
      <c r="AI105" s="448"/>
      <c r="AJ105" s="448"/>
      <c r="AK105" s="448"/>
      <c r="AL105" s="448"/>
      <c r="AM105" s="448"/>
      <c r="AN105" s="448"/>
    </row>
    <row r="106" spans="2:40" ht="106.5" customHeight="1">
      <c r="C106" s="588">
        <v>3</v>
      </c>
      <c r="D106" s="588"/>
      <c r="E106" s="447" t="s">
        <v>760</v>
      </c>
      <c r="F106" s="447"/>
      <c r="G106" s="447"/>
      <c r="H106" s="447"/>
      <c r="I106" s="447"/>
      <c r="J106" s="447"/>
      <c r="K106" s="447"/>
      <c r="L106" s="447"/>
      <c r="M106" s="447"/>
      <c r="N106" s="447"/>
      <c r="O106" s="447"/>
      <c r="P106" s="447"/>
      <c r="Q106" s="447"/>
      <c r="R106" s="447"/>
      <c r="S106" s="447"/>
      <c r="T106" s="447"/>
      <c r="U106" s="447"/>
      <c r="V106" s="447"/>
      <c r="W106" s="447"/>
      <c r="X106" s="447"/>
      <c r="Y106" s="447"/>
      <c r="Z106" s="447"/>
      <c r="AA106" s="447"/>
      <c r="AB106" s="447"/>
      <c r="AC106" s="447"/>
      <c r="AD106" s="447"/>
      <c r="AE106" s="447"/>
      <c r="AF106" s="447"/>
      <c r="AG106" s="447"/>
      <c r="AH106" s="447"/>
      <c r="AI106" s="448"/>
      <c r="AJ106" s="448"/>
      <c r="AK106" s="448"/>
      <c r="AL106" s="448"/>
      <c r="AM106" s="448"/>
      <c r="AN106" s="448"/>
    </row>
    <row r="107" spans="2:40" ht="57" customHeight="1">
      <c r="C107" s="460">
        <v>4</v>
      </c>
      <c r="D107" s="460"/>
      <c r="E107" s="424" t="s">
        <v>498</v>
      </c>
      <c r="F107" s="424"/>
      <c r="G107" s="424"/>
      <c r="H107" s="424"/>
      <c r="I107" s="424"/>
      <c r="J107" s="424"/>
      <c r="K107" s="424"/>
      <c r="L107" s="424"/>
      <c r="M107" s="424"/>
      <c r="N107" s="424"/>
      <c r="O107" s="424"/>
      <c r="P107" s="424"/>
      <c r="Q107" s="424"/>
      <c r="R107" s="424"/>
      <c r="S107" s="424"/>
      <c r="T107" s="424"/>
      <c r="U107" s="424"/>
      <c r="V107" s="424"/>
      <c r="W107" s="424"/>
      <c r="X107" s="424"/>
      <c r="Y107" s="424"/>
      <c r="Z107" s="424"/>
      <c r="AA107" s="424"/>
      <c r="AB107" s="424"/>
      <c r="AC107" s="424"/>
      <c r="AD107" s="424"/>
      <c r="AE107" s="424"/>
      <c r="AF107" s="424"/>
      <c r="AG107" s="424"/>
      <c r="AH107" s="424"/>
      <c r="AI107" s="448"/>
      <c r="AJ107" s="448"/>
      <c r="AK107" s="448"/>
      <c r="AL107" s="448"/>
      <c r="AM107" s="448"/>
      <c r="AN107" s="448"/>
    </row>
    <row r="108" spans="2:40" ht="54" customHeight="1">
      <c r="C108" s="611">
        <v>5</v>
      </c>
      <c r="D108" s="612"/>
      <c r="E108" s="424" t="s">
        <v>499</v>
      </c>
      <c r="F108" s="424"/>
      <c r="G108" s="424"/>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c r="AF108" s="424"/>
      <c r="AG108" s="424"/>
      <c r="AH108" s="424"/>
      <c r="AI108" s="448"/>
      <c r="AJ108" s="448"/>
      <c r="AK108" s="448"/>
      <c r="AL108" s="448"/>
      <c r="AM108" s="448"/>
      <c r="AN108" s="448"/>
    </row>
    <row r="109" spans="2:40" ht="30" customHeight="1">
      <c r="C109" s="588">
        <v>6</v>
      </c>
      <c r="D109" s="588"/>
      <c r="E109" s="447" t="s">
        <v>500</v>
      </c>
      <c r="F109" s="447"/>
      <c r="G109" s="447"/>
      <c r="H109" s="447"/>
      <c r="I109" s="447"/>
      <c r="J109" s="447"/>
      <c r="K109" s="447"/>
      <c r="L109" s="447"/>
      <c r="M109" s="447"/>
      <c r="N109" s="447"/>
      <c r="O109" s="447"/>
      <c r="P109" s="447"/>
      <c r="Q109" s="447"/>
      <c r="R109" s="447"/>
      <c r="S109" s="447"/>
      <c r="T109" s="447"/>
      <c r="U109" s="447"/>
      <c r="V109" s="447"/>
      <c r="W109" s="447"/>
      <c r="X109" s="447"/>
      <c r="Y109" s="447"/>
      <c r="Z109" s="447"/>
      <c r="AA109" s="447"/>
      <c r="AB109" s="447"/>
      <c r="AC109" s="447"/>
      <c r="AD109" s="447"/>
      <c r="AE109" s="447"/>
      <c r="AF109" s="447"/>
      <c r="AG109" s="447"/>
      <c r="AH109" s="447"/>
      <c r="AI109" s="448"/>
      <c r="AJ109" s="448"/>
      <c r="AK109" s="448"/>
      <c r="AL109" s="448"/>
      <c r="AM109" s="448"/>
      <c r="AN109" s="448"/>
    </row>
    <row r="110" spans="2:40" ht="30" customHeight="1">
      <c r="C110" s="588">
        <v>7</v>
      </c>
      <c r="D110" s="588"/>
      <c r="E110" s="447" t="s">
        <v>501</v>
      </c>
      <c r="F110" s="447"/>
      <c r="G110" s="447"/>
      <c r="H110" s="447"/>
      <c r="I110" s="447"/>
      <c r="J110" s="447"/>
      <c r="K110" s="447"/>
      <c r="L110" s="447"/>
      <c r="M110" s="447"/>
      <c r="N110" s="447"/>
      <c r="O110" s="447"/>
      <c r="P110" s="447"/>
      <c r="Q110" s="447"/>
      <c r="R110" s="447"/>
      <c r="S110" s="447"/>
      <c r="T110" s="447"/>
      <c r="U110" s="447"/>
      <c r="V110" s="447"/>
      <c r="W110" s="447"/>
      <c r="X110" s="447"/>
      <c r="Y110" s="447"/>
      <c r="Z110" s="447"/>
      <c r="AA110" s="447"/>
      <c r="AB110" s="447"/>
      <c r="AC110" s="447"/>
      <c r="AD110" s="447"/>
      <c r="AE110" s="447"/>
      <c r="AF110" s="447"/>
      <c r="AG110" s="447"/>
      <c r="AH110" s="447"/>
      <c r="AI110" s="448"/>
      <c r="AJ110" s="448"/>
      <c r="AK110" s="448"/>
      <c r="AL110" s="448"/>
      <c r="AM110" s="448"/>
      <c r="AN110" s="448"/>
    </row>
    <row r="111" spans="2:40" ht="10.5" customHeight="1">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row>
    <row r="112" spans="2:40" ht="17.25" customHeight="1">
      <c r="B112" s="223"/>
      <c r="C112" s="223" t="s">
        <v>374</v>
      </c>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53"/>
      <c r="AC112" s="223"/>
      <c r="AD112" s="223"/>
      <c r="AE112" s="223"/>
      <c r="AF112" s="223"/>
      <c r="AG112" s="223"/>
      <c r="AH112" s="223"/>
      <c r="AI112" s="223"/>
      <c r="AJ112" s="223"/>
      <c r="AK112" s="223"/>
      <c r="AL112" s="223"/>
      <c r="AM112" s="223"/>
      <c r="AN112" s="223"/>
    </row>
    <row r="113" spans="2:40" ht="30" customHeight="1">
      <c r="B113" s="223"/>
      <c r="C113" s="460">
        <v>1</v>
      </c>
      <c r="D113" s="460"/>
      <c r="E113" s="424" t="s">
        <v>332</v>
      </c>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4"/>
      <c r="AD113" s="424"/>
      <c r="AE113" s="424"/>
      <c r="AF113" s="424"/>
      <c r="AG113" s="424"/>
      <c r="AH113" s="424"/>
      <c r="AI113" s="448"/>
      <c r="AJ113" s="448"/>
      <c r="AK113" s="448"/>
      <c r="AL113" s="448"/>
      <c r="AM113" s="448"/>
      <c r="AN113" s="448"/>
    </row>
    <row r="114" spans="2:40" ht="45.75" customHeight="1">
      <c r="B114" s="223"/>
      <c r="C114" s="460">
        <v>2</v>
      </c>
      <c r="D114" s="460"/>
      <c r="E114" s="424" t="s">
        <v>375</v>
      </c>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48"/>
      <c r="AJ114" s="448"/>
      <c r="AK114" s="448"/>
      <c r="AL114" s="448"/>
      <c r="AM114" s="448"/>
      <c r="AN114" s="448"/>
    </row>
    <row r="115" spans="2:40" ht="52.5" customHeight="1">
      <c r="B115" s="223"/>
      <c r="C115" s="460">
        <v>3</v>
      </c>
      <c r="D115" s="460"/>
      <c r="E115" s="424" t="s">
        <v>759</v>
      </c>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4"/>
      <c r="AB115" s="424"/>
      <c r="AC115" s="424"/>
      <c r="AD115" s="424"/>
      <c r="AE115" s="424"/>
      <c r="AF115" s="424"/>
      <c r="AG115" s="424"/>
      <c r="AH115" s="424"/>
      <c r="AI115" s="448"/>
      <c r="AJ115" s="448"/>
      <c r="AK115" s="448"/>
      <c r="AL115" s="448"/>
      <c r="AM115" s="448"/>
      <c r="AN115" s="448"/>
    </row>
    <row r="116" spans="2:40" ht="34.5" customHeight="1">
      <c r="B116" s="223"/>
      <c r="C116" s="460">
        <v>4</v>
      </c>
      <c r="D116" s="460"/>
      <c r="E116" s="424" t="s">
        <v>376</v>
      </c>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424"/>
      <c r="AD116" s="424"/>
      <c r="AE116" s="424"/>
      <c r="AF116" s="424"/>
      <c r="AG116" s="424"/>
      <c r="AH116" s="424"/>
      <c r="AI116" s="448"/>
      <c r="AJ116" s="448"/>
      <c r="AK116" s="448"/>
      <c r="AL116" s="448"/>
      <c r="AM116" s="448"/>
      <c r="AN116" s="448"/>
    </row>
    <row r="117" spans="2:40" ht="30" customHeight="1">
      <c r="B117" s="223"/>
      <c r="C117" s="460">
        <v>5</v>
      </c>
      <c r="D117" s="460"/>
      <c r="E117" s="424" t="s">
        <v>377</v>
      </c>
      <c r="F117" s="424"/>
      <c r="G117" s="424"/>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424"/>
      <c r="AI117" s="448"/>
      <c r="AJ117" s="448"/>
      <c r="AK117" s="448"/>
      <c r="AL117" s="448"/>
      <c r="AM117" s="448"/>
      <c r="AN117" s="448"/>
    </row>
    <row r="118" spans="2:40" ht="10.5" customHeight="1">
      <c r="B118" s="223"/>
      <c r="C118" s="253"/>
      <c r="D118" s="253"/>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85"/>
      <c r="AJ118" s="285"/>
      <c r="AK118" s="285"/>
      <c r="AL118" s="285"/>
      <c r="AM118" s="285"/>
      <c r="AN118" s="285"/>
    </row>
    <row r="119" spans="2:40" ht="10.5" customHeight="1">
      <c r="B119" s="223"/>
      <c r="C119" s="253"/>
      <c r="D119" s="253"/>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85"/>
      <c r="AJ119" s="285"/>
      <c r="AK119" s="285"/>
      <c r="AL119" s="285"/>
      <c r="AM119" s="285"/>
      <c r="AN119" s="285"/>
    </row>
    <row r="120" spans="2:40" ht="17.25" customHeight="1">
      <c r="B120" s="223"/>
      <c r="C120" s="223" t="s">
        <v>344</v>
      </c>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53"/>
      <c r="AC120" s="223"/>
      <c r="AD120" s="223"/>
      <c r="AE120" s="223"/>
      <c r="AF120" s="223"/>
      <c r="AG120" s="223"/>
      <c r="AH120" s="223"/>
      <c r="AI120" s="223"/>
      <c r="AJ120" s="223"/>
      <c r="AK120" s="223"/>
      <c r="AL120" s="223"/>
      <c r="AM120" s="223"/>
      <c r="AN120" s="223"/>
    </row>
    <row r="121" spans="2:40" ht="30" customHeight="1">
      <c r="B121" s="223"/>
      <c r="C121" s="460">
        <v>1</v>
      </c>
      <c r="D121" s="460"/>
      <c r="E121" s="424" t="s">
        <v>256</v>
      </c>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24"/>
      <c r="AE121" s="424"/>
      <c r="AF121" s="424"/>
      <c r="AG121" s="424"/>
      <c r="AH121" s="424"/>
      <c r="AI121" s="448"/>
      <c r="AJ121" s="448"/>
      <c r="AK121" s="448"/>
      <c r="AL121" s="448"/>
      <c r="AM121" s="448"/>
      <c r="AN121" s="448"/>
    </row>
    <row r="122" spans="2:40" ht="45" customHeight="1">
      <c r="B122" s="223"/>
      <c r="C122" s="460">
        <v>2</v>
      </c>
      <c r="D122" s="460"/>
      <c r="E122" s="424" t="s">
        <v>758</v>
      </c>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24"/>
      <c r="AD122" s="424"/>
      <c r="AE122" s="424"/>
      <c r="AF122" s="424"/>
      <c r="AG122" s="424"/>
      <c r="AH122" s="424"/>
      <c r="AI122" s="448"/>
      <c r="AJ122" s="448"/>
      <c r="AK122" s="448"/>
      <c r="AL122" s="448"/>
      <c r="AM122" s="448"/>
      <c r="AN122" s="448"/>
    </row>
    <row r="123" spans="2:40" ht="82.5" customHeight="1">
      <c r="B123" s="223"/>
      <c r="C123" s="460">
        <v>3</v>
      </c>
      <c r="D123" s="460"/>
      <c r="E123" s="424" t="s">
        <v>345</v>
      </c>
      <c r="F123" s="424"/>
      <c r="G123" s="424"/>
      <c r="H123" s="424"/>
      <c r="I123" s="424"/>
      <c r="J123" s="424"/>
      <c r="K123" s="424"/>
      <c r="L123" s="424"/>
      <c r="M123" s="424"/>
      <c r="N123" s="424"/>
      <c r="O123" s="424"/>
      <c r="P123" s="424"/>
      <c r="Q123" s="424"/>
      <c r="R123" s="424"/>
      <c r="S123" s="424"/>
      <c r="T123" s="424"/>
      <c r="U123" s="424"/>
      <c r="V123" s="424"/>
      <c r="W123" s="424"/>
      <c r="X123" s="424"/>
      <c r="Y123" s="424"/>
      <c r="Z123" s="424"/>
      <c r="AA123" s="424"/>
      <c r="AB123" s="424"/>
      <c r="AC123" s="424"/>
      <c r="AD123" s="424"/>
      <c r="AE123" s="424"/>
      <c r="AF123" s="424"/>
      <c r="AG123" s="424"/>
      <c r="AH123" s="424"/>
      <c r="AI123" s="448"/>
      <c r="AJ123" s="448"/>
      <c r="AK123" s="448"/>
      <c r="AL123" s="448"/>
      <c r="AM123" s="448"/>
      <c r="AN123" s="448"/>
    </row>
    <row r="124" spans="2:40" ht="10.5" customHeight="1">
      <c r="B124" s="223"/>
      <c r="C124" s="253"/>
      <c r="D124" s="253"/>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85"/>
      <c r="AJ124" s="285"/>
      <c r="AK124" s="285"/>
      <c r="AL124" s="285"/>
      <c r="AM124" s="285"/>
      <c r="AN124" s="285"/>
    </row>
    <row r="125" spans="2:40" ht="17.25" customHeight="1">
      <c r="B125" s="223"/>
      <c r="C125" s="223" t="s">
        <v>259</v>
      </c>
      <c r="D125" s="223"/>
      <c r="E125" s="223"/>
      <c r="F125" s="223"/>
      <c r="G125" s="223"/>
      <c r="H125" s="223"/>
      <c r="I125" s="223"/>
      <c r="J125" s="223"/>
      <c r="K125" s="223"/>
      <c r="L125" s="223"/>
      <c r="M125" s="223"/>
      <c r="N125" s="223"/>
      <c r="O125" s="223"/>
      <c r="P125" s="223"/>
      <c r="Q125" s="223"/>
      <c r="R125" s="223"/>
      <c r="S125" s="223"/>
      <c r="T125" s="223"/>
      <c r="U125" s="223"/>
      <c r="V125" s="223"/>
      <c r="W125" s="223"/>
      <c r="X125" s="223"/>
      <c r="Y125" s="223"/>
      <c r="Z125" s="223"/>
      <c r="AA125" s="223"/>
      <c r="AB125" s="253"/>
      <c r="AC125" s="223"/>
      <c r="AD125" s="223"/>
      <c r="AE125" s="223"/>
      <c r="AF125" s="223"/>
      <c r="AG125" s="223"/>
      <c r="AH125" s="223"/>
      <c r="AI125" s="223"/>
      <c r="AJ125" s="223"/>
      <c r="AK125" s="223"/>
      <c r="AL125" s="223"/>
      <c r="AM125" s="223"/>
      <c r="AN125" s="223"/>
    </row>
    <row r="126" spans="2:40" ht="30" customHeight="1">
      <c r="B126" s="223"/>
      <c r="C126" s="460">
        <v>1</v>
      </c>
      <c r="D126" s="460"/>
      <c r="E126" s="424" t="s">
        <v>256</v>
      </c>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48"/>
      <c r="AJ126" s="448"/>
      <c r="AK126" s="448"/>
      <c r="AL126" s="448"/>
      <c r="AM126" s="448"/>
      <c r="AN126" s="448"/>
    </row>
    <row r="127" spans="2:40" ht="30" customHeight="1">
      <c r="B127" s="223"/>
      <c r="C127" s="460">
        <v>2</v>
      </c>
      <c r="D127" s="460"/>
      <c r="E127" s="424" t="s">
        <v>270</v>
      </c>
      <c r="F127" s="424"/>
      <c r="G127" s="424"/>
      <c r="H127" s="424"/>
      <c r="I127" s="424"/>
      <c r="J127" s="424"/>
      <c r="K127" s="424"/>
      <c r="L127" s="424"/>
      <c r="M127" s="424"/>
      <c r="N127" s="424"/>
      <c r="O127" s="424"/>
      <c r="P127" s="424"/>
      <c r="Q127" s="424"/>
      <c r="R127" s="424"/>
      <c r="S127" s="424"/>
      <c r="T127" s="424"/>
      <c r="U127" s="424"/>
      <c r="V127" s="424"/>
      <c r="W127" s="424"/>
      <c r="X127" s="424"/>
      <c r="Y127" s="424"/>
      <c r="Z127" s="424"/>
      <c r="AA127" s="424"/>
      <c r="AB127" s="424"/>
      <c r="AC127" s="424"/>
      <c r="AD127" s="424"/>
      <c r="AE127" s="424"/>
      <c r="AF127" s="424"/>
      <c r="AG127" s="424"/>
      <c r="AH127" s="424"/>
      <c r="AI127" s="448"/>
      <c r="AJ127" s="448"/>
      <c r="AK127" s="448"/>
      <c r="AL127" s="448"/>
      <c r="AM127" s="448"/>
      <c r="AN127" s="448"/>
    </row>
    <row r="128" spans="2:40" ht="30" customHeight="1">
      <c r="B128" s="223"/>
      <c r="C128" s="460">
        <v>3</v>
      </c>
      <c r="D128" s="460"/>
      <c r="E128" s="424" t="s">
        <v>271</v>
      </c>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48"/>
      <c r="AJ128" s="448"/>
      <c r="AK128" s="448"/>
      <c r="AL128" s="448"/>
      <c r="AM128" s="448"/>
      <c r="AN128" s="448"/>
    </row>
    <row r="129" spans="2:40" ht="30" customHeight="1">
      <c r="B129" s="223"/>
      <c r="C129" s="460">
        <v>4</v>
      </c>
      <c r="D129" s="460"/>
      <c r="E129" s="424" t="s">
        <v>272</v>
      </c>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48"/>
      <c r="AJ129" s="448"/>
      <c r="AK129" s="448"/>
      <c r="AL129" s="448"/>
      <c r="AM129" s="448"/>
      <c r="AN129" s="448"/>
    </row>
    <row r="130" spans="2:40" ht="30" customHeight="1">
      <c r="B130" s="223"/>
      <c r="C130" s="460">
        <v>5</v>
      </c>
      <c r="D130" s="460"/>
      <c r="E130" s="424" t="s">
        <v>273</v>
      </c>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48"/>
      <c r="AJ130" s="448"/>
      <c r="AK130" s="448"/>
      <c r="AL130" s="448"/>
      <c r="AM130" s="448"/>
      <c r="AN130" s="448"/>
    </row>
    <row r="131" spans="2:40" ht="30" customHeight="1">
      <c r="B131" s="223"/>
      <c r="C131" s="460">
        <v>6</v>
      </c>
      <c r="D131" s="460"/>
      <c r="E131" s="424" t="s">
        <v>264</v>
      </c>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48"/>
      <c r="AJ131" s="448"/>
      <c r="AK131" s="448"/>
      <c r="AL131" s="448"/>
      <c r="AM131" s="448"/>
      <c r="AN131" s="448"/>
    </row>
    <row r="132" spans="2:40" ht="30" customHeight="1">
      <c r="B132" s="223"/>
      <c r="C132" s="460">
        <v>7</v>
      </c>
      <c r="D132" s="460"/>
      <c r="E132" s="424" t="s">
        <v>274</v>
      </c>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4"/>
      <c r="AB132" s="424"/>
      <c r="AC132" s="424"/>
      <c r="AD132" s="424"/>
      <c r="AE132" s="424"/>
      <c r="AF132" s="424"/>
      <c r="AG132" s="424"/>
      <c r="AH132" s="424"/>
      <c r="AI132" s="448"/>
      <c r="AJ132" s="448"/>
      <c r="AK132" s="448"/>
      <c r="AL132" s="448"/>
      <c r="AM132" s="448"/>
      <c r="AN132" s="448"/>
    </row>
    <row r="133" spans="2:40" ht="30" customHeight="1">
      <c r="B133" s="223"/>
      <c r="C133" s="460">
        <v>8</v>
      </c>
      <c r="D133" s="460"/>
      <c r="E133" s="424" t="s">
        <v>265</v>
      </c>
      <c r="F133" s="424"/>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48"/>
      <c r="AJ133" s="448"/>
      <c r="AK133" s="448"/>
      <c r="AL133" s="448"/>
      <c r="AM133" s="448"/>
      <c r="AN133" s="448"/>
    </row>
    <row r="134" spans="2:40" ht="30" customHeight="1">
      <c r="B134" s="223"/>
      <c r="C134" s="460">
        <v>9</v>
      </c>
      <c r="D134" s="460"/>
      <c r="E134" s="424" t="s">
        <v>266</v>
      </c>
      <c r="F134" s="424"/>
      <c r="G134" s="424"/>
      <c r="H134" s="424"/>
      <c r="I134" s="424"/>
      <c r="J134" s="424"/>
      <c r="K134" s="424"/>
      <c r="L134" s="424"/>
      <c r="M134" s="424"/>
      <c r="N134" s="424"/>
      <c r="O134" s="424"/>
      <c r="P134" s="424"/>
      <c r="Q134" s="424"/>
      <c r="R134" s="424"/>
      <c r="S134" s="424"/>
      <c r="T134" s="424"/>
      <c r="U134" s="424"/>
      <c r="V134" s="424"/>
      <c r="W134" s="424"/>
      <c r="X134" s="424"/>
      <c r="Y134" s="424"/>
      <c r="Z134" s="424"/>
      <c r="AA134" s="424"/>
      <c r="AB134" s="424"/>
      <c r="AC134" s="424"/>
      <c r="AD134" s="424"/>
      <c r="AE134" s="424"/>
      <c r="AF134" s="424"/>
      <c r="AG134" s="424"/>
      <c r="AH134" s="424"/>
      <c r="AI134" s="448"/>
      <c r="AJ134" s="448"/>
      <c r="AK134" s="448"/>
      <c r="AL134" s="448"/>
      <c r="AM134" s="448"/>
      <c r="AN134" s="448"/>
    </row>
    <row r="135" spans="2:40" ht="30" customHeight="1">
      <c r="B135" s="223"/>
      <c r="C135" s="460">
        <v>10</v>
      </c>
      <c r="D135" s="460"/>
      <c r="E135" s="424" t="s">
        <v>267</v>
      </c>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424"/>
      <c r="AI135" s="448"/>
      <c r="AJ135" s="448"/>
      <c r="AK135" s="448"/>
      <c r="AL135" s="448"/>
      <c r="AM135" s="448"/>
      <c r="AN135" s="448"/>
    </row>
    <row r="136" spans="2:40" ht="30" customHeight="1">
      <c r="B136" s="223"/>
      <c r="C136" s="460">
        <v>11</v>
      </c>
      <c r="D136" s="460"/>
      <c r="E136" s="424" t="s">
        <v>268</v>
      </c>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48"/>
      <c r="AJ136" s="448"/>
      <c r="AK136" s="448"/>
      <c r="AL136" s="448"/>
      <c r="AM136" s="448"/>
      <c r="AN136" s="448"/>
    </row>
    <row r="137" spans="2:40" ht="30" customHeight="1">
      <c r="B137" s="223"/>
      <c r="C137" s="460">
        <v>12</v>
      </c>
      <c r="D137" s="460"/>
      <c r="E137" s="424" t="s">
        <v>269</v>
      </c>
      <c r="F137" s="424"/>
      <c r="G137" s="424"/>
      <c r="H137" s="424"/>
      <c r="I137" s="424"/>
      <c r="J137" s="424"/>
      <c r="K137" s="424"/>
      <c r="L137" s="424"/>
      <c r="M137" s="424"/>
      <c r="N137" s="424"/>
      <c r="O137" s="424"/>
      <c r="P137" s="424"/>
      <c r="Q137" s="424"/>
      <c r="R137" s="424"/>
      <c r="S137" s="424"/>
      <c r="T137" s="424"/>
      <c r="U137" s="424"/>
      <c r="V137" s="424"/>
      <c r="W137" s="424"/>
      <c r="X137" s="424"/>
      <c r="Y137" s="424"/>
      <c r="Z137" s="424"/>
      <c r="AA137" s="424"/>
      <c r="AB137" s="424"/>
      <c r="AC137" s="424"/>
      <c r="AD137" s="424"/>
      <c r="AE137" s="424"/>
      <c r="AF137" s="424"/>
      <c r="AG137" s="424"/>
      <c r="AH137" s="424"/>
      <c r="AI137" s="448"/>
      <c r="AJ137" s="448"/>
      <c r="AK137" s="448"/>
      <c r="AL137" s="448"/>
      <c r="AM137" s="448"/>
      <c r="AN137" s="448"/>
    </row>
    <row r="138" spans="2:40" ht="30" customHeight="1">
      <c r="B138" s="223"/>
      <c r="C138" s="460">
        <v>13</v>
      </c>
      <c r="D138" s="460"/>
      <c r="E138" s="424" t="s">
        <v>275</v>
      </c>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4"/>
      <c r="AD138" s="424"/>
      <c r="AE138" s="424"/>
      <c r="AF138" s="424"/>
      <c r="AG138" s="424"/>
      <c r="AH138" s="424"/>
      <c r="AI138" s="448"/>
      <c r="AJ138" s="448"/>
      <c r="AK138" s="448"/>
      <c r="AL138" s="448"/>
      <c r="AM138" s="448"/>
      <c r="AN138" s="448"/>
    </row>
    <row r="139" spans="2:40" ht="30" customHeight="1">
      <c r="B139" s="223"/>
      <c r="C139" s="460">
        <v>14</v>
      </c>
      <c r="D139" s="460"/>
      <c r="E139" s="424" t="s">
        <v>276</v>
      </c>
      <c r="F139" s="424"/>
      <c r="G139" s="424"/>
      <c r="H139" s="424"/>
      <c r="I139" s="424"/>
      <c r="J139" s="424"/>
      <c r="K139" s="424"/>
      <c r="L139" s="424"/>
      <c r="M139" s="424"/>
      <c r="N139" s="424"/>
      <c r="O139" s="424"/>
      <c r="P139" s="424"/>
      <c r="Q139" s="424"/>
      <c r="R139" s="424"/>
      <c r="S139" s="424"/>
      <c r="T139" s="424"/>
      <c r="U139" s="424"/>
      <c r="V139" s="424"/>
      <c r="W139" s="424"/>
      <c r="X139" s="424"/>
      <c r="Y139" s="424"/>
      <c r="Z139" s="424"/>
      <c r="AA139" s="424"/>
      <c r="AB139" s="424"/>
      <c r="AC139" s="424"/>
      <c r="AD139" s="424"/>
      <c r="AE139" s="424"/>
      <c r="AF139" s="424"/>
      <c r="AG139" s="424"/>
      <c r="AH139" s="424"/>
      <c r="AI139" s="448"/>
      <c r="AJ139" s="448"/>
      <c r="AK139" s="448"/>
      <c r="AL139" s="448"/>
      <c r="AM139" s="448"/>
      <c r="AN139" s="448"/>
    </row>
    <row r="140" spans="2:40" ht="30" customHeight="1">
      <c r="B140" s="223"/>
      <c r="C140" s="460">
        <v>15</v>
      </c>
      <c r="D140" s="460"/>
      <c r="E140" s="424" t="s">
        <v>277</v>
      </c>
      <c r="F140" s="424"/>
      <c r="G140" s="424"/>
      <c r="H140" s="424"/>
      <c r="I140" s="424"/>
      <c r="J140" s="424"/>
      <c r="K140" s="424"/>
      <c r="L140" s="424"/>
      <c r="M140" s="424"/>
      <c r="N140" s="424"/>
      <c r="O140" s="424"/>
      <c r="P140" s="424"/>
      <c r="Q140" s="424"/>
      <c r="R140" s="424"/>
      <c r="S140" s="424"/>
      <c r="T140" s="424"/>
      <c r="U140" s="424"/>
      <c r="V140" s="424"/>
      <c r="W140" s="424"/>
      <c r="X140" s="424"/>
      <c r="Y140" s="424"/>
      <c r="Z140" s="424"/>
      <c r="AA140" s="424"/>
      <c r="AB140" s="424"/>
      <c r="AC140" s="424"/>
      <c r="AD140" s="424"/>
      <c r="AE140" s="424"/>
      <c r="AF140" s="424"/>
      <c r="AG140" s="424"/>
      <c r="AH140" s="424"/>
      <c r="AI140" s="448"/>
      <c r="AJ140" s="448"/>
      <c r="AK140" s="448"/>
      <c r="AL140" s="448"/>
      <c r="AM140" s="448"/>
      <c r="AN140" s="448"/>
    </row>
    <row r="141" spans="2:40" ht="30" customHeight="1">
      <c r="B141" s="223"/>
      <c r="C141" s="460">
        <v>16</v>
      </c>
      <c r="D141" s="460"/>
      <c r="E141" s="424" t="s">
        <v>278</v>
      </c>
      <c r="F141" s="424"/>
      <c r="G141" s="424"/>
      <c r="H141" s="424"/>
      <c r="I141" s="424"/>
      <c r="J141" s="424"/>
      <c r="K141" s="424"/>
      <c r="L141" s="424"/>
      <c r="M141" s="424"/>
      <c r="N141" s="424"/>
      <c r="O141" s="424"/>
      <c r="P141" s="424"/>
      <c r="Q141" s="424"/>
      <c r="R141" s="424"/>
      <c r="S141" s="424"/>
      <c r="T141" s="424"/>
      <c r="U141" s="424"/>
      <c r="V141" s="424"/>
      <c r="W141" s="424"/>
      <c r="X141" s="424"/>
      <c r="Y141" s="424"/>
      <c r="Z141" s="424"/>
      <c r="AA141" s="424"/>
      <c r="AB141" s="424"/>
      <c r="AC141" s="424"/>
      <c r="AD141" s="424"/>
      <c r="AE141" s="424"/>
      <c r="AF141" s="424"/>
      <c r="AG141" s="424"/>
      <c r="AH141" s="424"/>
      <c r="AI141" s="448"/>
      <c r="AJ141" s="448"/>
      <c r="AK141" s="448"/>
      <c r="AL141" s="448"/>
      <c r="AM141" s="448"/>
      <c r="AN141" s="448"/>
    </row>
    <row r="142" spans="2:40" ht="30" customHeight="1">
      <c r="B142" s="223"/>
      <c r="C142" s="460">
        <v>17</v>
      </c>
      <c r="D142" s="460"/>
      <c r="E142" s="424" t="s">
        <v>757</v>
      </c>
      <c r="F142" s="424"/>
      <c r="G142" s="424"/>
      <c r="H142" s="424"/>
      <c r="I142" s="424"/>
      <c r="J142" s="424"/>
      <c r="K142" s="424"/>
      <c r="L142" s="424"/>
      <c r="M142" s="424"/>
      <c r="N142" s="424"/>
      <c r="O142" s="424"/>
      <c r="P142" s="424"/>
      <c r="Q142" s="424"/>
      <c r="R142" s="424"/>
      <c r="S142" s="424"/>
      <c r="T142" s="424"/>
      <c r="U142" s="424"/>
      <c r="V142" s="424"/>
      <c r="W142" s="424"/>
      <c r="X142" s="424"/>
      <c r="Y142" s="424"/>
      <c r="Z142" s="424"/>
      <c r="AA142" s="424"/>
      <c r="AB142" s="424"/>
      <c r="AC142" s="424"/>
      <c r="AD142" s="424"/>
      <c r="AE142" s="424"/>
      <c r="AF142" s="424"/>
      <c r="AG142" s="424"/>
      <c r="AH142" s="424"/>
      <c r="AI142" s="448"/>
      <c r="AJ142" s="448"/>
      <c r="AK142" s="448"/>
      <c r="AL142" s="448"/>
      <c r="AM142" s="448"/>
      <c r="AN142" s="448"/>
    </row>
    <row r="143" spans="2:40" ht="10.5" customHeight="1">
      <c r="B143" s="223"/>
      <c r="C143" s="223"/>
      <c r="D143" s="223"/>
      <c r="E143" s="223"/>
      <c r="F143" s="223"/>
      <c r="G143" s="223"/>
      <c r="H143" s="223"/>
      <c r="I143" s="223"/>
      <c r="J143" s="223"/>
      <c r="K143" s="223"/>
      <c r="L143" s="223"/>
      <c r="M143" s="223"/>
      <c r="N143" s="223"/>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c r="AL143" s="223"/>
      <c r="AM143" s="223"/>
      <c r="AN143" s="223"/>
    </row>
    <row r="144" spans="2:40" ht="17.25" customHeight="1">
      <c r="C144" s="215" t="s">
        <v>502</v>
      </c>
      <c r="AB144" s="308"/>
    </row>
    <row r="145" spans="1:40" ht="30" customHeight="1">
      <c r="C145" s="556">
        <v>1</v>
      </c>
      <c r="D145" s="556"/>
      <c r="E145" s="558" t="s">
        <v>503</v>
      </c>
      <c r="F145" s="558"/>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387"/>
      <c r="AJ145" s="387"/>
      <c r="AK145" s="387"/>
      <c r="AL145" s="387"/>
      <c r="AM145" s="387"/>
      <c r="AN145" s="387"/>
    </row>
    <row r="146" spans="1:40" ht="49.5" customHeight="1">
      <c r="C146" s="556">
        <v>2</v>
      </c>
      <c r="D146" s="556"/>
      <c r="E146" s="558" t="s">
        <v>504</v>
      </c>
      <c r="F146" s="558"/>
      <c r="G146" s="558"/>
      <c r="H146" s="558"/>
      <c r="I146" s="558"/>
      <c r="J146" s="558"/>
      <c r="K146" s="558"/>
      <c r="L146" s="558"/>
      <c r="M146" s="558"/>
      <c r="N146" s="558"/>
      <c r="O146" s="558"/>
      <c r="P146" s="558"/>
      <c r="Q146" s="558"/>
      <c r="R146" s="558"/>
      <c r="S146" s="558"/>
      <c r="T146" s="558"/>
      <c r="U146" s="558"/>
      <c r="V146" s="558"/>
      <c r="W146" s="558"/>
      <c r="X146" s="558"/>
      <c r="Y146" s="558"/>
      <c r="Z146" s="558"/>
      <c r="AA146" s="558"/>
      <c r="AB146" s="558"/>
      <c r="AC146" s="558"/>
      <c r="AD146" s="558"/>
      <c r="AE146" s="558"/>
      <c r="AF146" s="558"/>
      <c r="AG146" s="558"/>
      <c r="AH146" s="558"/>
      <c r="AI146" s="387"/>
      <c r="AJ146" s="387"/>
      <c r="AK146" s="387"/>
      <c r="AL146" s="387"/>
      <c r="AM146" s="387"/>
      <c r="AN146" s="387"/>
    </row>
    <row r="147" spans="1:40" ht="30" customHeight="1">
      <c r="C147" s="556">
        <v>3</v>
      </c>
      <c r="D147" s="556"/>
      <c r="E147" s="558" t="s">
        <v>505</v>
      </c>
      <c r="F147" s="558"/>
      <c r="G147" s="558"/>
      <c r="H147" s="558"/>
      <c r="I147" s="558"/>
      <c r="J147" s="558"/>
      <c r="K147" s="558"/>
      <c r="L147" s="558"/>
      <c r="M147" s="558"/>
      <c r="N147" s="558"/>
      <c r="O147" s="558"/>
      <c r="P147" s="558"/>
      <c r="Q147" s="558"/>
      <c r="R147" s="558"/>
      <c r="S147" s="558"/>
      <c r="T147" s="558"/>
      <c r="U147" s="558"/>
      <c r="V147" s="558"/>
      <c r="W147" s="558"/>
      <c r="X147" s="558"/>
      <c r="Y147" s="558"/>
      <c r="Z147" s="558"/>
      <c r="AA147" s="558"/>
      <c r="AB147" s="558"/>
      <c r="AC147" s="558"/>
      <c r="AD147" s="558"/>
      <c r="AE147" s="558"/>
      <c r="AF147" s="558"/>
      <c r="AG147" s="558"/>
      <c r="AH147" s="558"/>
      <c r="AI147" s="387"/>
      <c r="AJ147" s="387"/>
      <c r="AK147" s="387"/>
      <c r="AL147" s="387"/>
      <c r="AM147" s="387"/>
      <c r="AN147" s="387"/>
    </row>
    <row r="148" spans="1:40" ht="10.5" customHeight="1">
      <c r="B148" s="223"/>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row>
    <row r="149" spans="1:40" ht="17.25" customHeight="1">
      <c r="B149" s="223"/>
      <c r="C149" s="223" t="s">
        <v>260</v>
      </c>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53"/>
      <c r="AC149" s="223"/>
      <c r="AD149" s="223"/>
      <c r="AE149" s="223"/>
      <c r="AF149" s="223"/>
      <c r="AG149" s="223"/>
      <c r="AH149" s="223"/>
      <c r="AI149" s="223"/>
      <c r="AJ149" s="223"/>
      <c r="AK149" s="223"/>
      <c r="AL149" s="223"/>
      <c r="AM149" s="223"/>
      <c r="AN149" s="223"/>
    </row>
    <row r="150" spans="1:40" ht="30" customHeight="1">
      <c r="B150" s="223"/>
      <c r="C150" s="460">
        <v>1</v>
      </c>
      <c r="D150" s="460"/>
      <c r="E150" s="424" t="s">
        <v>256</v>
      </c>
      <c r="F150" s="424"/>
      <c r="G150" s="424"/>
      <c r="H150" s="424"/>
      <c r="I150" s="424"/>
      <c r="J150" s="424"/>
      <c r="K150" s="424"/>
      <c r="L150" s="424"/>
      <c r="M150" s="424"/>
      <c r="N150" s="424"/>
      <c r="O150" s="424"/>
      <c r="P150" s="424"/>
      <c r="Q150" s="424"/>
      <c r="R150" s="424"/>
      <c r="S150" s="424"/>
      <c r="T150" s="424"/>
      <c r="U150" s="424"/>
      <c r="V150" s="424"/>
      <c r="W150" s="424"/>
      <c r="X150" s="424"/>
      <c r="Y150" s="424"/>
      <c r="Z150" s="424"/>
      <c r="AA150" s="424"/>
      <c r="AB150" s="424"/>
      <c r="AC150" s="424"/>
      <c r="AD150" s="424"/>
      <c r="AE150" s="424"/>
      <c r="AF150" s="424"/>
      <c r="AG150" s="424"/>
      <c r="AH150" s="424"/>
      <c r="AI150" s="448"/>
      <c r="AJ150" s="448"/>
      <c r="AK150" s="448"/>
      <c r="AL150" s="448"/>
      <c r="AM150" s="448"/>
      <c r="AN150" s="448"/>
    </row>
    <row r="151" spans="1:40" ht="30" customHeight="1">
      <c r="B151" s="223"/>
      <c r="C151" s="460">
        <v>2</v>
      </c>
      <c r="D151" s="460"/>
      <c r="E151" s="424" t="s">
        <v>283</v>
      </c>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4"/>
      <c r="AC151" s="424"/>
      <c r="AD151" s="424"/>
      <c r="AE151" s="424"/>
      <c r="AF151" s="424"/>
      <c r="AG151" s="424"/>
      <c r="AH151" s="424"/>
      <c r="AI151" s="448"/>
      <c r="AJ151" s="448"/>
      <c r="AK151" s="448"/>
      <c r="AL151" s="448"/>
      <c r="AM151" s="448"/>
      <c r="AN151" s="448"/>
    </row>
    <row r="152" spans="1:40" ht="45" customHeight="1">
      <c r="B152" s="223"/>
      <c r="C152" s="460">
        <v>3</v>
      </c>
      <c r="D152" s="460"/>
      <c r="E152" s="424" t="s">
        <v>279</v>
      </c>
      <c r="F152" s="424"/>
      <c r="G152" s="424"/>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48"/>
      <c r="AJ152" s="448"/>
      <c r="AK152" s="448"/>
      <c r="AL152" s="448"/>
      <c r="AM152" s="448"/>
      <c r="AN152" s="448"/>
    </row>
    <row r="153" spans="1:40" ht="30" customHeight="1">
      <c r="B153" s="223"/>
      <c r="C153" s="460">
        <v>4</v>
      </c>
      <c r="D153" s="460"/>
      <c r="E153" s="424" t="s">
        <v>280</v>
      </c>
      <c r="F153" s="424"/>
      <c r="G153" s="424"/>
      <c r="H153" s="424"/>
      <c r="I153" s="424"/>
      <c r="J153" s="424"/>
      <c r="K153" s="424"/>
      <c r="L153" s="424"/>
      <c r="M153" s="424"/>
      <c r="N153" s="424"/>
      <c r="O153" s="424"/>
      <c r="P153" s="424"/>
      <c r="Q153" s="424"/>
      <c r="R153" s="424"/>
      <c r="S153" s="424"/>
      <c r="T153" s="424"/>
      <c r="U153" s="424"/>
      <c r="V153" s="424"/>
      <c r="W153" s="424"/>
      <c r="X153" s="424"/>
      <c r="Y153" s="424"/>
      <c r="Z153" s="424"/>
      <c r="AA153" s="424"/>
      <c r="AB153" s="424"/>
      <c r="AC153" s="424"/>
      <c r="AD153" s="424"/>
      <c r="AE153" s="424"/>
      <c r="AF153" s="424"/>
      <c r="AG153" s="424"/>
      <c r="AH153" s="424"/>
      <c r="AI153" s="448"/>
      <c r="AJ153" s="448"/>
      <c r="AK153" s="448"/>
      <c r="AL153" s="448"/>
      <c r="AM153" s="448"/>
      <c r="AN153" s="448"/>
    </row>
    <row r="154" spans="1:40" ht="30" customHeight="1">
      <c r="B154" s="223"/>
      <c r="C154" s="460">
        <v>5</v>
      </c>
      <c r="D154" s="460"/>
      <c r="E154" s="424" t="s">
        <v>281</v>
      </c>
      <c r="F154" s="424"/>
      <c r="G154" s="424"/>
      <c r="H154" s="424"/>
      <c r="I154" s="424"/>
      <c r="J154" s="424"/>
      <c r="K154" s="424"/>
      <c r="L154" s="424"/>
      <c r="M154" s="424"/>
      <c r="N154" s="424"/>
      <c r="O154" s="424"/>
      <c r="P154" s="424"/>
      <c r="Q154" s="424"/>
      <c r="R154" s="424"/>
      <c r="S154" s="424"/>
      <c r="T154" s="424"/>
      <c r="U154" s="424"/>
      <c r="V154" s="424"/>
      <c r="W154" s="424"/>
      <c r="X154" s="424"/>
      <c r="Y154" s="424"/>
      <c r="Z154" s="424"/>
      <c r="AA154" s="424"/>
      <c r="AB154" s="424"/>
      <c r="AC154" s="424"/>
      <c r="AD154" s="424"/>
      <c r="AE154" s="424"/>
      <c r="AF154" s="424"/>
      <c r="AG154" s="424"/>
      <c r="AH154" s="424"/>
      <c r="AI154" s="448"/>
      <c r="AJ154" s="448"/>
      <c r="AK154" s="448"/>
      <c r="AL154" s="448"/>
      <c r="AM154" s="448"/>
      <c r="AN154" s="448"/>
    </row>
    <row r="155" spans="1:40" ht="30" customHeight="1">
      <c r="B155" s="223"/>
      <c r="C155" s="460">
        <v>6</v>
      </c>
      <c r="D155" s="460"/>
      <c r="E155" s="424" t="s">
        <v>282</v>
      </c>
      <c r="F155" s="424"/>
      <c r="G155" s="424"/>
      <c r="H155" s="424"/>
      <c r="I155" s="424"/>
      <c r="J155" s="424"/>
      <c r="K155" s="424"/>
      <c r="L155" s="424"/>
      <c r="M155" s="424"/>
      <c r="N155" s="424"/>
      <c r="O155" s="424"/>
      <c r="P155" s="424"/>
      <c r="Q155" s="424"/>
      <c r="R155" s="424"/>
      <c r="S155" s="424"/>
      <c r="T155" s="424"/>
      <c r="U155" s="424"/>
      <c r="V155" s="424"/>
      <c r="W155" s="424"/>
      <c r="X155" s="424"/>
      <c r="Y155" s="424"/>
      <c r="Z155" s="424"/>
      <c r="AA155" s="424"/>
      <c r="AB155" s="424"/>
      <c r="AC155" s="424"/>
      <c r="AD155" s="424"/>
      <c r="AE155" s="424"/>
      <c r="AF155" s="424"/>
      <c r="AG155" s="424"/>
      <c r="AH155" s="424"/>
      <c r="AI155" s="448"/>
      <c r="AJ155" s="448"/>
      <c r="AK155" s="448"/>
      <c r="AL155" s="448"/>
      <c r="AM155" s="448"/>
      <c r="AN155" s="448"/>
    </row>
    <row r="156" spans="1:40" s="223" customFormat="1" ht="18" customHeight="1">
      <c r="A156" s="254"/>
      <c r="B156" s="254"/>
      <c r="C156" s="450">
        <v>7</v>
      </c>
      <c r="D156" s="451"/>
      <c r="E156" s="502" t="s">
        <v>704</v>
      </c>
      <c r="F156" s="495"/>
      <c r="G156" s="495"/>
      <c r="H156" s="495"/>
      <c r="I156" s="495"/>
      <c r="J156" s="495"/>
      <c r="K156" s="495"/>
      <c r="L156" s="495"/>
      <c r="M156" s="495"/>
      <c r="N156" s="495"/>
      <c r="O156" s="495"/>
      <c r="P156" s="495"/>
      <c r="Q156" s="495"/>
      <c r="R156" s="495"/>
      <c r="S156" s="495"/>
      <c r="T156" s="495"/>
      <c r="U156" s="495"/>
      <c r="V156" s="495"/>
      <c r="W156" s="495"/>
      <c r="X156" s="495"/>
      <c r="Y156" s="495"/>
      <c r="Z156" s="495"/>
      <c r="AA156" s="495"/>
      <c r="AB156" s="495"/>
      <c r="AC156" s="495"/>
      <c r="AD156" s="495"/>
      <c r="AE156" s="495"/>
      <c r="AF156" s="495"/>
      <c r="AG156" s="495"/>
      <c r="AH156" s="495"/>
      <c r="AI156" s="495"/>
      <c r="AJ156" s="495"/>
      <c r="AK156" s="495"/>
      <c r="AL156" s="495"/>
      <c r="AM156" s="495"/>
      <c r="AN156" s="496"/>
    </row>
    <row r="157" spans="1:40" s="223" customFormat="1" ht="18" customHeight="1">
      <c r="A157" s="254"/>
      <c r="B157" s="254"/>
      <c r="C157" s="450"/>
      <c r="D157" s="451"/>
      <c r="E157" s="279"/>
      <c r="F157" s="253"/>
      <c r="G157" s="253"/>
      <c r="H157" s="253"/>
      <c r="I157" s="253"/>
      <c r="J157" s="458" t="s">
        <v>353</v>
      </c>
      <c r="K157" s="458"/>
      <c r="L157" s="458"/>
      <c r="M157" s="458"/>
      <c r="N157" s="458"/>
      <c r="O157" s="458"/>
      <c r="P157" s="458"/>
      <c r="Q157" s="458"/>
      <c r="R157" s="458"/>
      <c r="S157" s="287"/>
      <c r="T157" s="287"/>
      <c r="U157" s="480" t="s">
        <v>47</v>
      </c>
      <c r="V157" s="480"/>
      <c r="W157" s="480"/>
      <c r="X157" s="480"/>
      <c r="Y157" s="480"/>
      <c r="Z157" s="480"/>
      <c r="AA157" s="480"/>
      <c r="AB157" s="254"/>
      <c r="AC157" s="254"/>
      <c r="AD157" s="254"/>
      <c r="AE157" s="254"/>
      <c r="AF157" s="254"/>
      <c r="AG157" s="254"/>
      <c r="AH157" s="254"/>
      <c r="AI157" s="254"/>
      <c r="AJ157" s="254"/>
      <c r="AK157" s="254"/>
      <c r="AL157" s="254"/>
      <c r="AM157" s="254"/>
      <c r="AN157" s="266"/>
    </row>
    <row r="158" spans="1:40" s="223" customFormat="1" ht="18" customHeight="1">
      <c r="A158" s="254"/>
      <c r="B158" s="254"/>
      <c r="C158" s="450"/>
      <c r="D158" s="451"/>
      <c r="E158" s="279"/>
      <c r="F158" s="253"/>
      <c r="G158" s="253"/>
      <c r="H158" s="253"/>
      <c r="I158" s="253"/>
      <c r="J158" s="458" t="s">
        <v>353</v>
      </c>
      <c r="K158" s="458"/>
      <c r="L158" s="458"/>
      <c r="M158" s="458"/>
      <c r="N158" s="458"/>
      <c r="O158" s="458"/>
      <c r="P158" s="458"/>
      <c r="Q158" s="458"/>
      <c r="R158" s="458"/>
      <c r="S158" s="287"/>
      <c r="T158" s="287"/>
      <c r="U158" s="480" t="s">
        <v>47</v>
      </c>
      <c r="V158" s="480"/>
      <c r="W158" s="480"/>
      <c r="X158" s="480"/>
      <c r="Y158" s="480"/>
      <c r="Z158" s="480"/>
      <c r="AA158" s="480"/>
      <c r="AB158" s="254"/>
      <c r="AC158" s="254"/>
      <c r="AD158" s="254"/>
      <c r="AE158" s="254"/>
      <c r="AF158" s="254"/>
      <c r="AG158" s="254"/>
      <c r="AH158" s="254"/>
      <c r="AI158" s="254"/>
      <c r="AJ158" s="254"/>
      <c r="AK158" s="254"/>
      <c r="AL158" s="254"/>
      <c r="AM158" s="254"/>
      <c r="AN158" s="266"/>
    </row>
    <row r="159" spans="1:40" s="223" customFormat="1" ht="18" customHeight="1">
      <c r="A159" s="254"/>
      <c r="B159" s="254"/>
      <c r="C159" s="450"/>
      <c r="D159" s="451"/>
      <c r="E159" s="279"/>
      <c r="F159" s="253"/>
      <c r="G159" s="253"/>
      <c r="H159" s="253"/>
      <c r="I159" s="253"/>
      <c r="J159" s="458" t="s">
        <v>353</v>
      </c>
      <c r="K159" s="458"/>
      <c r="L159" s="458"/>
      <c r="M159" s="458"/>
      <c r="N159" s="458"/>
      <c r="O159" s="458"/>
      <c r="P159" s="458"/>
      <c r="Q159" s="458"/>
      <c r="R159" s="458"/>
      <c r="S159" s="287"/>
      <c r="T159" s="287"/>
      <c r="U159" s="480" t="s">
        <v>47</v>
      </c>
      <c r="V159" s="480"/>
      <c r="W159" s="480"/>
      <c r="X159" s="480"/>
      <c r="Y159" s="480"/>
      <c r="Z159" s="480"/>
      <c r="AA159" s="480"/>
      <c r="AB159" s="254"/>
      <c r="AC159" s="254"/>
      <c r="AD159" s="254"/>
      <c r="AE159" s="254"/>
      <c r="AF159" s="254"/>
      <c r="AG159" s="254"/>
      <c r="AH159" s="254"/>
      <c r="AI159" s="254"/>
      <c r="AJ159" s="254"/>
      <c r="AK159" s="254"/>
      <c r="AL159" s="254"/>
      <c r="AM159" s="254"/>
      <c r="AN159" s="266"/>
    </row>
    <row r="160" spans="1:40" s="223" customFormat="1" ht="18" customHeight="1">
      <c r="A160" s="254"/>
      <c r="B160" s="254"/>
      <c r="C160" s="464"/>
      <c r="D160" s="465"/>
      <c r="E160" s="282"/>
      <c r="F160" s="280"/>
      <c r="G160" s="280"/>
      <c r="H160" s="280"/>
      <c r="I160" s="280"/>
      <c r="J160" s="449" t="s">
        <v>353</v>
      </c>
      <c r="K160" s="449"/>
      <c r="L160" s="449"/>
      <c r="M160" s="449"/>
      <c r="N160" s="449"/>
      <c r="O160" s="449"/>
      <c r="P160" s="449"/>
      <c r="Q160" s="449"/>
      <c r="R160" s="449"/>
      <c r="S160" s="257"/>
      <c r="T160" s="257"/>
      <c r="U160" s="503" t="s">
        <v>47</v>
      </c>
      <c r="V160" s="503"/>
      <c r="W160" s="503"/>
      <c r="X160" s="503"/>
      <c r="Y160" s="503"/>
      <c r="Z160" s="503"/>
      <c r="AA160" s="503"/>
      <c r="AB160" s="258"/>
      <c r="AC160" s="258"/>
      <c r="AD160" s="258"/>
      <c r="AE160" s="258"/>
      <c r="AF160" s="258"/>
      <c r="AG160" s="258"/>
      <c r="AH160" s="258"/>
      <c r="AI160" s="258"/>
      <c r="AJ160" s="258"/>
      <c r="AK160" s="258"/>
      <c r="AL160" s="258"/>
      <c r="AM160" s="258"/>
      <c r="AN160" s="289"/>
    </row>
    <row r="161" spans="2:40" ht="10.5" customHeight="1">
      <c r="B161" s="223"/>
      <c r="C161" s="223"/>
      <c r="D161" s="223"/>
      <c r="E161" s="223"/>
      <c r="F161" s="223"/>
      <c r="G161" s="223"/>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row>
    <row r="162" spans="2:40" ht="17.25" customHeight="1">
      <c r="C162" s="215" t="s">
        <v>372</v>
      </c>
      <c r="AB162" s="253"/>
    </row>
    <row r="163" spans="2:40" ht="30" customHeight="1">
      <c r="C163" s="404">
        <v>1</v>
      </c>
      <c r="D163" s="404"/>
      <c r="E163" s="403" t="s">
        <v>373</v>
      </c>
      <c r="F163" s="403"/>
      <c r="G163" s="403"/>
      <c r="H163" s="403"/>
      <c r="I163" s="403"/>
      <c r="J163" s="403"/>
      <c r="K163" s="403"/>
      <c r="L163" s="403"/>
      <c r="M163" s="403"/>
      <c r="N163" s="403"/>
      <c r="O163" s="403"/>
      <c r="P163" s="403"/>
      <c r="Q163" s="403"/>
      <c r="R163" s="403"/>
      <c r="S163" s="403"/>
      <c r="T163" s="403"/>
      <c r="U163" s="403"/>
      <c r="V163" s="403"/>
      <c r="W163" s="403"/>
      <c r="X163" s="403"/>
      <c r="Y163" s="403"/>
      <c r="Z163" s="403"/>
      <c r="AA163" s="403"/>
      <c r="AB163" s="403"/>
      <c r="AC163" s="403"/>
      <c r="AD163" s="403"/>
      <c r="AE163" s="403"/>
      <c r="AF163" s="403"/>
      <c r="AG163" s="403"/>
      <c r="AH163" s="403"/>
      <c r="AI163" s="387"/>
      <c r="AJ163" s="387"/>
      <c r="AK163" s="387"/>
      <c r="AL163" s="387"/>
      <c r="AM163" s="387"/>
      <c r="AN163" s="387"/>
    </row>
    <row r="164" spans="2:40" ht="51" customHeight="1">
      <c r="C164" s="404">
        <v>2</v>
      </c>
      <c r="D164" s="404"/>
      <c r="E164" s="403" t="s">
        <v>699</v>
      </c>
      <c r="F164" s="403"/>
      <c r="G164" s="403"/>
      <c r="H164" s="403"/>
      <c r="I164" s="403"/>
      <c r="J164" s="403"/>
      <c r="K164" s="403"/>
      <c r="L164" s="403"/>
      <c r="M164" s="403"/>
      <c r="N164" s="403"/>
      <c r="O164" s="403"/>
      <c r="P164" s="403"/>
      <c r="Q164" s="403"/>
      <c r="R164" s="403"/>
      <c r="S164" s="403"/>
      <c r="T164" s="403"/>
      <c r="U164" s="403"/>
      <c r="V164" s="403"/>
      <c r="W164" s="403"/>
      <c r="X164" s="403"/>
      <c r="Y164" s="403"/>
      <c r="Z164" s="403"/>
      <c r="AA164" s="403"/>
      <c r="AB164" s="403"/>
      <c r="AC164" s="403"/>
      <c r="AD164" s="403"/>
      <c r="AE164" s="403"/>
      <c r="AF164" s="403"/>
      <c r="AG164" s="403"/>
      <c r="AH164" s="403"/>
      <c r="AI164" s="387"/>
      <c r="AJ164" s="387"/>
      <c r="AK164" s="387"/>
      <c r="AL164" s="387"/>
      <c r="AM164" s="387"/>
      <c r="AN164" s="387"/>
    </row>
    <row r="165" spans="2:40" ht="9.75" customHeight="1">
      <c r="C165" s="223"/>
      <c r="D165" s="223"/>
      <c r="E165" s="223"/>
      <c r="F165" s="223"/>
      <c r="G165" s="223"/>
      <c r="H165" s="223"/>
      <c r="I165" s="223"/>
      <c r="J165" s="223"/>
      <c r="K165" s="223"/>
      <c r="L165" s="223"/>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row>
    <row r="166" spans="2:40" ht="17.25" customHeight="1">
      <c r="C166" s="223" t="s">
        <v>506</v>
      </c>
      <c r="D166" s="223"/>
      <c r="E166" s="223"/>
      <c r="F166" s="223"/>
      <c r="G166" s="223"/>
      <c r="H166" s="223"/>
      <c r="I166" s="223"/>
      <c r="J166" s="223"/>
      <c r="K166" s="223"/>
      <c r="L166" s="223"/>
      <c r="M166" s="223"/>
      <c r="N166" s="223"/>
      <c r="O166" s="223"/>
      <c r="P166" s="223"/>
      <c r="Q166" s="223"/>
      <c r="R166" s="223"/>
      <c r="S166" s="223"/>
      <c r="T166" s="223"/>
      <c r="U166" s="223"/>
      <c r="V166" s="223"/>
      <c r="W166" s="223"/>
      <c r="X166" s="223"/>
      <c r="Y166" s="223"/>
      <c r="Z166" s="223"/>
      <c r="AA166" s="223"/>
      <c r="AB166" s="308"/>
      <c r="AC166" s="223"/>
      <c r="AD166" s="223"/>
      <c r="AE166" s="223"/>
      <c r="AF166" s="223"/>
      <c r="AG166" s="223"/>
      <c r="AH166" s="223"/>
      <c r="AI166" s="223"/>
      <c r="AJ166" s="223"/>
      <c r="AK166" s="223"/>
      <c r="AL166" s="223"/>
      <c r="AM166" s="223"/>
      <c r="AN166" s="223"/>
    </row>
    <row r="167" spans="2:40" ht="30" customHeight="1">
      <c r="C167" s="588">
        <v>1</v>
      </c>
      <c r="D167" s="588"/>
      <c r="E167" s="447" t="s">
        <v>256</v>
      </c>
      <c r="F167" s="447"/>
      <c r="G167" s="447"/>
      <c r="H167" s="447"/>
      <c r="I167" s="447"/>
      <c r="J167" s="447"/>
      <c r="K167" s="447"/>
      <c r="L167" s="447"/>
      <c r="M167" s="447"/>
      <c r="N167" s="447"/>
      <c r="O167" s="447"/>
      <c r="P167" s="447"/>
      <c r="Q167" s="447"/>
      <c r="R167" s="447"/>
      <c r="S167" s="447"/>
      <c r="T167" s="447"/>
      <c r="U167" s="447"/>
      <c r="V167" s="447"/>
      <c r="W167" s="447"/>
      <c r="X167" s="447"/>
      <c r="Y167" s="447"/>
      <c r="Z167" s="447"/>
      <c r="AA167" s="447"/>
      <c r="AB167" s="447"/>
      <c r="AC167" s="447"/>
      <c r="AD167" s="447"/>
      <c r="AE167" s="447"/>
      <c r="AF167" s="447"/>
      <c r="AG167" s="447"/>
      <c r="AH167" s="447"/>
      <c r="AI167" s="476"/>
      <c r="AJ167" s="476"/>
      <c r="AK167" s="476"/>
      <c r="AL167" s="476"/>
      <c r="AM167" s="476"/>
      <c r="AN167" s="476"/>
    </row>
    <row r="168" spans="2:40" ht="30" customHeight="1">
      <c r="C168" s="588">
        <v>2</v>
      </c>
      <c r="D168" s="588"/>
      <c r="E168" s="447" t="s">
        <v>507</v>
      </c>
      <c r="F168" s="447"/>
      <c r="G168" s="447"/>
      <c r="H168" s="447"/>
      <c r="I168" s="447"/>
      <c r="J168" s="447"/>
      <c r="K168" s="447"/>
      <c r="L168" s="447"/>
      <c r="M168" s="447"/>
      <c r="N168" s="447"/>
      <c r="O168" s="447"/>
      <c r="P168" s="447"/>
      <c r="Q168" s="447"/>
      <c r="R168" s="447"/>
      <c r="S168" s="447"/>
      <c r="T168" s="447"/>
      <c r="U168" s="447"/>
      <c r="V168" s="447"/>
      <c r="W168" s="447"/>
      <c r="X168" s="447"/>
      <c r="Y168" s="447"/>
      <c r="Z168" s="447"/>
      <c r="AA168" s="447"/>
      <c r="AB168" s="447"/>
      <c r="AC168" s="447"/>
      <c r="AD168" s="447"/>
      <c r="AE168" s="447"/>
      <c r="AF168" s="447"/>
      <c r="AG168" s="447"/>
      <c r="AH168" s="447"/>
      <c r="AI168" s="476"/>
      <c r="AJ168" s="476"/>
      <c r="AK168" s="476"/>
      <c r="AL168" s="476"/>
      <c r="AM168" s="476"/>
      <c r="AN168" s="476"/>
    </row>
    <row r="169" spans="2:40" ht="48" customHeight="1">
      <c r="C169" s="588">
        <v>3</v>
      </c>
      <c r="D169" s="588"/>
      <c r="E169" s="447" t="s">
        <v>508</v>
      </c>
      <c r="F169" s="447"/>
      <c r="G169" s="447"/>
      <c r="H169" s="447"/>
      <c r="I169" s="447"/>
      <c r="J169" s="447"/>
      <c r="K169" s="447"/>
      <c r="L169" s="447"/>
      <c r="M169" s="447"/>
      <c r="N169" s="447"/>
      <c r="O169" s="447"/>
      <c r="P169" s="447"/>
      <c r="Q169" s="447"/>
      <c r="R169" s="447"/>
      <c r="S169" s="447"/>
      <c r="T169" s="447"/>
      <c r="U169" s="447"/>
      <c r="V169" s="447"/>
      <c r="W169" s="447"/>
      <c r="X169" s="447"/>
      <c r="Y169" s="447"/>
      <c r="Z169" s="447"/>
      <c r="AA169" s="447"/>
      <c r="AB169" s="447"/>
      <c r="AC169" s="447"/>
      <c r="AD169" s="447"/>
      <c r="AE169" s="447"/>
      <c r="AF169" s="447"/>
      <c r="AG169" s="447"/>
      <c r="AH169" s="447"/>
      <c r="AI169" s="476"/>
      <c r="AJ169" s="476"/>
      <c r="AK169" s="476"/>
      <c r="AL169" s="476"/>
      <c r="AM169" s="476"/>
      <c r="AN169" s="476"/>
    </row>
    <row r="170" spans="2:40" ht="46.5" customHeight="1">
      <c r="C170" s="588">
        <v>4</v>
      </c>
      <c r="D170" s="588"/>
      <c r="E170" s="447" t="s">
        <v>509</v>
      </c>
      <c r="F170" s="447"/>
      <c r="G170" s="447"/>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76"/>
      <c r="AJ170" s="476"/>
      <c r="AK170" s="476"/>
      <c r="AL170" s="476"/>
      <c r="AM170" s="476"/>
      <c r="AN170" s="476"/>
    </row>
    <row r="171" spans="2:40" ht="30" customHeight="1">
      <c r="C171" s="588">
        <v>5</v>
      </c>
      <c r="D171" s="588"/>
      <c r="E171" s="447" t="s">
        <v>510</v>
      </c>
      <c r="F171" s="447"/>
      <c r="G171" s="447"/>
      <c r="H171" s="447"/>
      <c r="I171" s="447"/>
      <c r="J171" s="447"/>
      <c r="K171" s="447"/>
      <c r="L171" s="447"/>
      <c r="M171" s="447"/>
      <c r="N171" s="447"/>
      <c r="O171" s="447"/>
      <c r="P171" s="447"/>
      <c r="Q171" s="447"/>
      <c r="R171" s="447"/>
      <c r="S171" s="447"/>
      <c r="T171" s="447"/>
      <c r="U171" s="447"/>
      <c r="V171" s="447"/>
      <c r="W171" s="447"/>
      <c r="X171" s="447"/>
      <c r="Y171" s="447"/>
      <c r="Z171" s="447"/>
      <c r="AA171" s="447"/>
      <c r="AB171" s="447"/>
      <c r="AC171" s="447"/>
      <c r="AD171" s="447"/>
      <c r="AE171" s="447"/>
      <c r="AF171" s="447"/>
      <c r="AG171" s="447"/>
      <c r="AH171" s="447"/>
      <c r="AI171" s="476"/>
      <c r="AJ171" s="476"/>
      <c r="AK171" s="476"/>
      <c r="AL171" s="476"/>
      <c r="AM171" s="476"/>
      <c r="AN171" s="476"/>
    </row>
    <row r="172" spans="2:40" ht="9.75" customHeight="1">
      <c r="C172" s="223"/>
      <c r="D172" s="223"/>
      <c r="E172" s="223"/>
      <c r="F172" s="223"/>
      <c r="G172" s="223"/>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3"/>
      <c r="AF172" s="223"/>
      <c r="AG172" s="223"/>
      <c r="AH172" s="223"/>
      <c r="AI172" s="223"/>
      <c r="AJ172" s="223"/>
      <c r="AK172" s="223"/>
      <c r="AL172" s="223"/>
      <c r="AM172" s="223"/>
      <c r="AN172" s="223"/>
    </row>
    <row r="173" spans="2:40" ht="17.25" customHeight="1">
      <c r="C173" s="223" t="s">
        <v>511</v>
      </c>
      <c r="D173" s="223"/>
      <c r="E173" s="223"/>
      <c r="F173" s="223"/>
      <c r="G173" s="223"/>
      <c r="H173" s="223"/>
      <c r="I173" s="223"/>
      <c r="J173" s="223"/>
      <c r="K173" s="223"/>
      <c r="L173" s="223"/>
      <c r="M173" s="223"/>
      <c r="N173" s="223"/>
      <c r="O173" s="223"/>
      <c r="P173" s="223"/>
      <c r="Q173" s="223"/>
      <c r="R173" s="223"/>
      <c r="S173" s="223"/>
      <c r="T173" s="223"/>
      <c r="U173" s="223"/>
      <c r="V173" s="223"/>
      <c r="W173" s="223"/>
      <c r="X173" s="223"/>
      <c r="Y173" s="223"/>
      <c r="Z173" s="223"/>
      <c r="AA173" s="223"/>
      <c r="AB173" s="308"/>
      <c r="AC173" s="223"/>
      <c r="AD173" s="223"/>
      <c r="AE173" s="223"/>
      <c r="AF173" s="223"/>
      <c r="AG173" s="223"/>
      <c r="AH173" s="223"/>
      <c r="AI173" s="223"/>
      <c r="AJ173" s="223"/>
      <c r="AK173" s="223"/>
      <c r="AL173" s="223"/>
      <c r="AM173" s="223"/>
      <c r="AN173" s="223"/>
    </row>
    <row r="174" spans="2:40" ht="30" customHeight="1">
      <c r="C174" s="588">
        <v>1</v>
      </c>
      <c r="D174" s="588"/>
      <c r="E174" s="447" t="s">
        <v>256</v>
      </c>
      <c r="F174" s="447"/>
      <c r="G174" s="447"/>
      <c r="H174" s="447"/>
      <c r="I174" s="447"/>
      <c r="J174" s="447"/>
      <c r="K174" s="447"/>
      <c r="L174" s="447"/>
      <c r="M174" s="447"/>
      <c r="N174" s="447"/>
      <c r="O174" s="447"/>
      <c r="P174" s="447"/>
      <c r="Q174" s="447"/>
      <c r="R174" s="447"/>
      <c r="S174" s="447"/>
      <c r="T174" s="447"/>
      <c r="U174" s="447"/>
      <c r="V174" s="447"/>
      <c r="W174" s="447"/>
      <c r="X174" s="447"/>
      <c r="Y174" s="447"/>
      <c r="Z174" s="447"/>
      <c r="AA174" s="447"/>
      <c r="AB174" s="447"/>
      <c r="AC174" s="447"/>
      <c r="AD174" s="447"/>
      <c r="AE174" s="447"/>
      <c r="AF174" s="447"/>
      <c r="AG174" s="447"/>
      <c r="AH174" s="447"/>
      <c r="AI174" s="476"/>
      <c r="AJ174" s="476"/>
      <c r="AK174" s="476"/>
      <c r="AL174" s="476"/>
      <c r="AM174" s="476"/>
      <c r="AN174" s="476"/>
    </row>
    <row r="175" spans="2:40" ht="54.75" customHeight="1">
      <c r="C175" s="588">
        <v>2</v>
      </c>
      <c r="D175" s="588"/>
      <c r="E175" s="447" t="s">
        <v>522</v>
      </c>
      <c r="F175" s="447"/>
      <c r="G175" s="447"/>
      <c r="H175" s="447"/>
      <c r="I175" s="447"/>
      <c r="J175" s="447"/>
      <c r="K175" s="447"/>
      <c r="L175" s="447"/>
      <c r="M175" s="447"/>
      <c r="N175" s="447"/>
      <c r="O175" s="447"/>
      <c r="P175" s="447"/>
      <c r="Q175" s="447"/>
      <c r="R175" s="447"/>
      <c r="S175" s="447"/>
      <c r="T175" s="447"/>
      <c r="U175" s="447"/>
      <c r="V175" s="447"/>
      <c r="W175" s="447"/>
      <c r="X175" s="447"/>
      <c r="Y175" s="447"/>
      <c r="Z175" s="447"/>
      <c r="AA175" s="447"/>
      <c r="AB175" s="447"/>
      <c r="AC175" s="447"/>
      <c r="AD175" s="447"/>
      <c r="AE175" s="447"/>
      <c r="AF175" s="447"/>
      <c r="AG175" s="447"/>
      <c r="AH175" s="447"/>
      <c r="AI175" s="476"/>
      <c r="AJ175" s="476"/>
      <c r="AK175" s="476"/>
      <c r="AL175" s="476"/>
      <c r="AM175" s="476"/>
      <c r="AN175" s="476"/>
    </row>
    <row r="176" spans="2:40" ht="69" customHeight="1">
      <c r="C176" s="588">
        <v>3</v>
      </c>
      <c r="D176" s="588"/>
      <c r="E176" s="447" t="s">
        <v>512</v>
      </c>
      <c r="F176" s="447"/>
      <c r="G176" s="447"/>
      <c r="H176" s="447"/>
      <c r="I176" s="447"/>
      <c r="J176" s="447"/>
      <c r="K176" s="447"/>
      <c r="L176" s="447"/>
      <c r="M176" s="447"/>
      <c r="N176" s="447"/>
      <c r="O176" s="447"/>
      <c r="P176" s="447"/>
      <c r="Q176" s="447"/>
      <c r="R176" s="447"/>
      <c r="S176" s="447"/>
      <c r="T176" s="447"/>
      <c r="U176" s="447"/>
      <c r="V176" s="447"/>
      <c r="W176" s="447"/>
      <c r="X176" s="447"/>
      <c r="Y176" s="447"/>
      <c r="Z176" s="447"/>
      <c r="AA176" s="447"/>
      <c r="AB176" s="447"/>
      <c r="AC176" s="447"/>
      <c r="AD176" s="447"/>
      <c r="AE176" s="447"/>
      <c r="AF176" s="447"/>
      <c r="AG176" s="447"/>
      <c r="AH176" s="447"/>
      <c r="AI176" s="476"/>
      <c r="AJ176" s="476"/>
      <c r="AK176" s="476"/>
      <c r="AL176" s="476"/>
      <c r="AM176" s="476"/>
      <c r="AN176" s="476"/>
    </row>
    <row r="177" spans="1:42" ht="47.25" customHeight="1">
      <c r="C177" s="588">
        <v>4</v>
      </c>
      <c r="D177" s="588"/>
      <c r="E177" s="447" t="s">
        <v>705</v>
      </c>
      <c r="F177" s="447"/>
      <c r="G177" s="447"/>
      <c r="H177" s="447"/>
      <c r="I177" s="447"/>
      <c r="J177" s="447"/>
      <c r="K177" s="447"/>
      <c r="L177" s="447"/>
      <c r="M177" s="447"/>
      <c r="N177" s="447"/>
      <c r="O177" s="447"/>
      <c r="P177" s="447"/>
      <c r="Q177" s="447"/>
      <c r="R177" s="447"/>
      <c r="S177" s="447"/>
      <c r="T177" s="447"/>
      <c r="U177" s="447"/>
      <c r="V177" s="447"/>
      <c r="W177" s="447"/>
      <c r="X177" s="447"/>
      <c r="Y177" s="447"/>
      <c r="Z177" s="447"/>
      <c r="AA177" s="447"/>
      <c r="AB177" s="447"/>
      <c r="AC177" s="447"/>
      <c r="AD177" s="447"/>
      <c r="AE177" s="447"/>
      <c r="AF177" s="447"/>
      <c r="AG177" s="447"/>
      <c r="AH177" s="447"/>
      <c r="AI177" s="476"/>
      <c r="AJ177" s="476"/>
      <c r="AK177" s="476"/>
      <c r="AL177" s="476"/>
      <c r="AM177" s="476"/>
      <c r="AN177" s="476"/>
    </row>
    <row r="178" spans="1:42" ht="52.5" customHeight="1">
      <c r="C178" s="588">
        <v>5</v>
      </c>
      <c r="D178" s="588"/>
      <c r="E178" s="447" t="s">
        <v>523</v>
      </c>
      <c r="F178" s="447"/>
      <c r="G178" s="447"/>
      <c r="H178" s="447"/>
      <c r="I178" s="447"/>
      <c r="J178" s="447"/>
      <c r="K178" s="447"/>
      <c r="L178" s="447"/>
      <c r="M178" s="447"/>
      <c r="N178" s="447"/>
      <c r="O178" s="447"/>
      <c r="P178" s="447"/>
      <c r="Q178" s="447"/>
      <c r="R178" s="447"/>
      <c r="S178" s="447"/>
      <c r="T178" s="447"/>
      <c r="U178" s="447"/>
      <c r="V178" s="447"/>
      <c r="W178" s="447"/>
      <c r="X178" s="447"/>
      <c r="Y178" s="447"/>
      <c r="Z178" s="447"/>
      <c r="AA178" s="447"/>
      <c r="AB178" s="447"/>
      <c r="AC178" s="447"/>
      <c r="AD178" s="447"/>
      <c r="AE178" s="447"/>
      <c r="AF178" s="447"/>
      <c r="AG178" s="447"/>
      <c r="AH178" s="447"/>
      <c r="AI178" s="476"/>
      <c r="AJ178" s="476"/>
      <c r="AK178" s="476"/>
      <c r="AL178" s="476"/>
      <c r="AM178" s="476"/>
      <c r="AN178" s="476"/>
    </row>
    <row r="179" spans="1:42" ht="10.050000000000001" customHeight="1"/>
    <row r="180" spans="1:42" ht="17.25" customHeight="1">
      <c r="C180" s="215" t="s">
        <v>513</v>
      </c>
    </row>
    <row r="181" spans="1:42" ht="34.049999999999997" customHeight="1">
      <c r="C181" s="445">
        <v>1</v>
      </c>
      <c r="D181" s="446"/>
      <c r="E181" s="601" t="s">
        <v>514</v>
      </c>
      <c r="F181" s="613"/>
      <c r="G181" s="613"/>
      <c r="H181" s="613"/>
      <c r="I181" s="613"/>
      <c r="J181" s="613"/>
      <c r="K181" s="613"/>
      <c r="L181" s="613"/>
      <c r="M181" s="613"/>
      <c r="N181" s="613"/>
      <c r="O181" s="613"/>
      <c r="P181" s="613"/>
      <c r="Q181" s="613"/>
      <c r="R181" s="613"/>
      <c r="S181" s="613"/>
      <c r="T181" s="613"/>
      <c r="U181" s="613"/>
      <c r="V181" s="613"/>
      <c r="W181" s="613"/>
      <c r="X181" s="613"/>
      <c r="Y181" s="613"/>
      <c r="Z181" s="613"/>
      <c r="AA181" s="613"/>
      <c r="AB181" s="613"/>
      <c r="AC181" s="613"/>
      <c r="AD181" s="613"/>
      <c r="AE181" s="613"/>
      <c r="AF181" s="613"/>
      <c r="AG181" s="613"/>
      <c r="AH181" s="614"/>
      <c r="AI181" s="388"/>
      <c r="AJ181" s="621"/>
      <c r="AK181" s="621"/>
      <c r="AL181" s="621"/>
      <c r="AM181" s="621"/>
      <c r="AN181" s="389"/>
    </row>
    <row r="182" spans="1:42" ht="36" customHeight="1">
      <c r="C182" s="450"/>
      <c r="D182" s="451"/>
      <c r="E182" s="291"/>
      <c r="F182" s="322" t="s">
        <v>286</v>
      </c>
      <c r="G182" s="615" t="s">
        <v>515</v>
      </c>
      <c r="H182" s="615"/>
      <c r="I182" s="615"/>
      <c r="J182" s="615"/>
      <c r="K182" s="615"/>
      <c r="L182" s="615"/>
      <c r="M182" s="615"/>
      <c r="N182" s="615"/>
      <c r="O182" s="615"/>
      <c r="P182" s="615"/>
      <c r="Q182" s="615"/>
      <c r="R182" s="615"/>
      <c r="S182" s="615"/>
      <c r="T182" s="615"/>
      <c r="U182" s="615"/>
      <c r="V182" s="615"/>
      <c r="W182" s="615"/>
      <c r="X182" s="615"/>
      <c r="Y182" s="615"/>
      <c r="Z182" s="615"/>
      <c r="AA182" s="615"/>
      <c r="AB182" s="615"/>
      <c r="AC182" s="615"/>
      <c r="AD182" s="615"/>
      <c r="AE182" s="615"/>
      <c r="AF182" s="615"/>
      <c r="AG182" s="615"/>
      <c r="AH182" s="616"/>
      <c r="AI182" s="622"/>
      <c r="AJ182" s="623"/>
      <c r="AK182" s="623"/>
      <c r="AL182" s="623"/>
      <c r="AM182" s="623"/>
      <c r="AN182" s="624"/>
    </row>
    <row r="183" spans="1:42" ht="18.75" customHeight="1">
      <c r="C183" s="450"/>
      <c r="D183" s="451"/>
      <c r="E183" s="293"/>
      <c r="F183" s="294" t="s">
        <v>288</v>
      </c>
      <c r="G183" s="617" t="s">
        <v>516</v>
      </c>
      <c r="H183" s="617"/>
      <c r="I183" s="617"/>
      <c r="J183" s="617"/>
      <c r="K183" s="617"/>
      <c r="L183" s="617"/>
      <c r="M183" s="617"/>
      <c r="N183" s="617"/>
      <c r="O183" s="617"/>
      <c r="P183" s="617"/>
      <c r="Q183" s="617"/>
      <c r="R183" s="617"/>
      <c r="S183" s="617"/>
      <c r="T183" s="617"/>
      <c r="U183" s="617"/>
      <c r="V183" s="617"/>
      <c r="W183" s="617"/>
      <c r="X183" s="617"/>
      <c r="Y183" s="617"/>
      <c r="Z183" s="617"/>
      <c r="AA183" s="617"/>
      <c r="AB183" s="617"/>
      <c r="AC183" s="617"/>
      <c r="AD183" s="617"/>
      <c r="AE183" s="617"/>
      <c r="AF183" s="617"/>
      <c r="AG183" s="617"/>
      <c r="AH183" s="618"/>
      <c r="AI183" s="625"/>
      <c r="AJ183" s="626"/>
      <c r="AK183" s="626"/>
      <c r="AL183" s="626"/>
      <c r="AM183" s="626"/>
      <c r="AN183" s="627"/>
      <c r="AP183" s="295"/>
    </row>
    <row r="184" spans="1:42" ht="18.75" customHeight="1">
      <c r="C184" s="450"/>
      <c r="D184" s="451"/>
      <c r="E184" s="291"/>
      <c r="F184" s="292" t="s">
        <v>517</v>
      </c>
      <c r="G184" s="619" t="s">
        <v>518</v>
      </c>
      <c r="H184" s="619"/>
      <c r="I184" s="619"/>
      <c r="J184" s="619"/>
      <c r="K184" s="619"/>
      <c r="L184" s="619"/>
      <c r="M184" s="619"/>
      <c r="N184" s="619"/>
      <c r="O184" s="619"/>
      <c r="P184" s="619"/>
      <c r="Q184" s="619"/>
      <c r="R184" s="619"/>
      <c r="S184" s="619"/>
      <c r="T184" s="619"/>
      <c r="U184" s="619"/>
      <c r="V184" s="619"/>
      <c r="W184" s="619"/>
      <c r="X184" s="619"/>
      <c r="Y184" s="619"/>
      <c r="Z184" s="619"/>
      <c r="AA184" s="619"/>
      <c r="AB184" s="619"/>
      <c r="AC184" s="619"/>
      <c r="AD184" s="619"/>
      <c r="AE184" s="619"/>
      <c r="AF184" s="619"/>
      <c r="AG184" s="619"/>
      <c r="AH184" s="620"/>
      <c r="AI184" s="625"/>
      <c r="AJ184" s="626"/>
      <c r="AK184" s="626"/>
      <c r="AL184" s="626"/>
      <c r="AM184" s="626"/>
      <c r="AN184" s="627"/>
    </row>
    <row r="185" spans="1:42" ht="18.75" customHeight="1">
      <c r="C185" s="450"/>
      <c r="D185" s="451"/>
      <c r="E185" s="291"/>
      <c r="F185" s="292" t="s">
        <v>519</v>
      </c>
      <c r="G185" s="619" t="s">
        <v>520</v>
      </c>
      <c r="H185" s="619"/>
      <c r="I185" s="619"/>
      <c r="J185" s="619"/>
      <c r="K185" s="619"/>
      <c r="L185" s="619"/>
      <c r="M185" s="619"/>
      <c r="N185" s="619"/>
      <c r="O185" s="619"/>
      <c r="P185" s="619"/>
      <c r="Q185" s="619"/>
      <c r="R185" s="619"/>
      <c r="S185" s="619"/>
      <c r="T185" s="619"/>
      <c r="U185" s="619"/>
      <c r="V185" s="619"/>
      <c r="W185" s="619"/>
      <c r="X185" s="619"/>
      <c r="Y185" s="619"/>
      <c r="Z185" s="619"/>
      <c r="AA185" s="619"/>
      <c r="AB185" s="619"/>
      <c r="AC185" s="619"/>
      <c r="AD185" s="619"/>
      <c r="AE185" s="619"/>
      <c r="AF185" s="619"/>
      <c r="AG185" s="619"/>
      <c r="AH185" s="620"/>
      <c r="AI185" s="529"/>
      <c r="AJ185" s="530"/>
      <c r="AK185" s="530"/>
      <c r="AL185" s="530"/>
      <c r="AM185" s="530"/>
      <c r="AN185" s="531"/>
    </row>
    <row r="186" spans="1:42" ht="48" customHeight="1">
      <c r="C186" s="404">
        <v>2</v>
      </c>
      <c r="D186" s="404"/>
      <c r="E186" s="403" t="s">
        <v>521</v>
      </c>
      <c r="F186" s="403"/>
      <c r="G186" s="403"/>
      <c r="H186" s="403"/>
      <c r="I186" s="403"/>
      <c r="J186" s="403"/>
      <c r="K186" s="403"/>
      <c r="L186" s="403"/>
      <c r="M186" s="403"/>
      <c r="N186" s="403"/>
      <c r="O186" s="403"/>
      <c r="P186" s="403"/>
      <c r="Q186" s="403"/>
      <c r="R186" s="403"/>
      <c r="S186" s="403"/>
      <c r="T186" s="403"/>
      <c r="U186" s="403"/>
      <c r="V186" s="403"/>
      <c r="W186" s="403"/>
      <c r="X186" s="403"/>
      <c r="Y186" s="403"/>
      <c r="Z186" s="403"/>
      <c r="AA186" s="403"/>
      <c r="AB186" s="403"/>
      <c r="AC186" s="403"/>
      <c r="AD186" s="403"/>
      <c r="AE186" s="403"/>
      <c r="AF186" s="403"/>
      <c r="AG186" s="403"/>
      <c r="AH186" s="403"/>
      <c r="AI186" s="387"/>
      <c r="AJ186" s="387"/>
      <c r="AK186" s="387"/>
      <c r="AL186" s="387"/>
      <c r="AM186" s="387"/>
      <c r="AN186" s="387"/>
    </row>
    <row r="187" spans="1:42" ht="43.5" customHeight="1">
      <c r="C187" s="404">
        <v>3</v>
      </c>
      <c r="D187" s="404"/>
      <c r="E187" s="403" t="s">
        <v>753</v>
      </c>
      <c r="F187" s="403"/>
      <c r="G187" s="403"/>
      <c r="H187" s="403"/>
      <c r="I187" s="403"/>
      <c r="J187" s="403"/>
      <c r="K187" s="403"/>
      <c r="L187" s="403"/>
      <c r="M187" s="403"/>
      <c r="N187" s="403"/>
      <c r="O187" s="403"/>
      <c r="P187" s="403"/>
      <c r="Q187" s="403"/>
      <c r="R187" s="403"/>
      <c r="S187" s="403"/>
      <c r="T187" s="403"/>
      <c r="U187" s="403"/>
      <c r="V187" s="403"/>
      <c r="W187" s="403"/>
      <c r="X187" s="403"/>
      <c r="Y187" s="403"/>
      <c r="Z187" s="403"/>
      <c r="AA187" s="403"/>
      <c r="AB187" s="403"/>
      <c r="AC187" s="403"/>
      <c r="AD187" s="403"/>
      <c r="AE187" s="403"/>
      <c r="AF187" s="403"/>
      <c r="AG187" s="403"/>
      <c r="AH187" s="403"/>
      <c r="AI187" s="387"/>
      <c r="AJ187" s="387"/>
      <c r="AK187" s="387"/>
      <c r="AL187" s="387"/>
      <c r="AM187" s="387"/>
      <c r="AN187" s="387"/>
    </row>
    <row r="188" spans="1:42" ht="49.5" customHeight="1">
      <c r="C188" s="404">
        <v>4</v>
      </c>
      <c r="D188" s="404"/>
      <c r="E188" s="558" t="s">
        <v>754</v>
      </c>
      <c r="F188" s="558"/>
      <c r="G188" s="558"/>
      <c r="H188" s="558"/>
      <c r="I188" s="558"/>
      <c r="J188" s="558"/>
      <c r="K188" s="558"/>
      <c r="L188" s="558"/>
      <c r="M188" s="558"/>
      <c r="N188" s="558"/>
      <c r="O188" s="558"/>
      <c r="P188" s="558"/>
      <c r="Q188" s="558"/>
      <c r="R188" s="558"/>
      <c r="S188" s="558"/>
      <c r="T188" s="558"/>
      <c r="U188" s="558"/>
      <c r="V188" s="558"/>
      <c r="W188" s="558"/>
      <c r="X188" s="558"/>
      <c r="Y188" s="558"/>
      <c r="Z188" s="558"/>
      <c r="AA188" s="558"/>
      <c r="AB188" s="558"/>
      <c r="AC188" s="558"/>
      <c r="AD188" s="558"/>
      <c r="AE188" s="558"/>
      <c r="AF188" s="558"/>
      <c r="AG188" s="558"/>
      <c r="AH188" s="558"/>
      <c r="AI188" s="557"/>
      <c r="AJ188" s="557"/>
      <c r="AK188" s="557"/>
      <c r="AL188" s="557"/>
      <c r="AM188" s="557"/>
      <c r="AN188" s="557"/>
    </row>
    <row r="189" spans="1:42" ht="49.5" customHeight="1">
      <c r="C189" s="404">
        <v>5</v>
      </c>
      <c r="D189" s="404"/>
      <c r="E189" s="558" t="s">
        <v>755</v>
      </c>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7"/>
      <c r="AJ189" s="557"/>
      <c r="AK189" s="557"/>
      <c r="AL189" s="557"/>
      <c r="AM189" s="557"/>
      <c r="AN189" s="557"/>
    </row>
    <row r="190" spans="1:42" ht="51" customHeight="1">
      <c r="C190" s="556">
        <v>6</v>
      </c>
      <c r="D190" s="556"/>
      <c r="E190" s="558" t="s">
        <v>756</v>
      </c>
      <c r="F190" s="558"/>
      <c r="G190" s="558"/>
      <c r="H190" s="558"/>
      <c r="I190" s="558"/>
      <c r="J190" s="558"/>
      <c r="K190" s="558"/>
      <c r="L190" s="558"/>
      <c r="M190" s="558"/>
      <c r="N190" s="558"/>
      <c r="O190" s="558"/>
      <c r="P190" s="558"/>
      <c r="Q190" s="558"/>
      <c r="R190" s="558"/>
      <c r="S190" s="558"/>
      <c r="T190" s="558"/>
      <c r="U190" s="558"/>
      <c r="V190" s="558"/>
      <c r="W190" s="558"/>
      <c r="X190" s="558"/>
      <c r="Y190" s="558"/>
      <c r="Z190" s="558"/>
      <c r="AA190" s="558"/>
      <c r="AB190" s="558"/>
      <c r="AC190" s="558"/>
      <c r="AD190" s="558"/>
      <c r="AE190" s="558"/>
      <c r="AF190" s="558"/>
      <c r="AG190" s="558"/>
      <c r="AH190" s="558"/>
      <c r="AI190" s="557"/>
      <c r="AJ190" s="557"/>
      <c r="AK190" s="557"/>
      <c r="AL190" s="557"/>
      <c r="AM190" s="557"/>
      <c r="AN190" s="557"/>
    </row>
    <row r="191" spans="1:42" ht="10.5" customHeight="1">
      <c r="B191" s="223"/>
      <c r="C191" s="223"/>
      <c r="D191" s="223"/>
      <c r="E191" s="223"/>
      <c r="F191" s="223"/>
      <c r="G191" s="223"/>
      <c r="H191" s="223"/>
      <c r="I191" s="223"/>
      <c r="J191" s="223"/>
      <c r="K191" s="223"/>
      <c r="L191" s="223"/>
      <c r="M191" s="223"/>
      <c r="N191" s="223"/>
      <c r="O191" s="223"/>
      <c r="P191" s="223"/>
      <c r="Q191" s="223"/>
      <c r="R191" s="223"/>
      <c r="S191" s="223"/>
      <c r="T191" s="223"/>
      <c r="U191" s="223"/>
      <c r="V191" s="223"/>
      <c r="W191" s="223"/>
      <c r="X191" s="223"/>
      <c r="Y191" s="223"/>
      <c r="Z191" s="223"/>
      <c r="AA191" s="223"/>
      <c r="AB191" s="223"/>
      <c r="AC191" s="223"/>
      <c r="AD191" s="223"/>
      <c r="AE191" s="223"/>
      <c r="AF191" s="223"/>
      <c r="AG191" s="223"/>
      <c r="AH191" s="223"/>
      <c r="AI191" s="223"/>
      <c r="AJ191" s="223"/>
      <c r="AK191" s="223"/>
      <c r="AL191" s="223"/>
      <c r="AM191" s="223"/>
      <c r="AN191" s="223"/>
    </row>
    <row r="192" spans="1:42" s="317" customFormat="1" ht="30" customHeight="1">
      <c r="A192" s="316"/>
      <c r="B192" s="316"/>
      <c r="C192" s="316" t="s">
        <v>740</v>
      </c>
      <c r="D192" s="316"/>
      <c r="E192" s="316"/>
      <c r="F192" s="316"/>
      <c r="G192" s="316"/>
      <c r="H192" s="316"/>
      <c r="I192" s="316"/>
      <c r="J192" s="316"/>
      <c r="K192" s="316"/>
      <c r="L192" s="316"/>
      <c r="M192" s="316"/>
      <c r="N192" s="316"/>
      <c r="O192" s="316"/>
      <c r="P192" s="316"/>
      <c r="Q192" s="316"/>
      <c r="R192" s="316"/>
      <c r="S192" s="316"/>
      <c r="T192" s="316"/>
      <c r="U192" s="316"/>
      <c r="V192" s="316"/>
      <c r="W192" s="316"/>
      <c r="X192" s="316"/>
      <c r="Y192" s="316"/>
      <c r="Z192" s="316"/>
      <c r="AA192" s="316"/>
      <c r="AB192" s="318"/>
      <c r="AC192" s="316"/>
      <c r="AD192" s="316"/>
      <c r="AE192" s="316"/>
      <c r="AF192" s="316"/>
      <c r="AG192" s="316"/>
      <c r="AH192" s="316"/>
      <c r="AI192" s="316"/>
      <c r="AJ192" s="316"/>
      <c r="AK192" s="316"/>
      <c r="AL192" s="316"/>
      <c r="AM192" s="316"/>
      <c r="AN192" s="316"/>
    </row>
    <row r="193" spans="1:40" s="317" customFormat="1" ht="38.549999999999997" customHeight="1">
      <c r="A193" s="316"/>
      <c r="B193" s="316"/>
      <c r="C193" s="556">
        <v>1</v>
      </c>
      <c r="D193" s="556"/>
      <c r="E193" s="558" t="s">
        <v>747</v>
      </c>
      <c r="F193" s="558"/>
      <c r="G193" s="558"/>
      <c r="H193" s="558"/>
      <c r="I193" s="558"/>
      <c r="J193" s="558"/>
      <c r="K193" s="558"/>
      <c r="L193" s="558"/>
      <c r="M193" s="558"/>
      <c r="N193" s="558"/>
      <c r="O193" s="558"/>
      <c r="P193" s="558"/>
      <c r="Q193" s="558"/>
      <c r="R193" s="558"/>
      <c r="S193" s="558"/>
      <c r="T193" s="558"/>
      <c r="U193" s="558"/>
      <c r="V193" s="558"/>
      <c r="W193" s="558"/>
      <c r="X193" s="558"/>
      <c r="Y193" s="558"/>
      <c r="Z193" s="558"/>
      <c r="AA193" s="558"/>
      <c r="AB193" s="558"/>
      <c r="AC193" s="558"/>
      <c r="AD193" s="558"/>
      <c r="AE193" s="558"/>
      <c r="AF193" s="558"/>
      <c r="AG193" s="558"/>
      <c r="AH193" s="558"/>
      <c r="AI193" s="557"/>
      <c r="AJ193" s="557"/>
      <c r="AK193" s="557"/>
      <c r="AL193" s="557"/>
      <c r="AM193" s="557"/>
      <c r="AN193" s="557"/>
    </row>
    <row r="194" spans="1:40" s="317" customFormat="1" ht="37.049999999999997" customHeight="1">
      <c r="A194" s="316"/>
      <c r="B194" s="316"/>
      <c r="C194" s="556">
        <v>2</v>
      </c>
      <c r="D194" s="556"/>
      <c r="E194" s="558" t="s">
        <v>748</v>
      </c>
      <c r="F194" s="558"/>
      <c r="G194" s="558"/>
      <c r="H194" s="558"/>
      <c r="I194" s="558"/>
      <c r="J194" s="558"/>
      <c r="K194" s="558"/>
      <c r="L194" s="558"/>
      <c r="M194" s="558"/>
      <c r="N194" s="558"/>
      <c r="O194" s="558"/>
      <c r="P194" s="558"/>
      <c r="Q194" s="558"/>
      <c r="R194" s="558"/>
      <c r="S194" s="558"/>
      <c r="T194" s="558"/>
      <c r="U194" s="558"/>
      <c r="V194" s="558"/>
      <c r="W194" s="558"/>
      <c r="X194" s="558"/>
      <c r="Y194" s="558"/>
      <c r="Z194" s="558"/>
      <c r="AA194" s="558"/>
      <c r="AB194" s="558"/>
      <c r="AC194" s="558"/>
      <c r="AD194" s="558"/>
      <c r="AE194" s="558"/>
      <c r="AF194" s="558"/>
      <c r="AG194" s="558"/>
      <c r="AH194" s="558"/>
      <c r="AI194" s="557"/>
      <c r="AJ194" s="557"/>
      <c r="AK194" s="557"/>
      <c r="AL194" s="557"/>
      <c r="AM194" s="557"/>
      <c r="AN194" s="557"/>
    </row>
    <row r="195" spans="1:40" s="317" customFormat="1" ht="30" customHeight="1">
      <c r="A195" s="316"/>
      <c r="B195" s="316"/>
      <c r="C195" s="316" t="s">
        <v>741</v>
      </c>
      <c r="D195" s="316"/>
      <c r="E195" s="316"/>
      <c r="F195" s="316"/>
      <c r="G195" s="316"/>
      <c r="H195" s="316"/>
      <c r="I195" s="316"/>
      <c r="J195" s="316"/>
      <c r="K195" s="316"/>
      <c r="L195" s="316"/>
      <c r="M195" s="316"/>
      <c r="N195" s="316"/>
      <c r="O195" s="316"/>
      <c r="P195" s="316"/>
      <c r="Q195" s="316"/>
      <c r="R195" s="316"/>
      <c r="S195" s="316"/>
      <c r="T195" s="316"/>
      <c r="U195" s="316"/>
      <c r="V195" s="316"/>
      <c r="W195" s="316"/>
      <c r="X195" s="316"/>
      <c r="Y195" s="316"/>
      <c r="Z195" s="316"/>
      <c r="AA195" s="316"/>
      <c r="AB195" s="318"/>
      <c r="AC195" s="316"/>
      <c r="AD195" s="316"/>
      <c r="AE195" s="316"/>
      <c r="AF195" s="316"/>
      <c r="AG195" s="316"/>
      <c r="AH195" s="316"/>
      <c r="AI195" s="316"/>
      <c r="AJ195" s="316"/>
      <c r="AK195" s="316"/>
      <c r="AL195" s="316"/>
      <c r="AM195" s="316"/>
      <c r="AN195" s="316"/>
    </row>
    <row r="196" spans="1:40" s="317" customFormat="1" ht="30" customHeight="1">
      <c r="A196" s="316"/>
      <c r="B196" s="316"/>
      <c r="C196" s="556">
        <v>1</v>
      </c>
      <c r="D196" s="556"/>
      <c r="E196" s="558" t="s">
        <v>750</v>
      </c>
      <c r="F196" s="558"/>
      <c r="G196" s="558"/>
      <c r="H196" s="558"/>
      <c r="I196" s="558"/>
      <c r="J196" s="558"/>
      <c r="K196" s="558"/>
      <c r="L196" s="558"/>
      <c r="M196" s="558"/>
      <c r="N196" s="558"/>
      <c r="O196" s="558"/>
      <c r="P196" s="558"/>
      <c r="Q196" s="558"/>
      <c r="R196" s="558"/>
      <c r="S196" s="558"/>
      <c r="T196" s="558"/>
      <c r="U196" s="558"/>
      <c r="V196" s="558"/>
      <c r="W196" s="558"/>
      <c r="X196" s="558"/>
      <c r="Y196" s="558"/>
      <c r="Z196" s="558"/>
      <c r="AA196" s="558"/>
      <c r="AB196" s="558"/>
      <c r="AC196" s="558"/>
      <c r="AD196" s="558"/>
      <c r="AE196" s="558"/>
      <c r="AF196" s="558"/>
      <c r="AG196" s="558"/>
      <c r="AH196" s="558"/>
      <c r="AI196" s="557"/>
      <c r="AJ196" s="557"/>
      <c r="AK196" s="557"/>
      <c r="AL196" s="557"/>
      <c r="AM196" s="557"/>
      <c r="AN196" s="557"/>
    </row>
    <row r="197" spans="1:40" s="317" customFormat="1" ht="30" customHeight="1">
      <c r="A197" s="316"/>
      <c r="B197" s="316"/>
      <c r="C197" s="316" t="s">
        <v>742</v>
      </c>
      <c r="D197" s="316"/>
      <c r="E197" s="316"/>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8"/>
      <c r="AC197" s="316"/>
      <c r="AD197" s="316"/>
      <c r="AE197" s="316"/>
      <c r="AF197" s="316"/>
      <c r="AG197" s="316"/>
      <c r="AH197" s="316"/>
      <c r="AI197" s="316"/>
      <c r="AJ197" s="316"/>
      <c r="AK197" s="316"/>
      <c r="AL197" s="316"/>
      <c r="AM197" s="316"/>
      <c r="AN197" s="316"/>
    </row>
    <row r="198" spans="1:40" s="317" customFormat="1" ht="30" customHeight="1">
      <c r="A198" s="316"/>
      <c r="B198" s="316"/>
      <c r="C198" s="556">
        <v>1</v>
      </c>
      <c r="D198" s="556"/>
      <c r="E198" s="558" t="s">
        <v>749</v>
      </c>
      <c r="F198" s="558"/>
      <c r="G198" s="558"/>
      <c r="H198" s="558"/>
      <c r="I198" s="558"/>
      <c r="J198" s="558"/>
      <c r="K198" s="558"/>
      <c r="L198" s="558"/>
      <c r="M198" s="558"/>
      <c r="N198" s="558"/>
      <c r="O198" s="558"/>
      <c r="P198" s="558"/>
      <c r="Q198" s="558"/>
      <c r="R198" s="558"/>
      <c r="S198" s="558"/>
      <c r="T198" s="558"/>
      <c r="U198" s="558"/>
      <c r="V198" s="558"/>
      <c r="W198" s="558"/>
      <c r="X198" s="558"/>
      <c r="Y198" s="558"/>
      <c r="Z198" s="558"/>
      <c r="AA198" s="558"/>
      <c r="AB198" s="558"/>
      <c r="AC198" s="558"/>
      <c r="AD198" s="558"/>
      <c r="AE198" s="558"/>
      <c r="AF198" s="558"/>
      <c r="AG198" s="558"/>
      <c r="AH198" s="558"/>
      <c r="AI198" s="557"/>
      <c r="AJ198" s="557"/>
      <c r="AK198" s="557"/>
      <c r="AL198" s="557"/>
      <c r="AM198" s="557"/>
      <c r="AN198" s="557"/>
    </row>
    <row r="199" spans="1:40" s="317" customFormat="1" ht="37.5" customHeight="1">
      <c r="A199" s="316"/>
      <c r="B199" s="316"/>
      <c r="C199" s="556">
        <v>2</v>
      </c>
      <c r="D199" s="556"/>
      <c r="E199" s="558" t="s">
        <v>751</v>
      </c>
      <c r="F199" s="558"/>
      <c r="G199" s="558"/>
      <c r="H199" s="558"/>
      <c r="I199" s="558"/>
      <c r="J199" s="558"/>
      <c r="K199" s="558"/>
      <c r="L199" s="558"/>
      <c r="M199" s="558"/>
      <c r="N199" s="558"/>
      <c r="O199" s="558"/>
      <c r="P199" s="558"/>
      <c r="Q199" s="558"/>
      <c r="R199" s="558"/>
      <c r="S199" s="558"/>
      <c r="T199" s="558"/>
      <c r="U199" s="558"/>
      <c r="V199" s="558"/>
      <c r="W199" s="558"/>
      <c r="X199" s="558"/>
      <c r="Y199" s="558"/>
      <c r="Z199" s="558"/>
      <c r="AA199" s="558"/>
      <c r="AB199" s="558"/>
      <c r="AC199" s="558"/>
      <c r="AD199" s="558"/>
      <c r="AE199" s="558"/>
      <c r="AF199" s="558"/>
      <c r="AG199" s="558"/>
      <c r="AH199" s="558"/>
      <c r="AI199" s="557"/>
      <c r="AJ199" s="557"/>
      <c r="AK199" s="557"/>
      <c r="AL199" s="557"/>
      <c r="AM199" s="557"/>
      <c r="AN199" s="557"/>
    </row>
    <row r="200" spans="1:40" s="317" customFormat="1" ht="37.5" customHeight="1">
      <c r="A200" s="316"/>
      <c r="B200" s="316"/>
      <c r="C200" s="556">
        <v>3</v>
      </c>
      <c r="D200" s="556"/>
      <c r="E200" s="558" t="s">
        <v>752</v>
      </c>
      <c r="F200" s="558"/>
      <c r="G200" s="558"/>
      <c r="H200" s="558"/>
      <c r="I200" s="558"/>
      <c r="J200" s="558"/>
      <c r="K200" s="558"/>
      <c r="L200" s="558"/>
      <c r="M200" s="558"/>
      <c r="N200" s="558"/>
      <c r="O200" s="558"/>
      <c r="P200" s="558"/>
      <c r="Q200" s="558"/>
      <c r="R200" s="558"/>
      <c r="S200" s="558"/>
      <c r="T200" s="558"/>
      <c r="U200" s="558"/>
      <c r="V200" s="558"/>
      <c r="W200" s="558"/>
      <c r="X200" s="558"/>
      <c r="Y200" s="558"/>
      <c r="Z200" s="558"/>
      <c r="AA200" s="558"/>
      <c r="AB200" s="558"/>
      <c r="AC200" s="558"/>
      <c r="AD200" s="558"/>
      <c r="AE200" s="558"/>
      <c r="AF200" s="558"/>
      <c r="AG200" s="558"/>
      <c r="AH200" s="558"/>
      <c r="AI200" s="557"/>
      <c r="AJ200" s="557"/>
      <c r="AK200" s="557"/>
      <c r="AL200" s="557"/>
      <c r="AM200" s="557"/>
      <c r="AN200" s="557"/>
    </row>
    <row r="201" spans="1:40" s="317" customFormat="1" ht="25.5" customHeight="1">
      <c r="A201" s="316"/>
      <c r="B201" s="316"/>
      <c r="C201" s="319"/>
      <c r="D201" s="319"/>
      <c r="E201" s="320"/>
      <c r="F201" s="320"/>
      <c r="G201" s="320"/>
      <c r="H201" s="320"/>
      <c r="I201" s="320"/>
      <c r="J201" s="320"/>
      <c r="K201" s="320"/>
      <c r="L201" s="320"/>
      <c r="M201" s="320"/>
      <c r="N201" s="320"/>
      <c r="O201" s="320"/>
      <c r="P201" s="320"/>
      <c r="Q201" s="320"/>
      <c r="R201" s="320"/>
      <c r="S201" s="320"/>
      <c r="T201" s="320"/>
      <c r="U201" s="320"/>
      <c r="V201" s="320"/>
      <c r="W201" s="320"/>
      <c r="X201" s="320"/>
      <c r="Y201" s="320"/>
      <c r="Z201" s="320"/>
      <c r="AA201" s="320"/>
      <c r="AB201" s="320"/>
      <c r="AC201" s="320"/>
      <c r="AD201" s="320"/>
      <c r="AE201" s="320"/>
      <c r="AF201" s="320"/>
      <c r="AG201" s="320"/>
      <c r="AH201" s="320"/>
      <c r="AI201" s="321"/>
      <c r="AJ201" s="321"/>
      <c r="AK201" s="321"/>
      <c r="AL201" s="321"/>
      <c r="AM201" s="321"/>
      <c r="AN201" s="321"/>
    </row>
    <row r="202" spans="1:40" s="317" customFormat="1" ht="30" customHeight="1">
      <c r="A202" s="316"/>
      <c r="B202" s="316"/>
      <c r="C202" s="316" t="s">
        <v>743</v>
      </c>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316"/>
      <c r="Z202" s="316"/>
      <c r="AA202" s="316"/>
      <c r="AB202" s="318"/>
      <c r="AC202" s="316"/>
      <c r="AD202" s="316"/>
      <c r="AE202" s="316"/>
      <c r="AF202" s="316"/>
      <c r="AG202" s="316"/>
      <c r="AH202" s="316"/>
      <c r="AI202" s="316"/>
      <c r="AJ202" s="316"/>
      <c r="AK202" s="316"/>
      <c r="AL202" s="316"/>
      <c r="AM202" s="316"/>
      <c r="AN202" s="316"/>
    </row>
    <row r="203" spans="1:40" s="317" customFormat="1" ht="30" customHeight="1">
      <c r="A203" s="316"/>
      <c r="B203" s="316"/>
      <c r="C203" s="556">
        <v>1</v>
      </c>
      <c r="D203" s="556"/>
      <c r="E203" s="558" t="s">
        <v>256</v>
      </c>
      <c r="F203" s="558"/>
      <c r="G203" s="558"/>
      <c r="H203" s="558"/>
      <c r="I203" s="558"/>
      <c r="J203" s="558"/>
      <c r="K203" s="558"/>
      <c r="L203" s="558"/>
      <c r="M203" s="558"/>
      <c r="N203" s="558"/>
      <c r="O203" s="558"/>
      <c r="P203" s="558"/>
      <c r="Q203" s="558"/>
      <c r="R203" s="558"/>
      <c r="S203" s="558"/>
      <c r="T203" s="558"/>
      <c r="U203" s="558"/>
      <c r="V203" s="558"/>
      <c r="W203" s="558"/>
      <c r="X203" s="558"/>
      <c r="Y203" s="558"/>
      <c r="Z203" s="558"/>
      <c r="AA203" s="558"/>
      <c r="AB203" s="558"/>
      <c r="AC203" s="558"/>
      <c r="AD203" s="558"/>
      <c r="AE203" s="558"/>
      <c r="AF203" s="558"/>
      <c r="AG203" s="558"/>
      <c r="AH203" s="558"/>
      <c r="AI203" s="557"/>
      <c r="AJ203" s="557"/>
      <c r="AK203" s="557"/>
      <c r="AL203" s="557"/>
      <c r="AM203" s="557"/>
      <c r="AN203" s="557"/>
    </row>
    <row r="204" spans="1:40" s="317" customFormat="1" ht="30" customHeight="1">
      <c r="A204" s="316"/>
      <c r="B204" s="316"/>
      <c r="C204" s="556">
        <v>2</v>
      </c>
      <c r="D204" s="556"/>
      <c r="E204" s="559" t="s">
        <v>744</v>
      </c>
      <c r="F204" s="493"/>
      <c r="G204" s="493"/>
      <c r="H204" s="493"/>
      <c r="I204" s="493"/>
      <c r="J204" s="493"/>
      <c r="K204" s="493"/>
      <c r="L204" s="493"/>
      <c r="M204" s="493"/>
      <c r="N204" s="493"/>
      <c r="O204" s="493"/>
      <c r="P204" s="493"/>
      <c r="Q204" s="493"/>
      <c r="R204" s="493"/>
      <c r="S204" s="493"/>
      <c r="T204" s="493"/>
      <c r="U204" s="493"/>
      <c r="V204" s="493"/>
      <c r="W204" s="493"/>
      <c r="X204" s="493"/>
      <c r="Y204" s="493"/>
      <c r="Z204" s="493"/>
      <c r="AA204" s="493"/>
      <c r="AB204" s="493"/>
      <c r="AC204" s="493"/>
      <c r="AD204" s="493"/>
      <c r="AE204" s="493"/>
      <c r="AF204" s="493"/>
      <c r="AG204" s="493"/>
      <c r="AH204" s="494"/>
      <c r="AI204" s="557"/>
      <c r="AJ204" s="557"/>
      <c r="AK204" s="557"/>
      <c r="AL204" s="557"/>
      <c r="AM204" s="557"/>
      <c r="AN204" s="557"/>
    </row>
    <row r="205" spans="1:40" s="317" customFormat="1" ht="60" customHeight="1">
      <c r="A205" s="316"/>
      <c r="B205" s="316"/>
      <c r="C205" s="556">
        <v>3</v>
      </c>
      <c r="D205" s="556"/>
      <c r="E205" s="559" t="s">
        <v>745</v>
      </c>
      <c r="F205" s="493"/>
      <c r="G205" s="493"/>
      <c r="H205" s="493"/>
      <c r="I205" s="493"/>
      <c r="J205" s="493"/>
      <c r="K205" s="493"/>
      <c r="L205" s="493"/>
      <c r="M205" s="493"/>
      <c r="N205" s="493"/>
      <c r="O205" s="493"/>
      <c r="P205" s="493"/>
      <c r="Q205" s="493"/>
      <c r="R205" s="493"/>
      <c r="S205" s="493"/>
      <c r="T205" s="493"/>
      <c r="U205" s="493"/>
      <c r="V205" s="493"/>
      <c r="W205" s="493"/>
      <c r="X205" s="493"/>
      <c r="Y205" s="493"/>
      <c r="Z205" s="493"/>
      <c r="AA205" s="493"/>
      <c r="AB205" s="493"/>
      <c r="AC205" s="493"/>
      <c r="AD205" s="493"/>
      <c r="AE205" s="493"/>
      <c r="AF205" s="493"/>
      <c r="AG205" s="493"/>
      <c r="AH205" s="494"/>
      <c r="AI205" s="557"/>
      <c r="AJ205" s="557"/>
      <c r="AK205" s="557"/>
      <c r="AL205" s="557"/>
      <c r="AM205" s="557"/>
      <c r="AN205" s="557"/>
    </row>
    <row r="206" spans="1:40" s="317" customFormat="1" ht="45" customHeight="1">
      <c r="A206" s="316"/>
      <c r="B206" s="316"/>
      <c r="C206" s="556">
        <v>4</v>
      </c>
      <c r="D206" s="556"/>
      <c r="E206" s="515" t="s">
        <v>746</v>
      </c>
      <c r="F206" s="516"/>
      <c r="G206" s="516"/>
      <c r="H206" s="516"/>
      <c r="I206" s="516"/>
      <c r="J206" s="516"/>
      <c r="K206" s="516"/>
      <c r="L206" s="516"/>
      <c r="M206" s="516"/>
      <c r="N206" s="516"/>
      <c r="O206" s="516"/>
      <c r="P206" s="516"/>
      <c r="Q206" s="516"/>
      <c r="R206" s="516"/>
      <c r="S206" s="516"/>
      <c r="T206" s="516"/>
      <c r="U206" s="516"/>
      <c r="V206" s="516"/>
      <c r="W206" s="516"/>
      <c r="X206" s="516"/>
      <c r="Y206" s="516"/>
      <c r="Z206" s="516"/>
      <c r="AA206" s="516"/>
      <c r="AB206" s="516"/>
      <c r="AC206" s="516"/>
      <c r="AD206" s="516"/>
      <c r="AE206" s="516"/>
      <c r="AF206" s="516"/>
      <c r="AG206" s="516"/>
      <c r="AH206" s="523"/>
      <c r="AI206" s="557"/>
      <c r="AJ206" s="557"/>
      <c r="AK206" s="557"/>
      <c r="AL206" s="557"/>
      <c r="AM206" s="557"/>
      <c r="AN206" s="557"/>
    </row>
    <row r="207" spans="1:40" ht="10.050000000000001" customHeight="1">
      <c r="B207" s="223"/>
      <c r="C207" s="223"/>
      <c r="D207" s="223"/>
      <c r="E207" s="223"/>
      <c r="F207" s="223"/>
      <c r="G207" s="223"/>
      <c r="H207" s="223"/>
      <c r="I207" s="223"/>
      <c r="J207" s="223"/>
      <c r="K207" s="223"/>
      <c r="L207" s="223"/>
      <c r="M207" s="223"/>
      <c r="N207" s="223"/>
      <c r="O207" s="223"/>
      <c r="P207" s="223"/>
      <c r="Q207" s="223"/>
      <c r="R207" s="223"/>
      <c r="S207" s="223"/>
      <c r="T207" s="223"/>
      <c r="U207" s="223"/>
      <c r="V207" s="223"/>
      <c r="W207" s="223"/>
      <c r="X207" s="223"/>
      <c r="Y207" s="223"/>
      <c r="Z207" s="223"/>
      <c r="AA207" s="223"/>
      <c r="AB207" s="223"/>
      <c r="AC207" s="223"/>
      <c r="AD207" s="223"/>
      <c r="AE207" s="223"/>
      <c r="AF207" s="223"/>
      <c r="AG207" s="223"/>
      <c r="AH207" s="223"/>
      <c r="AI207" s="223"/>
      <c r="AJ207" s="223"/>
      <c r="AK207" s="223"/>
      <c r="AL207" s="223"/>
      <c r="AM207" s="223"/>
      <c r="AN207" s="223"/>
    </row>
    <row r="208" spans="1:40" s="301" customFormat="1" ht="30" customHeight="1">
      <c r="B208" s="296"/>
      <c r="C208" s="215" t="s">
        <v>524</v>
      </c>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53"/>
      <c r="AC208" s="215"/>
      <c r="AD208" s="215"/>
      <c r="AE208" s="215"/>
      <c r="AF208" s="215"/>
      <c r="AG208" s="215"/>
      <c r="AH208" s="215"/>
      <c r="AI208" s="215"/>
      <c r="AJ208" s="215"/>
      <c r="AK208" s="215"/>
      <c r="AL208" s="215"/>
      <c r="AM208" s="215"/>
      <c r="AN208" s="215"/>
    </row>
    <row r="209" spans="2:40" s="301" customFormat="1" ht="43.5" customHeight="1">
      <c r="B209" s="296"/>
      <c r="C209" s="569">
        <v>1</v>
      </c>
      <c r="D209" s="569"/>
      <c r="E209" s="427" t="s">
        <v>727</v>
      </c>
      <c r="F209" s="567"/>
      <c r="G209" s="567"/>
      <c r="H209" s="567"/>
      <c r="I209" s="567"/>
      <c r="J209" s="567"/>
      <c r="K209" s="567"/>
      <c r="L209" s="567"/>
      <c r="M209" s="567"/>
      <c r="N209" s="567"/>
      <c r="O209" s="567"/>
      <c r="P209" s="567"/>
      <c r="Q209" s="567"/>
      <c r="R209" s="567"/>
      <c r="S209" s="567"/>
      <c r="T209" s="567"/>
      <c r="U209" s="567"/>
      <c r="V209" s="567"/>
      <c r="W209" s="567"/>
      <c r="X209" s="567"/>
      <c r="Y209" s="567"/>
      <c r="Z209" s="567"/>
      <c r="AA209" s="567"/>
      <c r="AB209" s="567"/>
      <c r="AC209" s="567"/>
      <c r="AD209" s="567"/>
      <c r="AE209" s="567"/>
      <c r="AF209" s="567"/>
      <c r="AG209" s="567"/>
      <c r="AH209" s="568"/>
      <c r="AI209" s="387"/>
      <c r="AJ209" s="387"/>
      <c r="AK209" s="387"/>
      <c r="AL209" s="387"/>
      <c r="AM209" s="387"/>
      <c r="AN209" s="387"/>
    </row>
    <row r="210" spans="2:40" s="301" customFormat="1" ht="45" customHeight="1">
      <c r="B210" s="296"/>
      <c r="C210" s="569"/>
      <c r="D210" s="569"/>
      <c r="E210" s="297"/>
      <c r="F210" s="315" t="s">
        <v>286</v>
      </c>
      <c r="G210" s="584" t="s">
        <v>726</v>
      </c>
      <c r="H210" s="584"/>
      <c r="I210" s="584"/>
      <c r="J210" s="584"/>
      <c r="K210" s="584"/>
      <c r="L210" s="584"/>
      <c r="M210" s="584"/>
      <c r="N210" s="584"/>
      <c r="O210" s="584"/>
      <c r="P210" s="584"/>
      <c r="Q210" s="584"/>
      <c r="R210" s="584"/>
      <c r="S210" s="584"/>
      <c r="T210" s="584"/>
      <c r="U210" s="584"/>
      <c r="V210" s="584"/>
      <c r="W210" s="584"/>
      <c r="X210" s="584"/>
      <c r="Y210" s="584"/>
      <c r="Z210" s="584"/>
      <c r="AA210" s="584"/>
      <c r="AB210" s="584"/>
      <c r="AC210" s="584"/>
      <c r="AD210" s="584"/>
      <c r="AE210" s="584"/>
      <c r="AF210" s="584"/>
      <c r="AG210" s="584"/>
      <c r="AH210" s="585"/>
      <c r="AI210" s="579"/>
      <c r="AJ210" s="579"/>
      <c r="AK210" s="579"/>
      <c r="AL210" s="579"/>
      <c r="AM210" s="579"/>
      <c r="AN210" s="579"/>
    </row>
    <row r="211" spans="2:40" s="301" customFormat="1" ht="63" customHeight="1">
      <c r="B211" s="296"/>
      <c r="C211" s="569"/>
      <c r="D211" s="569"/>
      <c r="E211" s="298"/>
      <c r="F211" s="299" t="s">
        <v>288</v>
      </c>
      <c r="G211" s="586" t="s">
        <v>728</v>
      </c>
      <c r="H211" s="586"/>
      <c r="I211" s="586"/>
      <c r="J211" s="586"/>
      <c r="K211" s="586"/>
      <c r="L211" s="586"/>
      <c r="M211" s="586"/>
      <c r="N211" s="586"/>
      <c r="O211" s="586"/>
      <c r="P211" s="586"/>
      <c r="Q211" s="586"/>
      <c r="R211" s="586"/>
      <c r="S211" s="586"/>
      <c r="T211" s="586"/>
      <c r="U211" s="586"/>
      <c r="V211" s="586"/>
      <c r="W211" s="586"/>
      <c r="X211" s="586"/>
      <c r="Y211" s="586"/>
      <c r="Z211" s="586"/>
      <c r="AA211" s="586"/>
      <c r="AB211" s="586"/>
      <c r="AC211" s="586"/>
      <c r="AD211" s="586"/>
      <c r="AE211" s="586"/>
      <c r="AF211" s="586"/>
      <c r="AG211" s="586"/>
      <c r="AH211" s="587"/>
      <c r="AI211" s="578"/>
      <c r="AJ211" s="578"/>
      <c r="AK211" s="578"/>
      <c r="AL211" s="578"/>
      <c r="AM211" s="578"/>
      <c r="AN211" s="578"/>
    </row>
    <row r="212" spans="2:40" s="301" customFormat="1" ht="45" customHeight="1">
      <c r="B212" s="296"/>
      <c r="C212" s="556">
        <v>2</v>
      </c>
      <c r="D212" s="556"/>
      <c r="E212" s="558" t="s">
        <v>720</v>
      </c>
      <c r="F212" s="558"/>
      <c r="G212" s="558"/>
      <c r="H212" s="558"/>
      <c r="I212" s="558"/>
      <c r="J212" s="558"/>
      <c r="K212" s="558"/>
      <c r="L212" s="558"/>
      <c r="M212" s="558"/>
      <c r="N212" s="558"/>
      <c r="O212" s="558"/>
      <c r="P212" s="558"/>
      <c r="Q212" s="558"/>
      <c r="R212" s="558"/>
      <c r="S212" s="558"/>
      <c r="T212" s="558"/>
      <c r="U212" s="558"/>
      <c r="V212" s="558"/>
      <c r="W212" s="558"/>
      <c r="X212" s="558"/>
      <c r="Y212" s="558"/>
      <c r="Z212" s="558"/>
      <c r="AA212" s="558"/>
      <c r="AB212" s="558"/>
      <c r="AC212" s="558"/>
      <c r="AD212" s="558"/>
      <c r="AE212" s="558"/>
      <c r="AF212" s="558"/>
      <c r="AG212" s="558"/>
      <c r="AH212" s="558"/>
      <c r="AI212" s="387"/>
      <c r="AJ212" s="387"/>
      <c r="AK212" s="387"/>
      <c r="AL212" s="387"/>
      <c r="AM212" s="387"/>
      <c r="AN212" s="387"/>
    </row>
    <row r="213" spans="2:40" s="301" customFormat="1" ht="48" customHeight="1">
      <c r="B213" s="296"/>
      <c r="C213" s="556">
        <v>3</v>
      </c>
      <c r="D213" s="556"/>
      <c r="E213" s="558" t="s">
        <v>729</v>
      </c>
      <c r="F213" s="558"/>
      <c r="G213" s="558"/>
      <c r="H213" s="558"/>
      <c r="I213" s="558"/>
      <c r="J213" s="558"/>
      <c r="K213" s="558"/>
      <c r="L213" s="558"/>
      <c r="M213" s="558"/>
      <c r="N213" s="558"/>
      <c r="O213" s="558"/>
      <c r="P213" s="558"/>
      <c r="Q213" s="558"/>
      <c r="R213" s="558"/>
      <c r="S213" s="558"/>
      <c r="T213" s="558"/>
      <c r="U213" s="558"/>
      <c r="V213" s="558"/>
      <c r="W213" s="558"/>
      <c r="X213" s="558"/>
      <c r="Y213" s="558"/>
      <c r="Z213" s="558"/>
      <c r="AA213" s="558"/>
      <c r="AB213" s="558"/>
      <c r="AC213" s="558"/>
      <c r="AD213" s="558"/>
      <c r="AE213" s="558"/>
      <c r="AF213" s="558"/>
      <c r="AG213" s="558"/>
      <c r="AH213" s="558"/>
      <c r="AI213" s="387"/>
      <c r="AJ213" s="387"/>
      <c r="AK213" s="387"/>
      <c r="AL213" s="387"/>
      <c r="AM213" s="387"/>
      <c r="AN213" s="387"/>
    </row>
    <row r="214" spans="2:40" s="301" customFormat="1" ht="45" customHeight="1">
      <c r="B214" s="296"/>
      <c r="C214" s="556">
        <v>4</v>
      </c>
      <c r="D214" s="556"/>
      <c r="E214" s="558" t="s">
        <v>730</v>
      </c>
      <c r="F214" s="558"/>
      <c r="G214" s="558"/>
      <c r="H214" s="558"/>
      <c r="I214" s="558"/>
      <c r="J214" s="558"/>
      <c r="K214" s="558"/>
      <c r="L214" s="558"/>
      <c r="M214" s="558"/>
      <c r="N214" s="558"/>
      <c r="O214" s="558"/>
      <c r="P214" s="558"/>
      <c r="Q214" s="558"/>
      <c r="R214" s="558"/>
      <c r="S214" s="558"/>
      <c r="T214" s="558"/>
      <c r="U214" s="558"/>
      <c r="V214" s="558"/>
      <c r="W214" s="558"/>
      <c r="X214" s="558"/>
      <c r="Y214" s="558"/>
      <c r="Z214" s="558"/>
      <c r="AA214" s="558"/>
      <c r="AB214" s="558"/>
      <c r="AC214" s="558"/>
      <c r="AD214" s="558"/>
      <c r="AE214" s="558"/>
      <c r="AF214" s="558"/>
      <c r="AG214" s="558"/>
      <c r="AH214" s="558"/>
      <c r="AI214" s="387"/>
      <c r="AJ214" s="387"/>
      <c r="AK214" s="387"/>
      <c r="AL214" s="387"/>
      <c r="AM214" s="387"/>
      <c r="AN214" s="387"/>
    </row>
    <row r="215" spans="2:40" s="301" customFormat="1" ht="45" customHeight="1">
      <c r="B215" s="296"/>
      <c r="C215" s="556">
        <v>5</v>
      </c>
      <c r="D215" s="556"/>
      <c r="E215" s="558" t="s">
        <v>725</v>
      </c>
      <c r="F215" s="558"/>
      <c r="G215" s="558"/>
      <c r="H215" s="558"/>
      <c r="I215" s="558"/>
      <c r="J215" s="558"/>
      <c r="K215" s="558"/>
      <c r="L215" s="558"/>
      <c r="M215" s="558"/>
      <c r="N215" s="558"/>
      <c r="O215" s="558"/>
      <c r="P215" s="558"/>
      <c r="Q215" s="558"/>
      <c r="R215" s="558"/>
      <c r="S215" s="558"/>
      <c r="T215" s="558"/>
      <c r="U215" s="558"/>
      <c r="V215" s="558"/>
      <c r="W215" s="558"/>
      <c r="X215" s="558"/>
      <c r="Y215" s="558"/>
      <c r="Z215" s="558"/>
      <c r="AA215" s="558"/>
      <c r="AB215" s="558"/>
      <c r="AC215" s="558"/>
      <c r="AD215" s="558"/>
      <c r="AE215" s="558"/>
      <c r="AF215" s="558"/>
      <c r="AG215" s="558"/>
      <c r="AH215" s="558"/>
      <c r="AI215" s="387"/>
      <c r="AJ215" s="387"/>
      <c r="AK215" s="387"/>
      <c r="AL215" s="387"/>
      <c r="AM215" s="387"/>
      <c r="AN215" s="387"/>
    </row>
    <row r="216" spans="2:40" s="301" customFormat="1" ht="31.5" customHeight="1">
      <c r="B216" s="296"/>
      <c r="C216" s="556">
        <v>6</v>
      </c>
      <c r="D216" s="556"/>
      <c r="E216" s="558" t="s">
        <v>284</v>
      </c>
      <c r="F216" s="558"/>
      <c r="G216" s="558"/>
      <c r="H216" s="558"/>
      <c r="I216" s="558"/>
      <c r="J216" s="558"/>
      <c r="K216" s="558"/>
      <c r="L216" s="558"/>
      <c r="M216" s="558"/>
      <c r="N216" s="558"/>
      <c r="O216" s="558"/>
      <c r="P216" s="558"/>
      <c r="Q216" s="558"/>
      <c r="R216" s="558"/>
      <c r="S216" s="558"/>
      <c r="T216" s="558"/>
      <c r="U216" s="558"/>
      <c r="V216" s="558"/>
      <c r="W216" s="558"/>
      <c r="X216" s="558"/>
      <c r="Y216" s="558"/>
      <c r="Z216" s="558"/>
      <c r="AA216" s="558"/>
      <c r="AB216" s="558"/>
      <c r="AC216" s="558"/>
      <c r="AD216" s="558"/>
      <c r="AE216" s="558"/>
      <c r="AF216" s="558"/>
      <c r="AG216" s="558"/>
      <c r="AH216" s="558"/>
      <c r="AI216" s="387"/>
      <c r="AJ216" s="387"/>
      <c r="AK216" s="387"/>
      <c r="AL216" s="387"/>
      <c r="AM216" s="387"/>
      <c r="AN216" s="387"/>
    </row>
    <row r="217" spans="2:40" s="301" customFormat="1" ht="20.100000000000001" customHeight="1">
      <c r="B217" s="296"/>
      <c r="C217" s="569">
        <v>7</v>
      </c>
      <c r="D217" s="569"/>
      <c r="E217" s="427" t="s">
        <v>285</v>
      </c>
      <c r="F217" s="428"/>
      <c r="G217" s="428"/>
      <c r="H217" s="428"/>
      <c r="I217" s="428"/>
      <c r="J217" s="428"/>
      <c r="K217" s="428"/>
      <c r="L217" s="428"/>
      <c r="M217" s="428"/>
      <c r="N217" s="428"/>
      <c r="O217" s="428"/>
      <c r="P217" s="428"/>
      <c r="Q217" s="428"/>
      <c r="R217" s="428"/>
      <c r="S217" s="428"/>
      <c r="T217" s="428"/>
      <c r="U217" s="428"/>
      <c r="V217" s="428"/>
      <c r="W217" s="428"/>
      <c r="X217" s="428"/>
      <c r="Y217" s="428"/>
      <c r="Z217" s="428"/>
      <c r="AA217" s="428"/>
      <c r="AB217" s="428"/>
      <c r="AC217" s="428"/>
      <c r="AD217" s="428"/>
      <c r="AE217" s="428"/>
      <c r="AF217" s="428"/>
      <c r="AG217" s="428"/>
      <c r="AH217" s="429"/>
      <c r="AI217" s="387"/>
      <c r="AJ217" s="387"/>
      <c r="AK217" s="387"/>
      <c r="AL217" s="387"/>
      <c r="AM217" s="387"/>
      <c r="AN217" s="387"/>
    </row>
    <row r="218" spans="2:40" s="301" customFormat="1" ht="30" customHeight="1">
      <c r="B218" s="296"/>
      <c r="C218" s="569"/>
      <c r="D218" s="569"/>
      <c r="F218" s="313" t="s">
        <v>286</v>
      </c>
      <c r="G218" s="573" t="s">
        <v>287</v>
      </c>
      <c r="H218" s="573"/>
      <c r="I218" s="573"/>
      <c r="J218" s="573"/>
      <c r="K218" s="573"/>
      <c r="L218" s="573"/>
      <c r="M218" s="573"/>
      <c r="N218" s="573"/>
      <c r="O218" s="573"/>
      <c r="P218" s="573"/>
      <c r="Q218" s="573"/>
      <c r="R218" s="573"/>
      <c r="S218" s="573"/>
      <c r="T218" s="573"/>
      <c r="U218" s="573"/>
      <c r="V218" s="573"/>
      <c r="W218" s="573"/>
      <c r="X218" s="573"/>
      <c r="Y218" s="573"/>
      <c r="Z218" s="573"/>
      <c r="AA218" s="573"/>
      <c r="AB218" s="573"/>
      <c r="AC218" s="573"/>
      <c r="AD218" s="573"/>
      <c r="AE218" s="573"/>
      <c r="AF218" s="573"/>
      <c r="AG218" s="573"/>
      <c r="AH218" s="574"/>
      <c r="AI218" s="579"/>
      <c r="AJ218" s="579"/>
      <c r="AK218" s="579"/>
      <c r="AL218" s="579"/>
      <c r="AM218" s="579"/>
      <c r="AN218" s="579"/>
    </row>
    <row r="219" spans="2:40" s="301" customFormat="1" ht="30" customHeight="1">
      <c r="B219" s="296"/>
      <c r="C219" s="569"/>
      <c r="D219" s="569"/>
      <c r="E219" s="302"/>
      <c r="F219" s="303" t="s">
        <v>288</v>
      </c>
      <c r="G219" s="576" t="s">
        <v>289</v>
      </c>
      <c r="H219" s="576"/>
      <c r="I219" s="576"/>
      <c r="J219" s="576"/>
      <c r="K219" s="576"/>
      <c r="L219" s="576"/>
      <c r="M219" s="576"/>
      <c r="N219" s="576"/>
      <c r="O219" s="576"/>
      <c r="P219" s="576"/>
      <c r="Q219" s="576"/>
      <c r="R219" s="576"/>
      <c r="S219" s="576"/>
      <c r="T219" s="576"/>
      <c r="U219" s="576"/>
      <c r="V219" s="576"/>
      <c r="W219" s="576"/>
      <c r="X219" s="576"/>
      <c r="Y219" s="576"/>
      <c r="Z219" s="576"/>
      <c r="AA219" s="576"/>
      <c r="AB219" s="576"/>
      <c r="AC219" s="576"/>
      <c r="AD219" s="576"/>
      <c r="AE219" s="576"/>
      <c r="AF219" s="576"/>
      <c r="AG219" s="576"/>
      <c r="AH219" s="577"/>
      <c r="AI219" s="580"/>
      <c r="AJ219" s="580"/>
      <c r="AK219" s="580"/>
      <c r="AL219" s="580"/>
      <c r="AM219" s="580"/>
      <c r="AN219" s="580"/>
    </row>
    <row r="220" spans="2:40" s="301" customFormat="1" ht="20.100000000000001" customHeight="1">
      <c r="B220" s="296"/>
      <c r="C220" s="569">
        <v>8</v>
      </c>
      <c r="D220" s="569"/>
      <c r="E220" s="570" t="s">
        <v>285</v>
      </c>
      <c r="F220" s="571"/>
      <c r="G220" s="571"/>
      <c r="H220" s="571"/>
      <c r="I220" s="571"/>
      <c r="J220" s="571"/>
      <c r="K220" s="571"/>
      <c r="L220" s="571"/>
      <c r="M220" s="571"/>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2"/>
      <c r="AI220" s="387"/>
      <c r="AJ220" s="387"/>
      <c r="AK220" s="387"/>
      <c r="AL220" s="387"/>
      <c r="AM220" s="387"/>
      <c r="AN220" s="387"/>
    </row>
    <row r="221" spans="2:40" s="301" customFormat="1" ht="30" customHeight="1">
      <c r="B221" s="296"/>
      <c r="C221" s="569"/>
      <c r="D221" s="569"/>
      <c r="F221" s="314" t="s">
        <v>286</v>
      </c>
      <c r="G221" s="573" t="s">
        <v>290</v>
      </c>
      <c r="H221" s="573"/>
      <c r="I221" s="573"/>
      <c r="J221" s="573"/>
      <c r="K221" s="573"/>
      <c r="L221" s="573"/>
      <c r="M221" s="573"/>
      <c r="N221" s="573"/>
      <c r="O221" s="573"/>
      <c r="P221" s="573"/>
      <c r="Q221" s="573"/>
      <c r="R221" s="573"/>
      <c r="S221" s="573"/>
      <c r="T221" s="573"/>
      <c r="U221" s="573"/>
      <c r="V221" s="573"/>
      <c r="W221" s="573"/>
      <c r="X221" s="573"/>
      <c r="Y221" s="573"/>
      <c r="Z221" s="573"/>
      <c r="AA221" s="573"/>
      <c r="AB221" s="573"/>
      <c r="AC221" s="573"/>
      <c r="AD221" s="573"/>
      <c r="AE221" s="573"/>
      <c r="AF221" s="573"/>
      <c r="AG221" s="573"/>
      <c r="AH221" s="574"/>
      <c r="AI221" s="575"/>
      <c r="AJ221" s="575"/>
      <c r="AK221" s="575"/>
      <c r="AL221" s="575"/>
      <c r="AM221" s="575"/>
      <c r="AN221" s="575"/>
    </row>
    <row r="222" spans="2:40" s="301" customFormat="1" ht="30" customHeight="1">
      <c r="B222" s="296"/>
      <c r="C222" s="569"/>
      <c r="D222" s="569"/>
      <c r="E222" s="304"/>
      <c r="F222" s="305" t="s">
        <v>288</v>
      </c>
      <c r="G222" s="576" t="s">
        <v>291</v>
      </c>
      <c r="H222" s="576"/>
      <c r="I222" s="576"/>
      <c r="J222" s="576"/>
      <c r="K222" s="576"/>
      <c r="L222" s="576"/>
      <c r="M222" s="576"/>
      <c r="N222" s="576"/>
      <c r="O222" s="576"/>
      <c r="P222" s="576"/>
      <c r="Q222" s="576"/>
      <c r="R222" s="576"/>
      <c r="S222" s="576"/>
      <c r="T222" s="576"/>
      <c r="U222" s="576"/>
      <c r="V222" s="576"/>
      <c r="W222" s="576"/>
      <c r="X222" s="576"/>
      <c r="Y222" s="576"/>
      <c r="Z222" s="576"/>
      <c r="AA222" s="576"/>
      <c r="AB222" s="576"/>
      <c r="AC222" s="576"/>
      <c r="AD222" s="576"/>
      <c r="AE222" s="576"/>
      <c r="AF222" s="576"/>
      <c r="AG222" s="576"/>
      <c r="AH222" s="577"/>
      <c r="AI222" s="578"/>
      <c r="AJ222" s="578"/>
      <c r="AK222" s="578"/>
      <c r="AL222" s="578"/>
      <c r="AM222" s="578"/>
      <c r="AN222" s="578"/>
    </row>
    <row r="223" spans="2:40" s="301" customFormat="1" ht="21.75" customHeight="1">
      <c r="B223" s="296"/>
      <c r="C223" s="569">
        <v>9</v>
      </c>
      <c r="D223" s="569"/>
      <c r="E223" s="570" t="s">
        <v>285</v>
      </c>
      <c r="F223" s="571"/>
      <c r="G223" s="571"/>
      <c r="H223" s="571"/>
      <c r="I223" s="571"/>
      <c r="J223" s="571"/>
      <c r="K223" s="571"/>
      <c r="L223" s="571"/>
      <c r="M223" s="571"/>
      <c r="N223" s="571"/>
      <c r="O223" s="571"/>
      <c r="P223" s="571"/>
      <c r="Q223" s="571"/>
      <c r="R223" s="571"/>
      <c r="S223" s="571"/>
      <c r="T223" s="571"/>
      <c r="U223" s="571"/>
      <c r="V223" s="571"/>
      <c r="W223" s="571"/>
      <c r="X223" s="571"/>
      <c r="Y223" s="571"/>
      <c r="Z223" s="571"/>
      <c r="AA223" s="571"/>
      <c r="AB223" s="571"/>
      <c r="AC223" s="571"/>
      <c r="AD223" s="571"/>
      <c r="AE223" s="571"/>
      <c r="AF223" s="571"/>
      <c r="AG223" s="571"/>
      <c r="AH223" s="572"/>
      <c r="AI223" s="387"/>
      <c r="AJ223" s="387"/>
      <c r="AK223" s="387"/>
      <c r="AL223" s="387"/>
      <c r="AM223" s="387"/>
      <c r="AN223" s="387"/>
    </row>
    <row r="224" spans="2:40" s="301" customFormat="1" ht="33.75" customHeight="1">
      <c r="B224" s="296"/>
      <c r="C224" s="569"/>
      <c r="D224" s="569"/>
      <c r="F224" s="314" t="s">
        <v>286</v>
      </c>
      <c r="G224" s="573" t="s">
        <v>724</v>
      </c>
      <c r="H224" s="573"/>
      <c r="I224" s="573"/>
      <c r="J224" s="573"/>
      <c r="K224" s="573"/>
      <c r="L224" s="573"/>
      <c r="M224" s="573"/>
      <c r="N224" s="573"/>
      <c r="O224" s="573"/>
      <c r="P224" s="573"/>
      <c r="Q224" s="573"/>
      <c r="R224" s="573"/>
      <c r="S224" s="573"/>
      <c r="T224" s="573"/>
      <c r="U224" s="573"/>
      <c r="V224" s="573"/>
      <c r="W224" s="573"/>
      <c r="X224" s="573"/>
      <c r="Y224" s="573"/>
      <c r="Z224" s="573"/>
      <c r="AA224" s="573"/>
      <c r="AB224" s="573"/>
      <c r="AC224" s="573"/>
      <c r="AD224" s="573"/>
      <c r="AE224" s="573"/>
      <c r="AF224" s="573"/>
      <c r="AG224" s="573"/>
      <c r="AH224" s="574"/>
      <c r="AI224" s="575"/>
      <c r="AJ224" s="575"/>
      <c r="AK224" s="575"/>
      <c r="AL224" s="575"/>
      <c r="AM224" s="575"/>
      <c r="AN224" s="575"/>
    </row>
    <row r="225" spans="1:40" s="301" customFormat="1" ht="30" customHeight="1">
      <c r="B225" s="296"/>
      <c r="C225" s="569"/>
      <c r="D225" s="569"/>
      <c r="E225" s="304"/>
      <c r="F225" s="305" t="s">
        <v>288</v>
      </c>
      <c r="G225" s="576" t="s">
        <v>289</v>
      </c>
      <c r="H225" s="576"/>
      <c r="I225" s="576"/>
      <c r="J225" s="576"/>
      <c r="K225" s="576"/>
      <c r="L225" s="576"/>
      <c r="M225" s="576"/>
      <c r="N225" s="576"/>
      <c r="O225" s="576"/>
      <c r="P225" s="576"/>
      <c r="Q225" s="576"/>
      <c r="R225" s="576"/>
      <c r="S225" s="576"/>
      <c r="T225" s="576"/>
      <c r="U225" s="576"/>
      <c r="V225" s="576"/>
      <c r="W225" s="576"/>
      <c r="X225" s="576"/>
      <c r="Y225" s="576"/>
      <c r="Z225" s="576"/>
      <c r="AA225" s="576"/>
      <c r="AB225" s="576"/>
      <c r="AC225" s="576"/>
      <c r="AD225" s="576"/>
      <c r="AE225" s="576"/>
      <c r="AF225" s="576"/>
      <c r="AG225" s="576"/>
      <c r="AH225" s="577"/>
      <c r="AI225" s="578"/>
      <c r="AJ225" s="578"/>
      <c r="AK225" s="578"/>
      <c r="AL225" s="578"/>
      <c r="AM225" s="578"/>
      <c r="AN225" s="578"/>
    </row>
    <row r="226" spans="1:40" s="301" customFormat="1" ht="45" customHeight="1">
      <c r="B226" s="296"/>
      <c r="C226" s="404">
        <v>10</v>
      </c>
      <c r="D226" s="404"/>
      <c r="E226" s="427" t="s">
        <v>721</v>
      </c>
      <c r="F226" s="567"/>
      <c r="G226" s="567"/>
      <c r="H226" s="567"/>
      <c r="I226" s="567"/>
      <c r="J226" s="567"/>
      <c r="K226" s="567"/>
      <c r="L226" s="567"/>
      <c r="M226" s="567"/>
      <c r="N226" s="567"/>
      <c r="O226" s="567"/>
      <c r="P226" s="567"/>
      <c r="Q226" s="567"/>
      <c r="R226" s="567"/>
      <c r="S226" s="567"/>
      <c r="T226" s="567"/>
      <c r="U226" s="567"/>
      <c r="V226" s="567"/>
      <c r="W226" s="567"/>
      <c r="X226" s="567"/>
      <c r="Y226" s="567"/>
      <c r="Z226" s="567"/>
      <c r="AA226" s="567"/>
      <c r="AB226" s="567"/>
      <c r="AC226" s="567"/>
      <c r="AD226" s="567"/>
      <c r="AE226" s="567"/>
      <c r="AF226" s="567"/>
      <c r="AG226" s="567"/>
      <c r="AH226" s="568"/>
      <c r="AI226" s="557"/>
      <c r="AJ226" s="557"/>
      <c r="AK226" s="557"/>
      <c r="AL226" s="557"/>
      <c r="AM226" s="557"/>
      <c r="AN226" s="557"/>
    </row>
    <row r="227" spans="1:40" s="301" customFormat="1" ht="45" customHeight="1">
      <c r="B227" s="296"/>
      <c r="C227" s="404">
        <v>11</v>
      </c>
      <c r="D227" s="404"/>
      <c r="E227" s="427" t="s">
        <v>723</v>
      </c>
      <c r="F227" s="567"/>
      <c r="G227" s="567"/>
      <c r="H227" s="567"/>
      <c r="I227" s="567"/>
      <c r="J227" s="567"/>
      <c r="K227" s="567"/>
      <c r="L227" s="567"/>
      <c r="M227" s="567"/>
      <c r="N227" s="567"/>
      <c r="O227" s="567"/>
      <c r="P227" s="567"/>
      <c r="Q227" s="567"/>
      <c r="R227" s="567"/>
      <c r="S227" s="567"/>
      <c r="T227" s="567"/>
      <c r="U227" s="567"/>
      <c r="V227" s="567"/>
      <c r="W227" s="567"/>
      <c r="X227" s="567"/>
      <c r="Y227" s="567"/>
      <c r="Z227" s="567"/>
      <c r="AA227" s="567"/>
      <c r="AB227" s="567"/>
      <c r="AC227" s="567"/>
      <c r="AD227" s="567"/>
      <c r="AE227" s="567"/>
      <c r="AF227" s="567"/>
      <c r="AG227" s="567"/>
      <c r="AH227" s="568"/>
      <c r="AI227" s="557"/>
      <c r="AJ227" s="557"/>
      <c r="AK227" s="557"/>
      <c r="AL227" s="557"/>
      <c r="AM227" s="557"/>
      <c r="AN227" s="557"/>
    </row>
    <row r="228" spans="1:40" s="301" customFormat="1" ht="45" customHeight="1">
      <c r="B228" s="296"/>
      <c r="C228" s="404">
        <v>12</v>
      </c>
      <c r="D228" s="404"/>
      <c r="E228" s="427" t="s">
        <v>722</v>
      </c>
      <c r="F228" s="567"/>
      <c r="G228" s="567"/>
      <c r="H228" s="567"/>
      <c r="I228" s="567"/>
      <c r="J228" s="567"/>
      <c r="K228" s="567"/>
      <c r="L228" s="567"/>
      <c r="M228" s="567"/>
      <c r="N228" s="567"/>
      <c r="O228" s="567"/>
      <c r="P228" s="567"/>
      <c r="Q228" s="567"/>
      <c r="R228" s="567"/>
      <c r="S228" s="567"/>
      <c r="T228" s="567"/>
      <c r="U228" s="567"/>
      <c r="V228" s="567"/>
      <c r="W228" s="567"/>
      <c r="X228" s="567"/>
      <c r="Y228" s="567"/>
      <c r="Z228" s="567"/>
      <c r="AA228" s="567"/>
      <c r="AB228" s="567"/>
      <c r="AC228" s="567"/>
      <c r="AD228" s="567"/>
      <c r="AE228" s="567"/>
      <c r="AF228" s="567"/>
      <c r="AG228" s="567"/>
      <c r="AH228" s="568"/>
      <c r="AI228" s="557"/>
      <c r="AJ228" s="557"/>
      <c r="AK228" s="557"/>
      <c r="AL228" s="557"/>
      <c r="AM228" s="557"/>
      <c r="AN228" s="557"/>
    </row>
    <row r="229" spans="1:40" s="301" customFormat="1" ht="30" customHeight="1">
      <c r="B229" s="296"/>
      <c r="C229" s="561" t="s">
        <v>525</v>
      </c>
      <c r="D229" s="562"/>
      <c r="E229" s="562"/>
      <c r="F229" s="562"/>
      <c r="G229" s="562"/>
      <c r="H229" s="562"/>
      <c r="I229" s="562"/>
      <c r="J229" s="562"/>
      <c r="K229" s="562"/>
      <c r="L229" s="562"/>
      <c r="M229" s="562"/>
      <c r="N229" s="562"/>
      <c r="O229" s="562"/>
      <c r="P229" s="562"/>
      <c r="Q229" s="562"/>
      <c r="R229" s="562"/>
      <c r="S229" s="562"/>
      <c r="T229" s="562"/>
      <c r="U229" s="562"/>
      <c r="V229" s="562"/>
      <c r="W229" s="562"/>
      <c r="X229" s="562"/>
      <c r="Y229" s="562"/>
      <c r="Z229" s="562"/>
      <c r="AA229" s="562"/>
      <c r="AB229" s="562"/>
      <c r="AC229" s="562"/>
      <c r="AD229" s="562"/>
      <c r="AE229" s="562"/>
      <c r="AF229" s="562"/>
      <c r="AG229" s="562"/>
      <c r="AH229" s="562"/>
      <c r="AI229" s="562"/>
      <c r="AJ229" s="562"/>
      <c r="AK229" s="562"/>
      <c r="AL229" s="562"/>
      <c r="AM229" s="562"/>
      <c r="AN229" s="563"/>
    </row>
    <row r="230" spans="1:40" s="301" customFormat="1" ht="30" customHeight="1">
      <c r="B230" s="296"/>
      <c r="C230" s="564" t="s">
        <v>526</v>
      </c>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5"/>
      <c r="AL230" s="565"/>
      <c r="AM230" s="565"/>
      <c r="AN230" s="566"/>
    </row>
    <row r="231" spans="1:40" s="301" customFormat="1" ht="30" customHeight="1">
      <c r="B231" s="296"/>
      <c r="C231" s="564" t="s">
        <v>527</v>
      </c>
      <c r="D231" s="565"/>
      <c r="E231" s="565"/>
      <c r="F231" s="565"/>
      <c r="G231" s="565"/>
      <c r="H231" s="565"/>
      <c r="I231" s="565"/>
      <c r="J231" s="565"/>
      <c r="K231" s="565"/>
      <c r="L231" s="565"/>
      <c r="M231" s="565"/>
      <c r="N231" s="565"/>
      <c r="O231" s="565"/>
      <c r="P231" s="565"/>
      <c r="Q231" s="565"/>
      <c r="R231" s="565"/>
      <c r="S231" s="565"/>
      <c r="T231" s="565"/>
      <c r="U231" s="565"/>
      <c r="V231" s="565"/>
      <c r="W231" s="565"/>
      <c r="X231" s="565"/>
      <c r="Y231" s="565"/>
      <c r="Z231" s="565"/>
      <c r="AA231" s="565"/>
      <c r="AB231" s="565"/>
      <c r="AC231" s="565"/>
      <c r="AD231" s="565"/>
      <c r="AE231" s="565"/>
      <c r="AF231" s="565"/>
      <c r="AG231" s="565"/>
      <c r="AH231" s="565"/>
      <c r="AI231" s="565"/>
      <c r="AJ231" s="565"/>
      <c r="AK231" s="565"/>
      <c r="AL231" s="565"/>
      <c r="AM231" s="565"/>
      <c r="AN231" s="566"/>
    </row>
    <row r="232" spans="1:40" s="301" customFormat="1" ht="30" customHeight="1">
      <c r="B232" s="296"/>
      <c r="C232" s="564" t="s">
        <v>528</v>
      </c>
      <c r="D232" s="565"/>
      <c r="E232" s="565"/>
      <c r="F232" s="565"/>
      <c r="G232" s="565"/>
      <c r="H232" s="565"/>
      <c r="I232" s="565"/>
      <c r="J232" s="565"/>
      <c r="K232" s="565"/>
      <c r="L232" s="565"/>
      <c r="M232" s="565"/>
      <c r="N232" s="565"/>
      <c r="O232" s="565"/>
      <c r="P232" s="565"/>
      <c r="Q232" s="565"/>
      <c r="R232" s="565"/>
      <c r="S232" s="565"/>
      <c r="T232" s="565"/>
      <c r="U232" s="565"/>
      <c r="V232" s="565"/>
      <c r="W232" s="565"/>
      <c r="X232" s="565"/>
      <c r="Y232" s="565"/>
      <c r="Z232" s="565"/>
      <c r="AA232" s="565"/>
      <c r="AB232" s="565"/>
      <c r="AC232" s="565"/>
      <c r="AD232" s="565"/>
      <c r="AE232" s="565"/>
      <c r="AF232" s="565"/>
      <c r="AG232" s="565"/>
      <c r="AH232" s="565"/>
      <c r="AI232" s="565"/>
      <c r="AJ232" s="565"/>
      <c r="AK232" s="565"/>
      <c r="AL232" s="565"/>
      <c r="AM232" s="565"/>
      <c r="AN232" s="566"/>
    </row>
    <row r="233" spans="1:40" ht="10.5" customHeight="1">
      <c r="C233" s="312"/>
      <c r="D233" s="222"/>
      <c r="E233" s="300"/>
      <c r="F233" s="300"/>
      <c r="G233" s="300"/>
      <c r="H233" s="300"/>
      <c r="I233" s="300"/>
      <c r="J233" s="300"/>
      <c r="K233" s="300"/>
      <c r="L233" s="300"/>
      <c r="M233" s="300"/>
      <c r="N233" s="300"/>
      <c r="O233" s="300"/>
      <c r="P233" s="300"/>
      <c r="Q233" s="300"/>
      <c r="R233" s="300"/>
      <c r="S233" s="300"/>
      <c r="T233" s="300"/>
      <c r="U233" s="300"/>
      <c r="V233" s="300"/>
      <c r="W233" s="300"/>
      <c r="X233" s="300"/>
      <c r="Y233" s="300"/>
      <c r="Z233" s="300"/>
      <c r="AA233" s="300"/>
      <c r="AB233" s="300"/>
      <c r="AC233" s="300"/>
      <c r="AD233" s="300"/>
      <c r="AE233" s="300"/>
      <c r="AF233" s="300"/>
      <c r="AG233" s="300"/>
      <c r="AH233" s="300"/>
      <c r="AI233" s="222"/>
      <c r="AJ233" s="222"/>
      <c r="AK233" s="222"/>
      <c r="AL233" s="222"/>
      <c r="AM233" s="222"/>
      <c r="AN233" s="222"/>
    </row>
    <row r="234" spans="1:40" ht="10.5" customHeight="1">
      <c r="C234" s="222"/>
      <c r="D234" s="222"/>
      <c r="E234" s="307"/>
      <c r="F234" s="307"/>
      <c r="G234" s="307"/>
      <c r="H234" s="307"/>
      <c r="I234" s="307"/>
      <c r="J234" s="307"/>
      <c r="K234" s="307"/>
      <c r="L234" s="307"/>
      <c r="M234" s="307"/>
      <c r="N234" s="307"/>
      <c r="O234" s="307"/>
      <c r="P234" s="307"/>
      <c r="Q234" s="307"/>
      <c r="R234" s="307"/>
      <c r="S234" s="307"/>
      <c r="T234" s="307"/>
      <c r="U234" s="307"/>
      <c r="V234" s="307"/>
      <c r="W234" s="307"/>
      <c r="X234" s="307"/>
      <c r="Y234" s="307"/>
      <c r="Z234" s="307"/>
      <c r="AA234" s="307"/>
      <c r="AB234" s="307"/>
      <c r="AC234" s="307"/>
      <c r="AD234" s="307"/>
      <c r="AE234" s="307"/>
      <c r="AF234" s="307"/>
      <c r="AG234" s="307"/>
      <c r="AH234" s="307"/>
      <c r="AI234" s="222"/>
      <c r="AJ234" s="222"/>
      <c r="AK234" s="222"/>
      <c r="AL234" s="222"/>
      <c r="AM234" s="222"/>
      <c r="AN234" s="222"/>
    </row>
    <row r="235" spans="1:40" ht="17.25" customHeight="1">
      <c r="A235" s="219"/>
      <c r="B235" s="225" t="s">
        <v>295</v>
      </c>
      <c r="C235" s="222"/>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222"/>
      <c r="AL235" s="222"/>
      <c r="AM235" s="222"/>
      <c r="AN235" s="222"/>
    </row>
    <row r="236" spans="1:40" ht="17.25" customHeight="1">
      <c r="A236" s="219"/>
      <c r="B236" s="225"/>
      <c r="C236" s="226" t="s">
        <v>292</v>
      </c>
      <c r="D236" s="222"/>
      <c r="E236" s="222"/>
      <c r="F236" s="222"/>
      <c r="G236" s="222"/>
      <c r="H236" s="222"/>
      <c r="I236" s="222"/>
      <c r="J236" s="222"/>
      <c r="K236" s="222"/>
      <c r="L236" s="222"/>
      <c r="M236" s="222"/>
      <c r="N236" s="222"/>
      <c r="O236" s="222"/>
      <c r="P236" s="222"/>
      <c r="Q236" s="222"/>
      <c r="R236" s="222"/>
      <c r="S236" s="222"/>
      <c r="T236" s="222"/>
      <c r="U236" s="222"/>
      <c r="V236" s="222"/>
      <c r="W236" s="222"/>
      <c r="X236" s="222"/>
      <c r="Y236" s="222"/>
      <c r="Z236" s="222"/>
      <c r="AA236" s="222"/>
      <c r="AB236" s="222"/>
      <c r="AC236" s="222"/>
      <c r="AD236" s="222"/>
      <c r="AE236" s="222"/>
      <c r="AF236" s="222"/>
      <c r="AG236" s="222"/>
      <c r="AH236" s="222"/>
      <c r="AI236" s="222"/>
      <c r="AJ236" s="222"/>
      <c r="AK236" s="222"/>
      <c r="AL236" s="222"/>
      <c r="AM236" s="222"/>
      <c r="AN236" s="222"/>
    </row>
    <row r="237" spans="1:40" ht="30" customHeight="1">
      <c r="A237" s="219"/>
      <c r="B237" s="219"/>
      <c r="C237" s="404">
        <v>1</v>
      </c>
      <c r="D237" s="404"/>
      <c r="E237" s="403" t="s">
        <v>293</v>
      </c>
      <c r="F237" s="403"/>
      <c r="G237" s="403"/>
      <c r="H237" s="403"/>
      <c r="I237" s="403"/>
      <c r="J237" s="403"/>
      <c r="K237" s="403"/>
      <c r="L237" s="403"/>
      <c r="M237" s="403"/>
      <c r="N237" s="403"/>
      <c r="O237" s="403"/>
      <c r="P237" s="403"/>
      <c r="Q237" s="403"/>
      <c r="R237" s="403"/>
      <c r="S237" s="403"/>
      <c r="T237" s="403"/>
      <c r="U237" s="403"/>
      <c r="V237" s="403"/>
      <c r="W237" s="403"/>
      <c r="X237" s="403"/>
      <c r="Y237" s="403"/>
      <c r="Z237" s="403"/>
      <c r="AA237" s="403"/>
      <c r="AB237" s="403"/>
      <c r="AC237" s="403"/>
      <c r="AD237" s="403"/>
      <c r="AE237" s="403"/>
      <c r="AF237" s="403"/>
      <c r="AG237" s="403"/>
      <c r="AH237" s="403"/>
      <c r="AI237" s="387"/>
      <c r="AJ237" s="387"/>
      <c r="AK237" s="387"/>
      <c r="AL237" s="387"/>
      <c r="AM237" s="387"/>
      <c r="AN237" s="387"/>
    </row>
    <row r="238" spans="1:40" ht="30" customHeight="1">
      <c r="A238" s="219"/>
      <c r="B238" s="219"/>
      <c r="C238" s="404">
        <v>2</v>
      </c>
      <c r="D238" s="404"/>
      <c r="E238" s="403" t="s">
        <v>294</v>
      </c>
      <c r="F238" s="403"/>
      <c r="G238" s="403"/>
      <c r="H238" s="403"/>
      <c r="I238" s="403"/>
      <c r="J238" s="403"/>
      <c r="K238" s="403"/>
      <c r="L238" s="403"/>
      <c r="M238" s="403"/>
      <c r="N238" s="403"/>
      <c r="O238" s="403"/>
      <c r="P238" s="403"/>
      <c r="Q238" s="403"/>
      <c r="R238" s="403"/>
      <c r="S238" s="403"/>
      <c r="T238" s="403"/>
      <c r="U238" s="403"/>
      <c r="V238" s="403"/>
      <c r="W238" s="403"/>
      <c r="X238" s="403"/>
      <c r="Y238" s="403"/>
      <c r="Z238" s="403"/>
      <c r="AA238" s="403"/>
      <c r="AB238" s="403"/>
      <c r="AC238" s="403"/>
      <c r="AD238" s="403"/>
      <c r="AE238" s="403"/>
      <c r="AF238" s="403"/>
      <c r="AG238" s="403"/>
      <c r="AH238" s="403"/>
      <c r="AI238" s="387"/>
      <c r="AJ238" s="387"/>
      <c r="AK238" s="387"/>
      <c r="AL238" s="387"/>
      <c r="AM238" s="387"/>
      <c r="AN238" s="387"/>
    </row>
    <row r="239" spans="1:40" ht="10.050000000000001" customHeight="1">
      <c r="A239" s="219"/>
      <c r="B239" s="219"/>
      <c r="C239" s="222"/>
      <c r="D239" s="222"/>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0"/>
      <c r="AL239" s="560"/>
      <c r="AM239" s="560"/>
      <c r="AN239" s="560"/>
    </row>
    <row r="240" spans="1:40" ht="17.25" customHeight="1">
      <c r="A240" s="219"/>
      <c r="B240" s="254"/>
      <c r="C240" s="254" t="s">
        <v>346</v>
      </c>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row>
    <row r="241" spans="1:40" ht="120" customHeight="1">
      <c r="A241" s="219"/>
      <c r="B241" s="254"/>
      <c r="C241" s="460">
        <v>1</v>
      </c>
      <c r="D241" s="460"/>
      <c r="E241" s="424" t="s">
        <v>347</v>
      </c>
      <c r="F241" s="424"/>
      <c r="G241" s="424"/>
      <c r="H241" s="424"/>
      <c r="I241" s="424"/>
      <c r="J241" s="424"/>
      <c r="K241" s="424"/>
      <c r="L241" s="424"/>
      <c r="M241" s="424"/>
      <c r="N241" s="424"/>
      <c r="O241" s="424"/>
      <c r="P241" s="424"/>
      <c r="Q241" s="424"/>
      <c r="R241" s="424"/>
      <c r="S241" s="424"/>
      <c r="T241" s="424"/>
      <c r="U241" s="424"/>
      <c r="V241" s="424"/>
      <c r="W241" s="424"/>
      <c r="X241" s="424"/>
      <c r="Y241" s="424"/>
      <c r="Z241" s="424"/>
      <c r="AA241" s="424"/>
      <c r="AB241" s="424"/>
      <c r="AC241" s="424"/>
      <c r="AD241" s="424"/>
      <c r="AE241" s="424"/>
      <c r="AF241" s="424"/>
      <c r="AG241" s="424"/>
      <c r="AH241" s="424"/>
      <c r="AI241" s="448"/>
      <c r="AJ241" s="448"/>
      <c r="AK241" s="448"/>
      <c r="AL241" s="448"/>
      <c r="AM241" s="448"/>
      <c r="AN241" s="448"/>
    </row>
    <row r="242" spans="1:40" ht="10.050000000000001" customHeight="1">
      <c r="A242" s="219"/>
      <c r="B242" s="219"/>
      <c r="C242" s="222"/>
      <c r="D242" s="222"/>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0"/>
      <c r="AL242" s="560"/>
      <c r="AM242" s="560"/>
      <c r="AN242" s="560"/>
    </row>
    <row r="243" spans="1:40" ht="17.25" customHeight="1">
      <c r="A243" s="219"/>
      <c r="B243" s="225"/>
      <c r="C243" s="226" t="s">
        <v>529</v>
      </c>
      <c r="D243" s="222"/>
      <c r="E243" s="222"/>
      <c r="F243" s="222"/>
      <c r="G243" s="222"/>
      <c r="H243" s="222"/>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222"/>
      <c r="AE243" s="222"/>
      <c r="AF243" s="222"/>
      <c r="AG243" s="222"/>
      <c r="AH243" s="222"/>
      <c r="AI243" s="222"/>
      <c r="AJ243" s="222"/>
      <c r="AK243" s="222"/>
      <c r="AL243" s="222"/>
      <c r="AM243" s="222"/>
      <c r="AN243" s="222"/>
    </row>
    <row r="244" spans="1:40" ht="30" customHeight="1">
      <c r="A244" s="219"/>
      <c r="B244" s="219"/>
      <c r="C244" s="404">
        <v>1</v>
      </c>
      <c r="D244" s="404"/>
      <c r="E244" s="403" t="s">
        <v>530</v>
      </c>
      <c r="F244" s="403"/>
      <c r="G244" s="403"/>
      <c r="H244" s="403"/>
      <c r="I244" s="403"/>
      <c r="J244" s="403"/>
      <c r="K244" s="403"/>
      <c r="L244" s="403"/>
      <c r="M244" s="403"/>
      <c r="N244" s="403"/>
      <c r="O244" s="403"/>
      <c r="P244" s="403"/>
      <c r="Q244" s="403"/>
      <c r="R244" s="403"/>
      <c r="S244" s="403"/>
      <c r="T244" s="403"/>
      <c r="U244" s="403"/>
      <c r="V244" s="403"/>
      <c r="W244" s="403"/>
      <c r="X244" s="403"/>
      <c r="Y244" s="403"/>
      <c r="Z244" s="403"/>
      <c r="AA244" s="403"/>
      <c r="AB244" s="403"/>
      <c r="AC244" s="403"/>
      <c r="AD244" s="403"/>
      <c r="AE244" s="403"/>
      <c r="AF244" s="403"/>
      <c r="AG244" s="403"/>
      <c r="AH244" s="403"/>
      <c r="AI244" s="387"/>
      <c r="AJ244" s="387"/>
      <c r="AK244" s="387"/>
      <c r="AL244" s="387"/>
      <c r="AM244" s="387"/>
      <c r="AN244" s="387"/>
    </row>
    <row r="245" spans="1:40" ht="30" customHeight="1">
      <c r="A245" s="219"/>
      <c r="B245" s="219"/>
      <c r="C245" s="404">
        <v>2</v>
      </c>
      <c r="D245" s="404"/>
      <c r="E245" s="403" t="s">
        <v>531</v>
      </c>
      <c r="F245" s="403"/>
      <c r="G245" s="403"/>
      <c r="H245" s="403"/>
      <c r="I245" s="403"/>
      <c r="J245" s="403"/>
      <c r="K245" s="403"/>
      <c r="L245" s="403"/>
      <c r="M245" s="403"/>
      <c r="N245" s="403"/>
      <c r="O245" s="403"/>
      <c r="P245" s="403"/>
      <c r="Q245" s="403"/>
      <c r="R245" s="403"/>
      <c r="S245" s="403"/>
      <c r="T245" s="403"/>
      <c r="U245" s="403"/>
      <c r="V245" s="403"/>
      <c r="W245" s="403"/>
      <c r="X245" s="403"/>
      <c r="Y245" s="403"/>
      <c r="Z245" s="403"/>
      <c r="AA245" s="403"/>
      <c r="AB245" s="403"/>
      <c r="AC245" s="403"/>
      <c r="AD245" s="403"/>
      <c r="AE245" s="403"/>
      <c r="AF245" s="403"/>
      <c r="AG245" s="403"/>
      <c r="AH245" s="403"/>
      <c r="AI245" s="387"/>
      <c r="AJ245" s="387"/>
      <c r="AK245" s="387"/>
      <c r="AL245" s="387"/>
      <c r="AM245" s="387"/>
      <c r="AN245" s="387"/>
    </row>
    <row r="246" spans="1:40" ht="10.050000000000001" customHeight="1">
      <c r="A246" s="219"/>
      <c r="B246" s="219"/>
      <c r="C246" s="222"/>
      <c r="D246" s="222"/>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0"/>
      <c r="AL246" s="560"/>
      <c r="AM246" s="560"/>
      <c r="AN246" s="560"/>
    </row>
    <row r="247" spans="1:40" ht="17.25" customHeight="1">
      <c r="A247" s="219"/>
      <c r="B247" s="225"/>
      <c r="C247" s="226" t="s">
        <v>532</v>
      </c>
      <c r="D247" s="222"/>
      <c r="E247" s="222"/>
      <c r="F247" s="222"/>
      <c r="G247" s="222"/>
      <c r="H247" s="222"/>
      <c r="I247" s="222"/>
      <c r="J247" s="222"/>
      <c r="K247" s="222"/>
      <c r="L247" s="222"/>
      <c r="M247" s="222"/>
      <c r="N247" s="222"/>
      <c r="O247" s="222"/>
      <c r="P247" s="222"/>
      <c r="Q247" s="222"/>
      <c r="R247" s="222"/>
      <c r="S247" s="222"/>
      <c r="T247" s="222"/>
      <c r="U247" s="222"/>
      <c r="V247" s="222"/>
      <c r="W247" s="222"/>
      <c r="X247" s="222"/>
      <c r="Y247" s="222"/>
      <c r="Z247" s="222"/>
      <c r="AA247" s="222"/>
      <c r="AB247" s="222"/>
      <c r="AC247" s="222"/>
      <c r="AD247" s="222"/>
      <c r="AE247" s="222"/>
      <c r="AF247" s="222"/>
      <c r="AG247" s="222"/>
      <c r="AH247" s="222"/>
      <c r="AI247" s="222"/>
      <c r="AJ247" s="222"/>
      <c r="AK247" s="222"/>
      <c r="AL247" s="222"/>
      <c r="AM247" s="222"/>
      <c r="AN247" s="222"/>
    </row>
    <row r="248" spans="1:40" ht="30" customHeight="1">
      <c r="A248" s="219"/>
      <c r="B248" s="219"/>
      <c r="C248" s="404">
        <v>1</v>
      </c>
      <c r="D248" s="404"/>
      <c r="E248" s="403" t="s">
        <v>533</v>
      </c>
      <c r="F248" s="403"/>
      <c r="G248" s="403"/>
      <c r="H248" s="403"/>
      <c r="I248" s="403"/>
      <c r="J248" s="403"/>
      <c r="K248" s="403"/>
      <c r="L248" s="403"/>
      <c r="M248" s="403"/>
      <c r="N248" s="403"/>
      <c r="O248" s="403"/>
      <c r="P248" s="403"/>
      <c r="Q248" s="403"/>
      <c r="R248" s="403"/>
      <c r="S248" s="403"/>
      <c r="T248" s="403"/>
      <c r="U248" s="403"/>
      <c r="V248" s="403"/>
      <c r="W248" s="403"/>
      <c r="X248" s="403"/>
      <c r="Y248" s="403"/>
      <c r="Z248" s="403"/>
      <c r="AA248" s="403"/>
      <c r="AB248" s="403"/>
      <c r="AC248" s="403"/>
      <c r="AD248" s="403"/>
      <c r="AE248" s="403"/>
      <c r="AF248" s="403"/>
      <c r="AG248" s="403"/>
      <c r="AH248" s="403"/>
      <c r="AI248" s="387"/>
      <c r="AJ248" s="387"/>
      <c r="AK248" s="387"/>
      <c r="AL248" s="387"/>
      <c r="AM248" s="387"/>
      <c r="AN248" s="387"/>
    </row>
    <row r="249" spans="1:40" ht="30" customHeight="1">
      <c r="A249" s="219"/>
      <c r="B249" s="219"/>
      <c r="C249" s="404">
        <v>2</v>
      </c>
      <c r="D249" s="404"/>
      <c r="E249" s="403" t="s">
        <v>534</v>
      </c>
      <c r="F249" s="403"/>
      <c r="G249" s="403"/>
      <c r="H249" s="403"/>
      <c r="I249" s="403"/>
      <c r="J249" s="403"/>
      <c r="K249" s="403"/>
      <c r="L249" s="403"/>
      <c r="M249" s="403"/>
      <c r="N249" s="403"/>
      <c r="O249" s="403"/>
      <c r="P249" s="403"/>
      <c r="Q249" s="403"/>
      <c r="R249" s="403"/>
      <c r="S249" s="403"/>
      <c r="T249" s="403"/>
      <c r="U249" s="403"/>
      <c r="V249" s="403"/>
      <c r="W249" s="403"/>
      <c r="X249" s="403"/>
      <c r="Y249" s="403"/>
      <c r="Z249" s="403"/>
      <c r="AA249" s="403"/>
      <c r="AB249" s="403"/>
      <c r="AC249" s="403"/>
      <c r="AD249" s="403"/>
      <c r="AE249" s="403"/>
      <c r="AF249" s="403"/>
      <c r="AG249" s="403"/>
      <c r="AH249" s="403"/>
      <c r="AI249" s="387"/>
      <c r="AJ249" s="387"/>
      <c r="AK249" s="387"/>
      <c r="AL249" s="387"/>
      <c r="AM249" s="387"/>
      <c r="AN249" s="387"/>
    </row>
    <row r="250" spans="1:40" ht="17.25" customHeight="1">
      <c r="A250" s="219"/>
      <c r="B250" s="219"/>
      <c r="C250" s="222"/>
      <c r="D250" s="222"/>
      <c r="E250" s="222"/>
      <c r="F250" s="222"/>
      <c r="G250" s="222"/>
      <c r="H250" s="222"/>
      <c r="I250" s="222"/>
      <c r="J250" s="222"/>
      <c r="K250" s="222"/>
      <c r="L250" s="222"/>
      <c r="M250" s="222"/>
      <c r="N250" s="222"/>
      <c r="O250" s="222"/>
      <c r="P250" s="222"/>
      <c r="Q250" s="222"/>
      <c r="R250" s="222"/>
      <c r="S250" s="222"/>
      <c r="T250" s="222"/>
      <c r="U250" s="222"/>
      <c r="V250" s="222"/>
      <c r="W250" s="222"/>
      <c r="X250" s="222"/>
      <c r="Y250" s="222"/>
      <c r="Z250" s="222"/>
      <c r="AA250" s="222"/>
      <c r="AB250" s="222"/>
      <c r="AC250" s="222"/>
      <c r="AD250" s="222"/>
      <c r="AE250" s="222"/>
      <c r="AF250" s="222"/>
      <c r="AG250" s="222"/>
      <c r="AH250" s="222"/>
      <c r="AI250" s="222"/>
      <c r="AJ250" s="222"/>
      <c r="AK250" s="222"/>
      <c r="AL250" s="222"/>
      <c r="AM250" s="222"/>
      <c r="AN250" s="222"/>
    </row>
    <row r="251" spans="1:40" ht="17.25" customHeight="1">
      <c r="A251" s="219"/>
      <c r="B251" s="219"/>
      <c r="C251" s="222"/>
      <c r="D251" s="222"/>
      <c r="E251" s="222"/>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c r="AE251" s="222"/>
      <c r="AF251" s="222"/>
      <c r="AG251" s="222"/>
      <c r="AH251" s="222"/>
      <c r="AI251" s="222"/>
      <c r="AJ251" s="222"/>
      <c r="AK251" s="222"/>
      <c r="AL251" s="222"/>
      <c r="AM251" s="222"/>
      <c r="AN251" s="222"/>
    </row>
    <row r="252" spans="1:40" ht="17.25" customHeight="1">
      <c r="A252" s="219"/>
      <c r="B252" s="219"/>
      <c r="C252" s="222"/>
      <c r="D252" s="222"/>
      <c r="E252" s="222"/>
      <c r="F252" s="222"/>
      <c r="G252" s="222"/>
      <c r="H252" s="222"/>
      <c r="I252" s="222"/>
      <c r="J252" s="222"/>
      <c r="K252" s="222"/>
      <c r="L252" s="222"/>
      <c r="M252" s="222"/>
      <c r="N252" s="222"/>
      <c r="O252" s="222"/>
      <c r="P252" s="222"/>
      <c r="Q252" s="222"/>
      <c r="R252" s="222"/>
      <c r="S252" s="222"/>
      <c r="T252" s="222"/>
      <c r="U252" s="222"/>
      <c r="V252" s="222"/>
      <c r="W252" s="222"/>
      <c r="X252" s="222"/>
      <c r="Y252" s="222"/>
      <c r="Z252" s="222"/>
      <c r="AA252" s="222"/>
      <c r="AB252" s="222"/>
      <c r="AC252" s="222"/>
      <c r="AD252" s="222"/>
      <c r="AE252" s="222"/>
      <c r="AF252" s="222"/>
      <c r="AG252" s="222"/>
      <c r="AH252" s="222"/>
      <c r="AI252" s="222"/>
      <c r="AJ252" s="222"/>
      <c r="AK252" s="222"/>
      <c r="AL252" s="222"/>
      <c r="AM252" s="222"/>
      <c r="AN252" s="222"/>
    </row>
    <row r="253" spans="1:40" ht="17.25" customHeight="1">
      <c r="A253" s="219"/>
      <c r="B253" s="219"/>
      <c r="C253" s="222"/>
      <c r="D253" s="222"/>
      <c r="E253" s="222"/>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E253" s="222"/>
      <c r="AF253" s="222"/>
      <c r="AG253" s="222"/>
      <c r="AH253" s="222"/>
      <c r="AI253" s="222"/>
      <c r="AJ253" s="222"/>
      <c r="AK253" s="222"/>
      <c r="AL253" s="222"/>
      <c r="AM253" s="222"/>
      <c r="AN253" s="222"/>
    </row>
    <row r="254" spans="1:40" ht="17.25" customHeight="1">
      <c r="A254" s="219"/>
      <c r="B254" s="219"/>
      <c r="C254" s="222"/>
      <c r="D254" s="222"/>
      <c r="E254" s="222"/>
      <c r="F254" s="222"/>
      <c r="G254" s="222"/>
      <c r="H254" s="222"/>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c r="AE254" s="222"/>
      <c r="AF254" s="222"/>
      <c r="AG254" s="222"/>
      <c r="AH254" s="222"/>
      <c r="AI254" s="222"/>
      <c r="AJ254" s="222"/>
      <c r="AK254" s="222"/>
      <c r="AL254" s="222"/>
      <c r="AM254" s="222"/>
      <c r="AN254" s="222"/>
    </row>
    <row r="255" spans="1:40" ht="17.25" customHeight="1">
      <c r="A255" s="219"/>
      <c r="B255" s="219"/>
      <c r="C255" s="222"/>
      <c r="D255" s="222"/>
      <c r="E255" s="222"/>
      <c r="F255" s="222"/>
      <c r="G255" s="222"/>
      <c r="H255" s="222"/>
      <c r="I255" s="222"/>
      <c r="J255" s="222"/>
      <c r="K255" s="222"/>
      <c r="L255" s="222"/>
      <c r="M255" s="222"/>
      <c r="N255" s="222"/>
      <c r="O255" s="222"/>
      <c r="P255" s="222"/>
      <c r="Q255" s="222"/>
      <c r="R255" s="222"/>
      <c r="S255" s="222"/>
      <c r="T255" s="222"/>
      <c r="U255" s="222"/>
      <c r="V255" s="222"/>
      <c r="W255" s="222"/>
      <c r="X255" s="222"/>
      <c r="Y255" s="222"/>
      <c r="Z255" s="222"/>
      <c r="AA255" s="222"/>
      <c r="AB255" s="222"/>
      <c r="AC255" s="222"/>
      <c r="AD255" s="222"/>
      <c r="AE255" s="222"/>
      <c r="AF255" s="222"/>
      <c r="AG255" s="222"/>
      <c r="AH255" s="222"/>
      <c r="AI255" s="222"/>
      <c r="AJ255" s="222"/>
      <c r="AK255" s="222"/>
      <c r="AL255" s="222"/>
      <c r="AM255" s="222"/>
      <c r="AN255" s="222"/>
    </row>
    <row r="256" spans="1:40" ht="17.25" customHeight="1">
      <c r="A256" s="219"/>
      <c r="B256" s="219"/>
      <c r="C256" s="222"/>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row>
    <row r="257" spans="1:40" ht="17.25" customHeight="1">
      <c r="A257" s="219"/>
      <c r="B257" s="219"/>
      <c r="C257" s="222"/>
      <c r="D257" s="222"/>
      <c r="E257" s="222"/>
      <c r="F257" s="222"/>
      <c r="G257" s="222"/>
      <c r="H257" s="222"/>
      <c r="I257" s="222"/>
      <c r="J257" s="222"/>
      <c r="K257" s="222"/>
      <c r="L257" s="222"/>
      <c r="M257" s="222"/>
      <c r="N257" s="222"/>
      <c r="O257" s="222"/>
      <c r="P257" s="222"/>
      <c r="Q257" s="222"/>
      <c r="R257" s="222"/>
      <c r="S257" s="222"/>
      <c r="T257" s="222"/>
      <c r="U257" s="222"/>
      <c r="V257" s="222"/>
      <c r="W257" s="222"/>
      <c r="X257" s="222"/>
      <c r="Y257" s="222"/>
      <c r="Z257" s="222"/>
      <c r="AA257" s="222"/>
      <c r="AB257" s="222"/>
      <c r="AC257" s="222"/>
      <c r="AD257" s="222"/>
      <c r="AE257" s="222"/>
      <c r="AF257" s="222"/>
      <c r="AG257" s="222"/>
      <c r="AH257" s="222"/>
      <c r="AI257" s="222"/>
      <c r="AJ257" s="222"/>
      <c r="AK257" s="222"/>
      <c r="AL257" s="222"/>
      <c r="AM257" s="222"/>
      <c r="AN257" s="222"/>
    </row>
    <row r="258" spans="1:40" ht="17.25" customHeight="1">
      <c r="A258" s="219"/>
      <c r="B258" s="219"/>
      <c r="C258" s="222"/>
      <c r="D258" s="222"/>
      <c r="E258" s="222"/>
      <c r="F258" s="222"/>
      <c r="G258" s="222"/>
      <c r="H258" s="222"/>
      <c r="I258" s="222"/>
      <c r="J258" s="222"/>
      <c r="K258" s="222"/>
      <c r="L258" s="222"/>
      <c r="M258" s="222"/>
      <c r="N258" s="222"/>
      <c r="O258" s="222"/>
      <c r="P258" s="222"/>
      <c r="Q258" s="222"/>
      <c r="R258" s="222"/>
      <c r="S258" s="222"/>
      <c r="T258" s="222"/>
      <c r="U258" s="222"/>
      <c r="V258" s="222"/>
      <c r="W258" s="222"/>
      <c r="X258" s="222"/>
      <c r="Y258" s="222"/>
      <c r="Z258" s="222"/>
      <c r="AA258" s="222"/>
      <c r="AB258" s="222"/>
      <c r="AC258" s="222"/>
      <c r="AD258" s="222"/>
      <c r="AE258" s="222"/>
      <c r="AF258" s="222"/>
      <c r="AG258" s="222"/>
      <c r="AH258" s="222"/>
      <c r="AI258" s="222"/>
      <c r="AJ258" s="222"/>
      <c r="AK258" s="222"/>
      <c r="AL258" s="222"/>
      <c r="AM258" s="222"/>
      <c r="AN258" s="222"/>
    </row>
    <row r="259" spans="1:40" ht="17.25" customHeight="1">
      <c r="A259" s="219"/>
      <c r="B259" s="219"/>
      <c r="C259" s="222"/>
      <c r="D259" s="222"/>
      <c r="E259" s="222"/>
      <c r="F259" s="222"/>
      <c r="G259" s="222"/>
      <c r="H259" s="222"/>
      <c r="I259" s="222"/>
      <c r="J259" s="222"/>
      <c r="K259" s="222"/>
      <c r="L259" s="222"/>
      <c r="M259" s="222"/>
      <c r="N259" s="222"/>
      <c r="O259" s="222"/>
      <c r="P259" s="222"/>
      <c r="Q259" s="222"/>
      <c r="R259" s="222"/>
      <c r="S259" s="222"/>
      <c r="T259" s="222"/>
      <c r="U259" s="222"/>
      <c r="V259" s="222"/>
      <c r="W259" s="222"/>
      <c r="X259" s="222"/>
      <c r="Y259" s="222"/>
      <c r="Z259" s="222"/>
      <c r="AA259" s="222"/>
      <c r="AB259" s="222"/>
      <c r="AC259" s="222"/>
      <c r="AD259" s="222"/>
      <c r="AE259" s="222"/>
      <c r="AF259" s="222"/>
      <c r="AG259" s="222"/>
      <c r="AH259" s="222"/>
      <c r="AI259" s="222"/>
      <c r="AJ259" s="222"/>
      <c r="AK259" s="222"/>
      <c r="AL259" s="222"/>
      <c r="AM259" s="222"/>
      <c r="AN259" s="222"/>
    </row>
    <row r="260" spans="1:40" ht="17.25" customHeight="1">
      <c r="A260" s="219"/>
      <c r="B260" s="219"/>
      <c r="C260" s="222"/>
      <c r="D260" s="222"/>
      <c r="E260" s="222"/>
      <c r="F260" s="222"/>
      <c r="G260" s="222"/>
      <c r="H260" s="222"/>
      <c r="I260" s="222"/>
      <c r="J260" s="222"/>
      <c r="K260" s="222"/>
      <c r="L260" s="222"/>
      <c r="M260" s="222"/>
      <c r="N260" s="222"/>
      <c r="O260" s="222"/>
      <c r="P260" s="222"/>
      <c r="Q260" s="222"/>
      <c r="R260" s="222"/>
      <c r="S260" s="222"/>
      <c r="T260" s="222"/>
      <c r="U260" s="222"/>
      <c r="V260" s="222"/>
      <c r="W260" s="222"/>
      <c r="X260" s="222"/>
      <c r="Y260" s="222"/>
      <c r="Z260" s="222"/>
      <c r="AA260" s="222"/>
      <c r="AB260" s="222"/>
      <c r="AC260" s="222"/>
      <c r="AD260" s="222"/>
      <c r="AE260" s="222"/>
      <c r="AF260" s="222"/>
      <c r="AG260" s="222"/>
      <c r="AH260" s="222"/>
      <c r="AI260" s="222"/>
      <c r="AJ260" s="222"/>
      <c r="AK260" s="222"/>
      <c r="AL260" s="222"/>
      <c r="AM260" s="222"/>
      <c r="AN260" s="222"/>
    </row>
    <row r="261" spans="1:40" ht="17.25" customHeight="1">
      <c r="A261" s="219"/>
      <c r="B261" s="219"/>
      <c r="C261" s="222"/>
      <c r="D261" s="222"/>
      <c r="E261" s="222"/>
      <c r="F261" s="222"/>
      <c r="G261" s="222"/>
      <c r="H261" s="222"/>
      <c r="I261" s="222"/>
      <c r="J261" s="222"/>
      <c r="K261" s="222"/>
      <c r="L261" s="222"/>
      <c r="M261" s="222"/>
      <c r="N261" s="222"/>
      <c r="O261" s="222"/>
      <c r="P261" s="222"/>
      <c r="Q261" s="222"/>
      <c r="R261" s="222"/>
      <c r="S261" s="222"/>
      <c r="T261" s="222"/>
      <c r="U261" s="222"/>
      <c r="V261" s="222"/>
      <c r="W261" s="222"/>
      <c r="X261" s="222"/>
      <c r="Y261" s="222"/>
      <c r="Z261" s="222"/>
      <c r="AA261" s="222"/>
      <c r="AB261" s="222"/>
      <c r="AC261" s="222"/>
      <c r="AD261" s="222"/>
      <c r="AE261" s="222"/>
      <c r="AF261" s="222"/>
      <c r="AG261" s="222"/>
      <c r="AH261" s="222"/>
      <c r="AI261" s="222"/>
      <c r="AJ261" s="222"/>
      <c r="AK261" s="222"/>
      <c r="AL261" s="222"/>
      <c r="AM261" s="222"/>
      <c r="AN261" s="222"/>
    </row>
    <row r="262" spans="1:40" ht="17.25" customHeight="1">
      <c r="A262" s="219"/>
      <c r="B262" s="219"/>
      <c r="C262" s="222"/>
      <c r="D262" s="222"/>
      <c r="E262" s="222"/>
      <c r="F262" s="222"/>
      <c r="G262" s="222"/>
      <c r="H262" s="222"/>
      <c r="I262" s="222"/>
      <c r="J262" s="222"/>
      <c r="K262" s="222"/>
      <c r="L262" s="222"/>
      <c r="M262" s="222"/>
      <c r="N262" s="222"/>
      <c r="O262" s="222"/>
      <c r="P262" s="222"/>
      <c r="Q262" s="222"/>
      <c r="R262" s="222"/>
      <c r="S262" s="222"/>
      <c r="T262" s="222"/>
      <c r="U262" s="222"/>
      <c r="V262" s="222"/>
      <c r="W262" s="222"/>
      <c r="X262" s="222"/>
      <c r="Y262" s="222"/>
      <c r="Z262" s="222"/>
      <c r="AA262" s="222"/>
      <c r="AB262" s="222"/>
      <c r="AC262" s="222"/>
      <c r="AD262" s="222"/>
      <c r="AE262" s="222"/>
      <c r="AF262" s="222"/>
      <c r="AG262" s="222"/>
      <c r="AH262" s="222"/>
      <c r="AI262" s="222"/>
      <c r="AJ262" s="222"/>
      <c r="AK262" s="222"/>
      <c r="AL262" s="222"/>
      <c r="AM262" s="222"/>
      <c r="AN262" s="222"/>
    </row>
    <row r="263" spans="1:40" ht="17.25" customHeight="1">
      <c r="A263" s="219"/>
      <c r="B263" s="219"/>
      <c r="C263" s="222"/>
      <c r="D263" s="222"/>
      <c r="E263" s="222"/>
      <c r="F263" s="222"/>
      <c r="G263" s="222"/>
      <c r="H263" s="222"/>
      <c r="I263" s="222"/>
      <c r="J263" s="222"/>
      <c r="K263" s="222"/>
      <c r="L263" s="222"/>
      <c r="M263" s="222"/>
      <c r="N263" s="222"/>
      <c r="O263" s="222"/>
      <c r="P263" s="222"/>
      <c r="Q263" s="222"/>
      <c r="R263" s="222"/>
      <c r="S263" s="222"/>
      <c r="T263" s="222"/>
      <c r="U263" s="222"/>
      <c r="V263" s="222"/>
      <c r="W263" s="222"/>
      <c r="X263" s="222"/>
      <c r="Y263" s="222"/>
      <c r="Z263" s="222"/>
      <c r="AA263" s="222"/>
      <c r="AB263" s="222"/>
      <c r="AC263" s="222"/>
      <c r="AD263" s="222"/>
      <c r="AE263" s="222"/>
      <c r="AF263" s="222"/>
      <c r="AG263" s="222"/>
      <c r="AH263" s="222"/>
      <c r="AI263" s="222"/>
      <c r="AJ263" s="222"/>
      <c r="AK263" s="222"/>
      <c r="AL263" s="222"/>
      <c r="AM263" s="222"/>
      <c r="AN263" s="222"/>
    </row>
    <row r="264" spans="1:40" ht="17.25" customHeight="1">
      <c r="A264" s="219"/>
      <c r="B264" s="219"/>
      <c r="C264" s="222"/>
      <c r="D264" s="222"/>
      <c r="E264" s="222"/>
      <c r="F264" s="222"/>
      <c r="G264" s="222"/>
      <c r="H264" s="222"/>
      <c r="I264" s="222"/>
      <c r="J264" s="222"/>
      <c r="K264" s="222"/>
      <c r="L264" s="222"/>
      <c r="M264" s="222"/>
      <c r="N264" s="222"/>
      <c r="O264" s="222"/>
      <c r="P264" s="222"/>
      <c r="Q264" s="222"/>
      <c r="R264" s="222"/>
      <c r="S264" s="222"/>
      <c r="T264" s="222"/>
      <c r="U264" s="222"/>
      <c r="V264" s="222"/>
      <c r="W264" s="222"/>
      <c r="X264" s="222"/>
      <c r="Y264" s="222"/>
      <c r="Z264" s="222"/>
      <c r="AA264" s="222"/>
      <c r="AB264" s="222"/>
      <c r="AC264" s="222"/>
      <c r="AD264" s="222"/>
      <c r="AE264" s="222"/>
      <c r="AF264" s="222"/>
      <c r="AG264" s="222"/>
      <c r="AH264" s="222"/>
      <c r="AI264" s="222"/>
      <c r="AJ264" s="222"/>
      <c r="AK264" s="222"/>
      <c r="AL264" s="222"/>
      <c r="AM264" s="222"/>
      <c r="AN264" s="222"/>
    </row>
    <row r="265" spans="1:40" ht="17.25" customHeight="1">
      <c r="A265" s="219"/>
      <c r="B265" s="219"/>
      <c r="C265" s="222"/>
      <c r="D265" s="222"/>
      <c r="E265" s="222"/>
      <c r="F265" s="222"/>
      <c r="G265" s="222"/>
      <c r="H265" s="222"/>
      <c r="I265" s="222"/>
      <c r="J265" s="222"/>
      <c r="K265" s="222"/>
      <c r="L265" s="222"/>
      <c r="M265" s="222"/>
      <c r="N265" s="222"/>
      <c r="O265" s="222"/>
      <c r="P265" s="222"/>
      <c r="Q265" s="222"/>
      <c r="R265" s="222"/>
      <c r="S265" s="222"/>
      <c r="T265" s="222"/>
      <c r="U265" s="222"/>
      <c r="V265" s="222"/>
      <c r="W265" s="222"/>
      <c r="X265" s="222"/>
      <c r="Y265" s="222"/>
      <c r="Z265" s="222"/>
      <c r="AA265" s="222"/>
      <c r="AB265" s="222"/>
      <c r="AC265" s="222"/>
      <c r="AD265" s="222"/>
      <c r="AE265" s="222"/>
      <c r="AF265" s="222"/>
      <c r="AG265" s="222"/>
      <c r="AH265" s="222"/>
      <c r="AI265" s="222"/>
      <c r="AJ265" s="222"/>
      <c r="AK265" s="222"/>
      <c r="AL265" s="222"/>
      <c r="AM265" s="222"/>
      <c r="AN265" s="222"/>
    </row>
    <row r="266" spans="1:40" ht="17.25" customHeight="1">
      <c r="A266" s="219"/>
      <c r="B266" s="219"/>
      <c r="C266" s="219"/>
      <c r="D266" s="219"/>
      <c r="E266" s="219"/>
      <c r="F266" s="219"/>
      <c r="G266" s="219"/>
      <c r="H266" s="219"/>
      <c r="I266" s="219"/>
      <c r="J266" s="219"/>
      <c r="K266" s="219"/>
      <c r="L266" s="219"/>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row>
    <row r="267" spans="1:40" ht="17.25" customHeight="1">
      <c r="A267" s="219"/>
      <c r="B267" s="219"/>
      <c r="C267" s="219"/>
      <c r="D267" s="219"/>
      <c r="E267" s="219"/>
      <c r="F267" s="219"/>
      <c r="G267" s="219"/>
      <c r="H267" s="219"/>
      <c r="I267" s="219"/>
      <c r="J267" s="219"/>
      <c r="K267" s="219"/>
      <c r="L267" s="219"/>
      <c r="M267" s="219"/>
      <c r="N267" s="219"/>
      <c r="O267" s="219"/>
      <c r="P267" s="219"/>
      <c r="Q267" s="219"/>
      <c r="R267" s="219"/>
      <c r="S267" s="219"/>
      <c r="T267" s="219"/>
      <c r="U267" s="219"/>
      <c r="V267" s="219"/>
      <c r="W267" s="219"/>
      <c r="X267" s="219"/>
      <c r="Y267" s="219"/>
      <c r="Z267" s="219"/>
      <c r="AA267" s="219"/>
      <c r="AB267" s="219"/>
      <c r="AC267" s="219"/>
      <c r="AD267" s="219"/>
      <c r="AE267" s="219"/>
      <c r="AF267" s="219"/>
      <c r="AG267" s="219"/>
      <c r="AH267" s="219"/>
      <c r="AI267" s="219"/>
      <c r="AJ267" s="219"/>
      <c r="AK267" s="219"/>
      <c r="AL267" s="219"/>
      <c r="AM267" s="219"/>
      <c r="AN267" s="219"/>
    </row>
    <row r="268" spans="1:40" ht="17.25" customHeight="1">
      <c r="A268" s="219"/>
      <c r="B268" s="219"/>
      <c r="C268" s="222"/>
      <c r="D268" s="222"/>
      <c r="E268" s="226"/>
      <c r="F268" s="226"/>
      <c r="G268" s="226"/>
      <c r="H268" s="226"/>
      <c r="I268" s="226"/>
      <c r="J268" s="226"/>
      <c r="K268" s="226"/>
      <c r="L268" s="226"/>
      <c r="M268" s="226"/>
      <c r="N268" s="226"/>
      <c r="O268" s="226"/>
      <c r="P268" s="226"/>
      <c r="Q268" s="226"/>
      <c r="R268" s="226"/>
      <c r="S268" s="226"/>
      <c r="T268" s="226"/>
      <c r="U268" s="226"/>
      <c r="V268" s="226"/>
      <c r="W268" s="226"/>
      <c r="X268" s="226"/>
      <c r="Y268" s="226"/>
      <c r="Z268" s="226"/>
      <c r="AA268" s="254"/>
      <c r="AB268" s="253"/>
      <c r="AC268" s="254"/>
      <c r="AD268" s="254"/>
      <c r="AE268" s="254"/>
      <c r="AF268" s="254"/>
      <c r="AG268" s="254"/>
      <c r="AH268" s="254"/>
      <c r="AI268" s="254"/>
      <c r="AJ268" s="254"/>
      <c r="AK268" s="254"/>
      <c r="AL268" s="254"/>
      <c r="AM268" s="254"/>
      <c r="AN268" s="254"/>
    </row>
    <row r="269" spans="1:40" ht="17.25" customHeight="1">
      <c r="A269" s="219"/>
      <c r="B269" s="219"/>
      <c r="C269" s="222"/>
      <c r="D269" s="222"/>
      <c r="E269" s="226"/>
      <c r="F269" s="226"/>
      <c r="G269" s="226"/>
      <c r="H269" s="226"/>
      <c r="I269" s="226"/>
      <c r="J269" s="226"/>
      <c r="K269" s="226"/>
      <c r="L269" s="226"/>
      <c r="M269" s="226"/>
      <c r="N269" s="226"/>
      <c r="O269" s="226"/>
      <c r="P269" s="226"/>
      <c r="Q269" s="226"/>
      <c r="R269" s="226"/>
      <c r="S269" s="226"/>
      <c r="T269" s="226"/>
      <c r="U269" s="226"/>
      <c r="V269" s="226"/>
      <c r="W269" s="226"/>
      <c r="X269" s="226"/>
      <c r="Y269" s="226"/>
      <c r="Z269" s="226"/>
      <c r="AA269" s="254"/>
      <c r="AB269" s="253"/>
      <c r="AC269" s="254"/>
      <c r="AD269" s="254"/>
      <c r="AE269" s="254"/>
      <c r="AF269" s="254"/>
      <c r="AG269" s="254"/>
      <c r="AH269" s="254"/>
      <c r="AI269" s="254"/>
      <c r="AJ269" s="254"/>
      <c r="AK269" s="254"/>
      <c r="AL269" s="254"/>
      <c r="AM269" s="254"/>
      <c r="AN269" s="254"/>
    </row>
    <row r="270" spans="1:40" ht="17.25" customHeight="1">
      <c r="A270" s="219"/>
      <c r="B270" s="219"/>
      <c r="C270" s="222"/>
      <c r="D270" s="222"/>
      <c r="E270" s="226"/>
      <c r="F270" s="226"/>
      <c r="G270" s="226"/>
      <c r="H270" s="226"/>
      <c r="I270" s="226"/>
      <c r="J270" s="226"/>
      <c r="K270" s="226"/>
      <c r="L270" s="226"/>
      <c r="M270" s="226"/>
      <c r="N270" s="226"/>
      <c r="O270" s="226"/>
      <c r="P270" s="226"/>
      <c r="Q270" s="226"/>
      <c r="R270" s="226"/>
      <c r="S270" s="226"/>
      <c r="T270" s="226"/>
      <c r="U270" s="226"/>
      <c r="V270" s="226"/>
      <c r="W270" s="226"/>
      <c r="X270" s="226"/>
      <c r="Y270" s="226"/>
      <c r="Z270" s="226"/>
      <c r="AA270" s="254"/>
      <c r="AB270" s="253"/>
      <c r="AC270" s="254"/>
      <c r="AD270" s="254"/>
      <c r="AE270" s="254"/>
      <c r="AF270" s="254"/>
      <c r="AG270" s="254"/>
      <c r="AH270" s="254"/>
      <c r="AI270" s="254"/>
      <c r="AJ270" s="254"/>
      <c r="AK270" s="254"/>
      <c r="AL270" s="254"/>
      <c r="AM270" s="254"/>
      <c r="AN270" s="254"/>
    </row>
    <row r="271" spans="1:40" ht="17.25" customHeight="1">
      <c r="A271" s="219"/>
      <c r="B271" s="219"/>
      <c r="C271" s="222"/>
      <c r="D271" s="222"/>
      <c r="E271" s="226"/>
      <c r="F271" s="226"/>
      <c r="G271" s="226"/>
      <c r="H271" s="226"/>
      <c r="I271" s="226"/>
      <c r="J271" s="226"/>
      <c r="K271" s="226"/>
      <c r="L271" s="226"/>
      <c r="M271" s="226"/>
      <c r="N271" s="226"/>
      <c r="O271" s="226"/>
      <c r="P271" s="226"/>
      <c r="Q271" s="226"/>
      <c r="R271" s="226"/>
      <c r="S271" s="226"/>
      <c r="T271" s="226"/>
      <c r="U271" s="226"/>
      <c r="V271" s="226"/>
      <c r="W271" s="226"/>
      <c r="X271" s="226"/>
      <c r="Y271" s="226"/>
      <c r="Z271" s="226"/>
      <c r="AA271" s="254"/>
      <c r="AB271" s="253"/>
      <c r="AC271" s="254"/>
      <c r="AD271" s="254"/>
      <c r="AE271" s="254"/>
      <c r="AF271" s="254"/>
      <c r="AG271" s="254"/>
      <c r="AH271" s="254"/>
      <c r="AI271" s="254"/>
      <c r="AJ271" s="254"/>
      <c r="AK271" s="254"/>
      <c r="AL271" s="254"/>
      <c r="AM271" s="254"/>
      <c r="AN271" s="254"/>
    </row>
    <row r="272" spans="1:40" ht="17.25" customHeight="1">
      <c r="A272" s="219"/>
      <c r="B272" s="219"/>
      <c r="C272" s="222"/>
      <c r="D272" s="222"/>
      <c r="E272" s="226"/>
      <c r="F272" s="226"/>
      <c r="G272" s="226"/>
      <c r="H272" s="226"/>
      <c r="I272" s="226"/>
      <c r="J272" s="226"/>
      <c r="K272" s="226"/>
      <c r="L272" s="226"/>
      <c r="M272" s="226"/>
      <c r="N272" s="226"/>
      <c r="O272" s="226"/>
      <c r="P272" s="226"/>
      <c r="Q272" s="226"/>
      <c r="R272" s="226"/>
      <c r="S272" s="226"/>
      <c r="T272" s="226"/>
      <c r="U272" s="226"/>
      <c r="V272" s="226"/>
      <c r="W272" s="226"/>
      <c r="X272" s="226"/>
      <c r="Y272" s="226"/>
      <c r="Z272" s="226"/>
      <c r="AA272" s="254"/>
      <c r="AB272" s="253"/>
      <c r="AC272" s="254"/>
      <c r="AD272" s="254"/>
      <c r="AE272" s="254"/>
      <c r="AF272" s="254"/>
      <c r="AG272" s="254"/>
      <c r="AH272" s="254"/>
      <c r="AI272" s="254"/>
      <c r="AJ272" s="254"/>
      <c r="AK272" s="254"/>
      <c r="AL272" s="254"/>
      <c r="AM272" s="254"/>
      <c r="AN272" s="254"/>
    </row>
    <row r="273" spans="1:40" ht="17.25" customHeight="1">
      <c r="A273" s="219"/>
      <c r="B273" s="219"/>
      <c r="C273" s="222"/>
      <c r="D273" s="222"/>
      <c r="E273" s="226"/>
      <c r="F273" s="226"/>
      <c r="G273" s="226"/>
      <c r="H273" s="226"/>
      <c r="I273" s="226"/>
      <c r="J273" s="226"/>
      <c r="K273" s="226"/>
      <c r="L273" s="226"/>
      <c r="M273" s="226"/>
      <c r="N273" s="226"/>
      <c r="O273" s="226"/>
      <c r="P273" s="226"/>
      <c r="Q273" s="226"/>
      <c r="R273" s="226"/>
      <c r="S273" s="226"/>
      <c r="T273" s="226"/>
      <c r="U273" s="226"/>
      <c r="V273" s="226"/>
      <c r="W273" s="226"/>
      <c r="X273" s="226"/>
      <c r="Y273" s="226"/>
      <c r="Z273" s="226"/>
      <c r="AA273" s="254"/>
      <c r="AB273" s="253"/>
      <c r="AC273" s="254"/>
      <c r="AD273" s="254"/>
      <c r="AE273" s="254"/>
      <c r="AF273" s="254"/>
      <c r="AG273" s="254"/>
      <c r="AH273" s="254"/>
      <c r="AI273" s="254"/>
      <c r="AJ273" s="254"/>
      <c r="AK273" s="254"/>
      <c r="AL273" s="254"/>
      <c r="AM273" s="254"/>
      <c r="AN273" s="254"/>
    </row>
    <row r="274" spans="1:40" ht="17.25" customHeight="1">
      <c r="A274" s="219"/>
      <c r="B274" s="219"/>
      <c r="C274" s="222"/>
      <c r="D274" s="222"/>
      <c r="E274" s="226"/>
      <c r="F274" s="226"/>
      <c r="G274" s="226"/>
      <c r="H274" s="226"/>
      <c r="I274" s="226"/>
      <c r="J274" s="226"/>
      <c r="K274" s="226"/>
      <c r="L274" s="226"/>
      <c r="M274" s="226"/>
      <c r="N274" s="226"/>
      <c r="O274" s="226"/>
      <c r="P274" s="226"/>
      <c r="Q274" s="226"/>
      <c r="R274" s="226"/>
      <c r="S274" s="226"/>
      <c r="T274" s="226"/>
      <c r="U274" s="226"/>
      <c r="V274" s="226"/>
      <c r="W274" s="226"/>
      <c r="X274" s="226"/>
      <c r="Y274" s="226"/>
      <c r="Z274" s="226"/>
      <c r="AA274" s="254"/>
      <c r="AB274" s="253"/>
      <c r="AC274" s="254"/>
      <c r="AD274" s="254"/>
      <c r="AE274" s="254"/>
      <c r="AF274" s="254"/>
      <c r="AG274" s="254"/>
      <c r="AH274" s="254"/>
      <c r="AI274" s="254"/>
      <c r="AJ274" s="254"/>
      <c r="AK274" s="254"/>
      <c r="AL274" s="254"/>
      <c r="AM274" s="254"/>
      <c r="AN274" s="254"/>
    </row>
    <row r="275" spans="1:40" ht="17.25" customHeight="1">
      <c r="A275" s="219"/>
      <c r="B275" s="219"/>
      <c r="C275" s="222"/>
      <c r="D275" s="222"/>
      <c r="E275" s="226"/>
      <c r="F275" s="226"/>
      <c r="G275" s="226"/>
      <c r="H275" s="226"/>
      <c r="I275" s="226"/>
      <c r="J275" s="226"/>
      <c r="K275" s="226"/>
      <c r="L275" s="226"/>
      <c r="M275" s="226"/>
      <c r="N275" s="226"/>
      <c r="O275" s="226"/>
      <c r="P275" s="226"/>
      <c r="Q275" s="226"/>
      <c r="R275" s="226"/>
      <c r="S275" s="226"/>
      <c r="T275" s="226"/>
      <c r="U275" s="226"/>
      <c r="V275" s="226"/>
      <c r="W275" s="226"/>
      <c r="X275" s="226"/>
      <c r="Y275" s="226"/>
      <c r="Z275" s="226"/>
      <c r="AA275" s="226"/>
      <c r="AB275" s="226"/>
      <c r="AC275" s="226"/>
      <c r="AD275" s="226"/>
      <c r="AE275" s="226"/>
      <c r="AF275" s="226"/>
      <c r="AG275" s="226"/>
      <c r="AH275" s="226"/>
      <c r="AI275" s="222"/>
      <c r="AJ275" s="222"/>
      <c r="AK275" s="306"/>
      <c r="AL275" s="222"/>
      <c r="AM275" s="222"/>
      <c r="AN275" s="222"/>
    </row>
    <row r="276" spans="1:40" ht="17.25" customHeight="1">
      <c r="A276" s="219"/>
      <c r="B276" s="219"/>
      <c r="C276" s="222"/>
      <c r="D276" s="222"/>
      <c r="E276" s="226"/>
      <c r="F276" s="226"/>
      <c r="G276" s="226"/>
      <c r="H276" s="226"/>
      <c r="I276" s="226"/>
      <c r="J276" s="226"/>
      <c r="K276" s="226"/>
      <c r="L276" s="226"/>
      <c r="M276" s="226"/>
      <c r="N276" s="226"/>
      <c r="O276" s="226"/>
      <c r="P276" s="226"/>
      <c r="Q276" s="226"/>
      <c r="R276" s="226"/>
      <c r="S276" s="226"/>
      <c r="T276" s="226"/>
      <c r="U276" s="226"/>
      <c r="V276" s="226"/>
      <c r="W276" s="226"/>
      <c r="X276" s="226"/>
      <c r="Y276" s="226"/>
      <c r="Z276" s="226"/>
      <c r="AA276" s="226"/>
      <c r="AB276" s="226"/>
      <c r="AC276" s="226"/>
      <c r="AD276" s="226"/>
      <c r="AE276" s="226"/>
      <c r="AF276" s="226"/>
      <c r="AG276" s="226"/>
      <c r="AH276" s="226"/>
      <c r="AI276" s="222"/>
      <c r="AJ276" s="222"/>
      <c r="AK276" s="306"/>
      <c r="AL276" s="222"/>
      <c r="AM276" s="222"/>
      <c r="AN276" s="222"/>
    </row>
    <row r="277" spans="1:40" ht="17.25" customHeight="1">
      <c r="A277" s="219"/>
      <c r="B277" s="219"/>
      <c r="C277" s="222"/>
      <c r="D277" s="222"/>
      <c r="E277" s="226"/>
      <c r="F277" s="226"/>
      <c r="G277" s="226"/>
      <c r="H277" s="226"/>
      <c r="I277" s="226"/>
      <c r="J277" s="226"/>
      <c r="K277" s="226"/>
      <c r="L277" s="226"/>
      <c r="M277" s="226"/>
      <c r="N277" s="226"/>
      <c r="O277" s="226"/>
      <c r="P277" s="226"/>
      <c r="Q277" s="226"/>
      <c r="R277" s="226"/>
      <c r="S277" s="226"/>
      <c r="T277" s="226"/>
      <c r="U277" s="226"/>
      <c r="V277" s="226"/>
      <c r="W277" s="226"/>
      <c r="X277" s="226"/>
      <c r="Y277" s="226"/>
      <c r="Z277" s="226"/>
      <c r="AA277" s="219"/>
      <c r="AB277" s="253"/>
      <c r="AC277" s="287"/>
      <c r="AD277" s="287"/>
      <c r="AE277" s="287"/>
      <c r="AF277" s="287"/>
      <c r="AG277" s="287"/>
      <c r="AH277" s="287"/>
      <c r="AI277" s="287"/>
      <c r="AJ277" s="287"/>
      <c r="AK277" s="287"/>
      <c r="AL277" s="287"/>
      <c r="AM277" s="287"/>
      <c r="AN277" s="287"/>
    </row>
    <row r="278" spans="1:40" ht="17.25" customHeight="1">
      <c r="A278" s="219"/>
      <c r="B278" s="219"/>
      <c r="C278" s="222"/>
      <c r="D278" s="222"/>
      <c r="E278" s="226"/>
      <c r="F278" s="226"/>
      <c r="G278" s="226"/>
      <c r="H278" s="226"/>
      <c r="I278" s="226"/>
      <c r="J278" s="226"/>
      <c r="K278" s="226"/>
      <c r="L278" s="226"/>
      <c r="M278" s="226"/>
      <c r="N278" s="226"/>
      <c r="O278" s="226"/>
      <c r="P278" s="226"/>
      <c r="Q278" s="226"/>
      <c r="R278" s="226"/>
      <c r="S278" s="226"/>
      <c r="T278" s="226"/>
      <c r="U278" s="226"/>
      <c r="V278" s="226"/>
      <c r="W278" s="226"/>
      <c r="X278" s="226"/>
      <c r="Y278" s="226"/>
      <c r="Z278" s="226"/>
      <c r="AA278" s="219"/>
      <c r="AB278" s="253"/>
      <c r="AC278" s="287"/>
      <c r="AD278" s="287"/>
      <c r="AE278" s="287"/>
      <c r="AF278" s="287"/>
      <c r="AG278" s="287"/>
      <c r="AH278" s="287"/>
      <c r="AI278" s="287"/>
      <c r="AJ278" s="287"/>
      <c r="AK278" s="287"/>
      <c r="AL278" s="287"/>
      <c r="AM278" s="287"/>
      <c r="AN278" s="287"/>
    </row>
    <row r="279" spans="1:40" ht="17.25" customHeight="1">
      <c r="A279" s="219"/>
      <c r="B279" s="219"/>
      <c r="C279" s="222"/>
      <c r="D279" s="222"/>
      <c r="E279" s="226"/>
      <c r="F279" s="226"/>
      <c r="G279" s="226"/>
      <c r="H279" s="226"/>
      <c r="I279" s="226"/>
      <c r="J279" s="226"/>
      <c r="K279" s="226"/>
      <c r="L279" s="226"/>
      <c r="M279" s="226"/>
      <c r="N279" s="226"/>
      <c r="O279" s="226"/>
      <c r="P279" s="226"/>
      <c r="Q279" s="226"/>
      <c r="R279" s="226"/>
      <c r="S279" s="226"/>
      <c r="T279" s="226"/>
      <c r="U279" s="226"/>
      <c r="V279" s="226"/>
      <c r="W279" s="226"/>
      <c r="X279" s="226"/>
      <c r="Y279" s="226"/>
      <c r="Z279" s="226"/>
      <c r="AA279" s="219"/>
      <c r="AB279" s="253"/>
      <c r="AC279" s="287"/>
      <c r="AD279" s="287"/>
      <c r="AE279" s="287"/>
      <c r="AF279" s="287"/>
      <c r="AG279" s="287"/>
      <c r="AH279" s="287"/>
      <c r="AI279" s="287"/>
      <c r="AJ279" s="287"/>
      <c r="AK279" s="287"/>
      <c r="AL279" s="287"/>
      <c r="AM279" s="287"/>
      <c r="AN279" s="287"/>
    </row>
    <row r="280" spans="1:40" ht="17.25" customHeight="1">
      <c r="A280" s="219"/>
      <c r="B280" s="219"/>
      <c r="C280" s="222"/>
      <c r="D280" s="222"/>
      <c r="E280" s="226"/>
      <c r="F280" s="226"/>
      <c r="G280" s="226"/>
      <c r="H280" s="226"/>
      <c r="I280" s="226"/>
      <c r="J280" s="226"/>
      <c r="K280" s="226"/>
      <c r="L280" s="226"/>
      <c r="M280" s="226"/>
      <c r="N280" s="226"/>
      <c r="O280" s="226"/>
      <c r="P280" s="226"/>
      <c r="Q280" s="226"/>
      <c r="R280" s="226"/>
      <c r="S280" s="226"/>
      <c r="T280" s="226"/>
      <c r="U280" s="226"/>
      <c r="V280" s="226"/>
      <c r="W280" s="226"/>
      <c r="X280" s="226"/>
      <c r="Y280" s="226"/>
      <c r="Z280" s="226"/>
      <c r="AA280" s="219"/>
      <c r="AB280" s="253"/>
      <c r="AC280" s="287"/>
      <c r="AD280" s="287"/>
      <c r="AE280" s="287"/>
      <c r="AF280" s="287"/>
      <c r="AG280" s="287"/>
      <c r="AH280" s="287"/>
      <c r="AI280" s="287"/>
      <c r="AJ280" s="287"/>
      <c r="AK280" s="287"/>
      <c r="AL280" s="287"/>
      <c r="AM280" s="287"/>
      <c r="AN280" s="287"/>
    </row>
    <row r="281" spans="1:40" ht="17.25" customHeight="1">
      <c r="A281" s="219"/>
      <c r="B281" s="219"/>
      <c r="C281" s="222"/>
      <c r="D281" s="222"/>
      <c r="E281" s="226"/>
      <c r="F281" s="226"/>
      <c r="G281" s="226"/>
      <c r="H281" s="226"/>
      <c r="I281" s="226"/>
      <c r="J281" s="226"/>
      <c r="K281" s="226"/>
      <c r="L281" s="226"/>
      <c r="M281" s="226"/>
      <c r="N281" s="226"/>
      <c r="O281" s="226"/>
      <c r="P281" s="226"/>
      <c r="Q281" s="226"/>
      <c r="R281" s="226"/>
      <c r="S281" s="226"/>
      <c r="T281" s="226"/>
      <c r="U281" s="226"/>
      <c r="V281" s="226"/>
      <c r="W281" s="226"/>
      <c r="X281" s="226"/>
      <c r="Y281" s="226"/>
      <c r="Z281" s="226"/>
      <c r="AA281" s="219"/>
      <c r="AB281" s="253"/>
      <c r="AC281" s="219"/>
      <c r="AD281" s="219"/>
      <c r="AE281" s="219"/>
      <c r="AF281" s="219"/>
      <c r="AG281" s="219"/>
      <c r="AH281" s="219"/>
      <c r="AI281" s="219"/>
      <c r="AJ281" s="219"/>
      <c r="AK281" s="219"/>
      <c r="AL281" s="219"/>
      <c r="AM281" s="219"/>
      <c r="AN281" s="219"/>
    </row>
    <row r="282" spans="1:40" ht="17.25" customHeight="1">
      <c r="A282" s="219"/>
      <c r="B282" s="219"/>
      <c r="C282" s="222"/>
      <c r="D282" s="222"/>
      <c r="E282" s="226"/>
      <c r="F282" s="226"/>
      <c r="G282" s="226"/>
      <c r="H282" s="226"/>
      <c r="I282" s="226"/>
      <c r="J282" s="226"/>
      <c r="K282" s="226"/>
      <c r="L282" s="226"/>
      <c r="M282" s="226"/>
      <c r="N282" s="226"/>
      <c r="O282" s="226"/>
      <c r="P282" s="226"/>
      <c r="Q282" s="226"/>
      <c r="R282" s="226"/>
      <c r="S282" s="226"/>
      <c r="T282" s="226"/>
      <c r="U282" s="226"/>
      <c r="V282" s="226"/>
      <c r="W282" s="226"/>
      <c r="X282" s="226"/>
      <c r="Y282" s="226"/>
      <c r="Z282" s="226"/>
      <c r="AA282" s="219"/>
      <c r="AB282" s="253"/>
      <c r="AC282" s="287"/>
      <c r="AD282" s="287"/>
      <c r="AE282" s="287"/>
      <c r="AF282" s="287"/>
      <c r="AG282" s="287"/>
      <c r="AH282" s="287"/>
      <c r="AI282" s="287"/>
      <c r="AJ282" s="287"/>
      <c r="AK282" s="287"/>
      <c r="AL282" s="287"/>
      <c r="AM282" s="287"/>
      <c r="AN282" s="287"/>
    </row>
    <row r="283" spans="1:40" ht="17.25" customHeight="1">
      <c r="A283" s="219"/>
      <c r="B283" s="219"/>
      <c r="C283" s="222"/>
      <c r="D283" s="222"/>
      <c r="E283" s="226"/>
      <c r="F283" s="226"/>
      <c r="G283" s="226"/>
      <c r="H283" s="226"/>
      <c r="I283" s="226"/>
      <c r="J283" s="226"/>
      <c r="K283" s="226"/>
      <c r="L283" s="226"/>
      <c r="M283" s="226"/>
      <c r="N283" s="226"/>
      <c r="O283" s="226"/>
      <c r="P283" s="226"/>
      <c r="Q283" s="226"/>
      <c r="R283" s="226"/>
      <c r="S283" s="226"/>
      <c r="T283" s="226"/>
      <c r="U283" s="226"/>
      <c r="V283" s="226"/>
      <c r="W283" s="226"/>
      <c r="X283" s="226"/>
      <c r="Y283" s="226"/>
      <c r="Z283" s="226"/>
      <c r="AA283" s="219"/>
      <c r="AB283" s="253"/>
      <c r="AC283" s="287"/>
      <c r="AD283" s="287"/>
      <c r="AE283" s="287"/>
      <c r="AF283" s="287"/>
      <c r="AG283" s="287"/>
      <c r="AH283" s="287"/>
      <c r="AI283" s="287"/>
      <c r="AJ283" s="287"/>
      <c r="AK283" s="287"/>
      <c r="AL283" s="287"/>
      <c r="AM283" s="287"/>
      <c r="AN283" s="287"/>
    </row>
    <row r="284" spans="1:40" ht="17.25" customHeight="1">
      <c r="A284" s="219"/>
      <c r="B284" s="219"/>
      <c r="C284" s="222"/>
      <c r="D284" s="222"/>
      <c r="E284" s="226"/>
      <c r="F284" s="226"/>
      <c r="G284" s="226"/>
      <c r="H284" s="226"/>
      <c r="I284" s="226"/>
      <c r="J284" s="226"/>
      <c r="K284" s="226"/>
      <c r="L284" s="226"/>
      <c r="M284" s="226"/>
      <c r="N284" s="226"/>
      <c r="O284" s="226"/>
      <c r="P284" s="226"/>
      <c r="Q284" s="226"/>
      <c r="R284" s="226"/>
      <c r="S284" s="226"/>
      <c r="T284" s="226"/>
      <c r="U284" s="226"/>
      <c r="V284" s="226"/>
      <c r="W284" s="226"/>
      <c r="X284" s="226"/>
      <c r="Y284" s="226"/>
      <c r="Z284" s="226"/>
      <c r="AA284" s="219"/>
      <c r="AB284" s="253"/>
      <c r="AC284" s="287"/>
      <c r="AD284" s="287"/>
      <c r="AE284" s="287"/>
      <c r="AF284" s="287"/>
      <c r="AG284" s="287"/>
      <c r="AH284" s="287"/>
      <c r="AI284" s="287"/>
      <c r="AJ284" s="287"/>
      <c r="AK284" s="287"/>
      <c r="AL284" s="287"/>
      <c r="AM284" s="287"/>
      <c r="AN284" s="287"/>
    </row>
    <row r="285" spans="1:40" ht="17.25" customHeight="1">
      <c r="A285" s="219"/>
      <c r="B285" s="219"/>
      <c r="C285" s="222"/>
      <c r="D285" s="222"/>
      <c r="E285" s="226"/>
      <c r="F285" s="226"/>
      <c r="G285" s="226"/>
      <c r="H285" s="226"/>
      <c r="I285" s="226"/>
      <c r="J285" s="226"/>
      <c r="K285" s="226"/>
      <c r="L285" s="226"/>
      <c r="M285" s="226"/>
      <c r="N285" s="226"/>
      <c r="O285" s="226"/>
      <c r="P285" s="226"/>
      <c r="Q285" s="226"/>
      <c r="R285" s="226"/>
      <c r="S285" s="226"/>
      <c r="T285" s="226"/>
      <c r="U285" s="226"/>
      <c r="V285" s="226"/>
      <c r="W285" s="226"/>
      <c r="X285" s="226"/>
      <c r="Y285" s="226"/>
      <c r="Z285" s="226"/>
      <c r="AA285" s="219"/>
      <c r="AB285" s="253"/>
      <c r="AC285" s="287"/>
      <c r="AD285" s="287"/>
      <c r="AE285" s="287"/>
      <c r="AF285" s="287"/>
      <c r="AG285" s="287"/>
      <c r="AH285" s="287"/>
      <c r="AI285" s="287"/>
      <c r="AJ285" s="287"/>
      <c r="AK285" s="287"/>
      <c r="AL285" s="287"/>
      <c r="AM285" s="287"/>
      <c r="AN285" s="287"/>
    </row>
    <row r="286" spans="1:40" ht="17.25" customHeight="1">
      <c r="A286" s="219"/>
      <c r="B286" s="219"/>
      <c r="C286" s="222"/>
      <c r="D286" s="222"/>
      <c r="E286" s="226"/>
      <c r="F286" s="226"/>
      <c r="G286" s="226"/>
      <c r="H286" s="226"/>
      <c r="I286" s="226"/>
      <c r="J286" s="226"/>
      <c r="K286" s="226"/>
      <c r="L286" s="226"/>
      <c r="M286" s="226"/>
      <c r="N286" s="226"/>
      <c r="O286" s="226"/>
      <c r="P286" s="226"/>
      <c r="Q286" s="226"/>
      <c r="R286" s="226"/>
      <c r="S286" s="226"/>
      <c r="T286" s="226"/>
      <c r="U286" s="226"/>
      <c r="V286" s="226"/>
      <c r="W286" s="226"/>
      <c r="X286" s="226"/>
      <c r="Y286" s="226"/>
      <c r="Z286" s="226"/>
      <c r="AA286" s="219"/>
      <c r="AB286" s="253"/>
      <c r="AC286" s="219"/>
      <c r="AD286" s="219"/>
      <c r="AE286" s="219"/>
      <c r="AF286" s="219"/>
      <c r="AG286" s="219"/>
      <c r="AH286" s="219"/>
      <c r="AI286" s="219"/>
      <c r="AJ286" s="219"/>
      <c r="AK286" s="219"/>
      <c r="AL286" s="219"/>
      <c r="AM286" s="219"/>
      <c r="AN286" s="219"/>
    </row>
    <row r="287" spans="1:40" ht="17.25" customHeight="1">
      <c r="A287" s="219"/>
      <c r="B287" s="219"/>
      <c r="C287" s="222"/>
      <c r="D287" s="222"/>
      <c r="E287" s="226"/>
      <c r="F287" s="226"/>
      <c r="G287" s="226"/>
      <c r="H287" s="226"/>
      <c r="I287" s="226"/>
      <c r="J287" s="226"/>
      <c r="K287" s="226"/>
      <c r="L287" s="226"/>
      <c r="M287" s="226"/>
      <c r="N287" s="226"/>
      <c r="O287" s="226"/>
      <c r="P287" s="226"/>
      <c r="Q287" s="226"/>
      <c r="R287" s="226"/>
      <c r="S287" s="226"/>
      <c r="T287" s="226"/>
      <c r="U287" s="226"/>
      <c r="V287" s="226"/>
      <c r="W287" s="226"/>
      <c r="X287" s="226"/>
      <c r="Y287" s="226"/>
      <c r="Z287" s="226"/>
      <c r="AA287" s="254"/>
      <c r="AB287" s="253"/>
      <c r="AC287" s="254"/>
      <c r="AD287" s="254"/>
      <c r="AE287" s="254"/>
      <c r="AF287" s="254"/>
      <c r="AG287" s="254"/>
      <c r="AH287" s="254"/>
      <c r="AI287" s="254"/>
      <c r="AJ287" s="254"/>
      <c r="AK287" s="254"/>
      <c r="AL287" s="254"/>
      <c r="AM287" s="254"/>
      <c r="AN287" s="254"/>
    </row>
    <row r="288" spans="1:40" ht="17.25" customHeight="1">
      <c r="A288" s="219"/>
      <c r="B288" s="219"/>
      <c r="C288" s="222"/>
      <c r="D288" s="222"/>
      <c r="E288" s="226"/>
      <c r="F288" s="226"/>
      <c r="G288" s="226"/>
      <c r="H288" s="226"/>
      <c r="I288" s="226"/>
      <c r="J288" s="226"/>
      <c r="K288" s="226"/>
      <c r="L288" s="226"/>
      <c r="M288" s="226"/>
      <c r="N288" s="226"/>
      <c r="O288" s="226"/>
      <c r="P288" s="226"/>
      <c r="Q288" s="226"/>
      <c r="R288" s="226"/>
      <c r="S288" s="226"/>
      <c r="T288" s="226"/>
      <c r="U288" s="226"/>
      <c r="V288" s="226"/>
      <c r="W288" s="226"/>
      <c r="X288" s="226"/>
      <c r="Y288" s="226"/>
      <c r="Z288" s="226"/>
      <c r="AA288" s="254"/>
      <c r="AB288" s="253"/>
      <c r="AC288" s="254"/>
      <c r="AD288" s="254"/>
      <c r="AE288" s="254"/>
      <c r="AF288" s="254"/>
      <c r="AG288" s="254"/>
      <c r="AH288" s="254"/>
      <c r="AI288" s="254"/>
      <c r="AJ288" s="254"/>
      <c r="AK288" s="254"/>
      <c r="AL288" s="254"/>
      <c r="AM288" s="254"/>
      <c r="AN288" s="254"/>
    </row>
    <row r="289" spans="1:40" ht="17.25" customHeight="1">
      <c r="A289" s="219"/>
      <c r="B289" s="219"/>
      <c r="C289" s="222"/>
      <c r="D289" s="222"/>
      <c r="E289" s="226"/>
      <c r="F289" s="226"/>
      <c r="G289" s="226"/>
      <c r="H289" s="226"/>
      <c r="I289" s="226"/>
      <c r="J289" s="226"/>
      <c r="K289" s="226"/>
      <c r="L289" s="226"/>
      <c r="M289" s="226"/>
      <c r="N289" s="226"/>
      <c r="O289" s="226"/>
      <c r="P289" s="226"/>
      <c r="Q289" s="226"/>
      <c r="R289" s="226"/>
      <c r="S289" s="226"/>
      <c r="T289" s="226"/>
      <c r="U289" s="226"/>
      <c r="V289" s="226"/>
      <c r="W289" s="226"/>
      <c r="X289" s="226"/>
      <c r="Y289" s="226"/>
      <c r="Z289" s="226"/>
      <c r="AA289" s="254"/>
      <c r="AB289" s="253"/>
      <c r="AC289" s="254"/>
      <c r="AD289" s="254"/>
      <c r="AE289" s="254"/>
      <c r="AF289" s="254"/>
      <c r="AG289" s="254"/>
      <c r="AH289" s="254"/>
      <c r="AI289" s="254"/>
      <c r="AJ289" s="254"/>
      <c r="AK289" s="254"/>
      <c r="AL289" s="254"/>
      <c r="AM289" s="254"/>
      <c r="AN289" s="254"/>
    </row>
    <row r="290" spans="1:40" ht="17.25" customHeight="1">
      <c r="A290" s="219"/>
      <c r="B290" s="219"/>
      <c r="C290" s="222"/>
      <c r="D290" s="222"/>
      <c r="E290" s="226"/>
      <c r="F290" s="226"/>
      <c r="G290" s="226"/>
      <c r="H290" s="226"/>
      <c r="I290" s="226"/>
      <c r="J290" s="226"/>
      <c r="K290" s="226"/>
      <c r="L290" s="226"/>
      <c r="M290" s="226"/>
      <c r="N290" s="226"/>
      <c r="O290" s="226"/>
      <c r="P290" s="226"/>
      <c r="Q290" s="226"/>
      <c r="R290" s="226"/>
      <c r="S290" s="226"/>
      <c r="T290" s="226"/>
      <c r="U290" s="226"/>
      <c r="V290" s="226"/>
      <c r="W290" s="226"/>
      <c r="X290" s="226"/>
      <c r="Y290" s="226"/>
      <c r="Z290" s="226"/>
      <c r="AA290" s="254"/>
      <c r="AB290" s="253"/>
      <c r="AC290" s="254"/>
      <c r="AD290" s="254"/>
      <c r="AE290" s="254"/>
      <c r="AF290" s="254"/>
      <c r="AG290" s="254"/>
      <c r="AH290" s="254"/>
      <c r="AI290" s="254"/>
      <c r="AJ290" s="254"/>
      <c r="AK290" s="254"/>
      <c r="AL290" s="254"/>
      <c r="AM290" s="254"/>
      <c r="AN290" s="254"/>
    </row>
    <row r="291" spans="1:40" ht="17.25" customHeight="1">
      <c r="A291" s="219"/>
      <c r="B291" s="219"/>
      <c r="C291" s="222"/>
      <c r="D291" s="222"/>
      <c r="E291" s="226"/>
      <c r="F291" s="226"/>
      <c r="G291" s="226"/>
      <c r="H291" s="226"/>
      <c r="I291" s="226"/>
      <c r="J291" s="226"/>
      <c r="K291" s="226"/>
      <c r="L291" s="226"/>
      <c r="M291" s="226"/>
      <c r="N291" s="226"/>
      <c r="O291" s="226"/>
      <c r="P291" s="226"/>
      <c r="Q291" s="226"/>
      <c r="R291" s="226"/>
      <c r="S291" s="226"/>
      <c r="T291" s="226"/>
      <c r="U291" s="226"/>
      <c r="V291" s="226"/>
      <c r="W291" s="226"/>
      <c r="X291" s="226"/>
      <c r="Y291" s="226"/>
      <c r="Z291" s="226"/>
      <c r="AA291" s="254"/>
      <c r="AB291" s="253"/>
      <c r="AC291" s="254"/>
      <c r="AD291" s="254"/>
      <c r="AE291" s="254"/>
      <c r="AF291" s="254"/>
      <c r="AG291" s="254"/>
      <c r="AH291" s="254"/>
      <c r="AI291" s="254"/>
      <c r="AJ291" s="254"/>
      <c r="AK291" s="254"/>
      <c r="AL291" s="254"/>
      <c r="AM291" s="254"/>
      <c r="AN291" s="254"/>
    </row>
    <row r="292" spans="1:40" ht="17.25" customHeight="1">
      <c r="A292" s="219"/>
      <c r="B292" s="219"/>
      <c r="C292" s="222"/>
      <c r="D292" s="222"/>
      <c r="E292" s="226"/>
      <c r="F292" s="226"/>
      <c r="G292" s="226"/>
      <c r="H292" s="226"/>
      <c r="I292" s="226"/>
      <c r="J292" s="226"/>
      <c r="K292" s="226"/>
      <c r="L292" s="226"/>
      <c r="M292" s="226"/>
      <c r="N292" s="226"/>
      <c r="O292" s="226"/>
      <c r="P292" s="226"/>
      <c r="Q292" s="226"/>
      <c r="R292" s="226"/>
      <c r="S292" s="226"/>
      <c r="T292" s="226"/>
      <c r="U292" s="226"/>
      <c r="V292" s="226"/>
      <c r="W292" s="226"/>
      <c r="X292" s="226"/>
      <c r="Y292" s="226"/>
      <c r="Z292" s="226"/>
      <c r="AA292" s="254"/>
      <c r="AB292" s="253"/>
      <c r="AC292" s="254"/>
      <c r="AD292" s="254"/>
      <c r="AE292" s="254"/>
      <c r="AF292" s="254"/>
      <c r="AG292" s="254"/>
      <c r="AH292" s="254"/>
      <c r="AI292" s="254"/>
      <c r="AJ292" s="254"/>
      <c r="AK292" s="254"/>
      <c r="AL292" s="254"/>
      <c r="AM292" s="254"/>
      <c r="AN292" s="254"/>
    </row>
    <row r="293" spans="1:40" ht="17.25" customHeight="1">
      <c r="A293" s="219"/>
      <c r="B293" s="219"/>
      <c r="C293" s="222"/>
      <c r="D293" s="222"/>
      <c r="E293" s="226"/>
      <c r="F293" s="226"/>
      <c r="G293" s="226"/>
      <c r="H293" s="226"/>
      <c r="I293" s="226"/>
      <c r="J293" s="226"/>
      <c r="K293" s="226"/>
      <c r="L293" s="226"/>
      <c r="M293" s="226"/>
      <c r="N293" s="226"/>
      <c r="O293" s="226"/>
      <c r="P293" s="226"/>
      <c r="Q293" s="226"/>
      <c r="R293" s="226"/>
      <c r="S293" s="226"/>
      <c r="T293" s="226"/>
      <c r="U293" s="226"/>
      <c r="V293" s="226"/>
      <c r="W293" s="226"/>
      <c r="X293" s="226"/>
      <c r="Y293" s="226"/>
      <c r="Z293" s="226"/>
      <c r="AA293" s="254"/>
      <c r="AB293" s="253"/>
      <c r="AC293" s="287"/>
      <c r="AD293" s="287"/>
      <c r="AE293" s="287"/>
      <c r="AF293" s="287"/>
      <c r="AG293" s="287"/>
      <c r="AH293" s="287"/>
      <c r="AI293" s="287"/>
      <c r="AJ293" s="287"/>
      <c r="AK293" s="287"/>
      <c r="AL293" s="287"/>
      <c r="AM293" s="287"/>
      <c r="AN293" s="287"/>
    </row>
    <row r="294" spans="1:40" ht="17.25" customHeight="1">
      <c r="A294" s="219"/>
      <c r="B294" s="219"/>
      <c r="C294" s="222"/>
      <c r="D294" s="222"/>
      <c r="E294" s="226"/>
      <c r="F294" s="226"/>
      <c r="G294" s="226"/>
      <c r="H294" s="226"/>
      <c r="I294" s="226"/>
      <c r="J294" s="226"/>
      <c r="K294" s="226"/>
      <c r="L294" s="226"/>
      <c r="M294" s="226"/>
      <c r="N294" s="226"/>
      <c r="O294" s="226"/>
      <c r="P294" s="226"/>
      <c r="Q294" s="226"/>
      <c r="R294" s="226"/>
      <c r="S294" s="226"/>
      <c r="T294" s="226"/>
      <c r="U294" s="226"/>
      <c r="V294" s="226"/>
      <c r="W294" s="226"/>
      <c r="X294" s="226"/>
      <c r="Y294" s="226"/>
      <c r="Z294" s="226"/>
      <c r="AA294" s="254"/>
      <c r="AB294" s="253"/>
      <c r="AC294" s="287"/>
      <c r="AD294" s="287"/>
      <c r="AE294" s="287"/>
      <c r="AF294" s="287"/>
      <c r="AG294" s="287"/>
      <c r="AH294" s="287"/>
      <c r="AI294" s="287"/>
      <c r="AJ294" s="287"/>
      <c r="AK294" s="287"/>
      <c r="AL294" s="287"/>
      <c r="AM294" s="287"/>
      <c r="AN294" s="287"/>
    </row>
    <row r="295" spans="1:40" ht="17.25" customHeight="1">
      <c r="A295" s="219"/>
      <c r="B295" s="219"/>
      <c r="C295" s="222"/>
      <c r="D295" s="222"/>
      <c r="E295" s="226"/>
      <c r="F295" s="226"/>
      <c r="G295" s="226"/>
      <c r="H295" s="226"/>
      <c r="I295" s="226"/>
      <c r="J295" s="226"/>
      <c r="K295" s="226"/>
      <c r="L295" s="226"/>
      <c r="M295" s="226"/>
      <c r="N295" s="226"/>
      <c r="O295" s="226"/>
      <c r="P295" s="226"/>
      <c r="Q295" s="226"/>
      <c r="R295" s="226"/>
      <c r="S295" s="226"/>
      <c r="T295" s="226"/>
      <c r="U295" s="226"/>
      <c r="V295" s="226"/>
      <c r="W295" s="226"/>
      <c r="X295" s="226"/>
      <c r="Y295" s="226"/>
      <c r="Z295" s="226"/>
      <c r="AA295" s="254"/>
      <c r="AB295" s="253"/>
      <c r="AC295" s="254"/>
      <c r="AD295" s="254"/>
      <c r="AE295" s="254"/>
      <c r="AF295" s="254"/>
      <c r="AG295" s="254"/>
      <c r="AH295" s="254"/>
      <c r="AI295" s="254"/>
      <c r="AJ295" s="254"/>
      <c r="AK295" s="254"/>
      <c r="AL295" s="254"/>
      <c r="AM295" s="254"/>
      <c r="AN295" s="254"/>
    </row>
    <row r="296" spans="1:40" ht="17.25" customHeight="1">
      <c r="A296" s="219"/>
      <c r="B296" s="219"/>
      <c r="C296" s="222"/>
      <c r="D296" s="222"/>
      <c r="E296" s="226"/>
      <c r="F296" s="226"/>
      <c r="G296" s="226"/>
      <c r="H296" s="226"/>
      <c r="I296" s="226"/>
      <c r="J296" s="226"/>
      <c r="K296" s="226"/>
      <c r="L296" s="226"/>
      <c r="M296" s="226"/>
      <c r="N296" s="226"/>
      <c r="O296" s="226"/>
      <c r="P296" s="226"/>
      <c r="Q296" s="226"/>
      <c r="R296" s="226"/>
      <c r="S296" s="226"/>
      <c r="T296" s="226"/>
      <c r="U296" s="226"/>
      <c r="V296" s="226"/>
      <c r="W296" s="226"/>
      <c r="X296" s="226"/>
      <c r="Y296" s="226"/>
      <c r="Z296" s="226"/>
      <c r="AA296" s="226"/>
      <c r="AB296" s="226"/>
      <c r="AC296" s="226"/>
      <c r="AD296" s="226"/>
      <c r="AE296" s="226"/>
      <c r="AF296" s="226"/>
      <c r="AG296" s="226"/>
      <c r="AH296" s="226"/>
      <c r="AI296" s="222"/>
      <c r="AJ296" s="222"/>
      <c r="AK296" s="222"/>
      <c r="AL296" s="222"/>
      <c r="AM296" s="222"/>
      <c r="AN296" s="222"/>
    </row>
    <row r="297" spans="1:40" ht="17.25" customHeight="1">
      <c r="A297" s="219"/>
      <c r="B297" s="219"/>
      <c r="C297" s="222"/>
      <c r="D297" s="222"/>
      <c r="E297" s="226"/>
      <c r="F297" s="226"/>
      <c r="G297" s="226"/>
      <c r="H297" s="226"/>
      <c r="I297" s="226"/>
      <c r="J297" s="226"/>
      <c r="K297" s="226"/>
      <c r="L297" s="226"/>
      <c r="M297" s="226"/>
      <c r="N297" s="226"/>
      <c r="O297" s="226"/>
      <c r="P297" s="226"/>
      <c r="Q297" s="226"/>
      <c r="R297" s="226"/>
      <c r="S297" s="226"/>
      <c r="T297" s="226"/>
      <c r="U297" s="226"/>
      <c r="V297" s="226"/>
      <c r="W297" s="226"/>
      <c r="X297" s="226"/>
      <c r="Y297" s="226"/>
      <c r="Z297" s="226"/>
      <c r="AA297" s="226"/>
      <c r="AB297" s="226"/>
      <c r="AC297" s="226"/>
      <c r="AD297" s="226"/>
      <c r="AE297" s="226"/>
      <c r="AF297" s="226"/>
      <c r="AG297" s="226"/>
      <c r="AH297" s="226"/>
      <c r="AI297" s="222"/>
      <c r="AJ297" s="222"/>
      <c r="AK297" s="222"/>
      <c r="AL297" s="222"/>
      <c r="AM297" s="222"/>
      <c r="AN297" s="222"/>
    </row>
    <row r="298" spans="1:40" ht="17.25" customHeight="1">
      <c r="A298" s="219"/>
      <c r="B298" s="219"/>
      <c r="C298" s="222"/>
      <c r="D298" s="222"/>
      <c r="E298" s="226"/>
      <c r="F298" s="226"/>
      <c r="G298" s="226"/>
      <c r="H298" s="226"/>
      <c r="I298" s="226"/>
      <c r="J298" s="226"/>
      <c r="K298" s="226"/>
      <c r="L298" s="226"/>
      <c r="M298" s="226"/>
      <c r="N298" s="226"/>
      <c r="O298" s="226"/>
      <c r="P298" s="226"/>
      <c r="Q298" s="226"/>
      <c r="R298" s="226"/>
      <c r="S298" s="226"/>
      <c r="T298" s="226"/>
      <c r="U298" s="226"/>
      <c r="V298" s="226"/>
      <c r="W298" s="226"/>
      <c r="X298" s="226"/>
      <c r="Y298" s="226"/>
      <c r="Z298" s="226"/>
      <c r="AA298" s="219"/>
      <c r="AB298" s="253"/>
      <c r="AC298" s="226"/>
      <c r="AD298" s="226"/>
      <c r="AE298" s="226"/>
      <c r="AF298" s="226"/>
      <c r="AG298" s="226"/>
      <c r="AH298" s="226"/>
      <c r="AI298" s="226"/>
      <c r="AJ298" s="226"/>
      <c r="AK298" s="226"/>
      <c r="AL298" s="226"/>
      <c r="AM298" s="226"/>
      <c r="AN298" s="226"/>
    </row>
    <row r="299" spans="1:40" ht="17.25" customHeight="1">
      <c r="A299" s="219"/>
      <c r="B299" s="219"/>
      <c r="C299" s="222"/>
      <c r="D299" s="222"/>
      <c r="E299" s="226"/>
      <c r="F299" s="226"/>
      <c r="G299" s="226"/>
      <c r="H299" s="226"/>
      <c r="I299" s="226"/>
      <c r="J299" s="226"/>
      <c r="K299" s="226"/>
      <c r="L299" s="226"/>
      <c r="M299" s="226"/>
      <c r="N299" s="226"/>
      <c r="O299" s="226"/>
      <c r="P299" s="226"/>
      <c r="Q299" s="226"/>
      <c r="R299" s="226"/>
      <c r="S299" s="226"/>
      <c r="T299" s="226"/>
      <c r="U299" s="226"/>
      <c r="V299" s="226"/>
      <c r="W299" s="226"/>
      <c r="X299" s="226"/>
      <c r="Y299" s="226"/>
      <c r="Z299" s="226"/>
      <c r="AA299" s="219"/>
      <c r="AB299" s="253"/>
      <c r="AC299" s="226"/>
      <c r="AD299" s="226"/>
      <c r="AE299" s="226"/>
      <c r="AF299" s="226"/>
      <c r="AG299" s="226"/>
      <c r="AH299" s="226"/>
      <c r="AI299" s="226"/>
      <c r="AJ299" s="226"/>
      <c r="AK299" s="226"/>
      <c r="AL299" s="226"/>
      <c r="AM299" s="226"/>
      <c r="AN299" s="226"/>
    </row>
    <row r="300" spans="1:40" ht="17.25" customHeight="1">
      <c r="A300" s="219"/>
      <c r="B300" s="219"/>
      <c r="C300" s="222"/>
      <c r="D300" s="222"/>
      <c r="E300" s="226"/>
      <c r="F300" s="226"/>
      <c r="G300" s="226"/>
      <c r="H300" s="226"/>
      <c r="I300" s="226"/>
      <c r="J300" s="226"/>
      <c r="K300" s="226"/>
      <c r="L300" s="226"/>
      <c r="M300" s="226"/>
      <c r="N300" s="226"/>
      <c r="O300" s="226"/>
      <c r="P300" s="226"/>
      <c r="Q300" s="226"/>
      <c r="R300" s="226"/>
      <c r="S300" s="226"/>
      <c r="T300" s="226"/>
      <c r="U300" s="226"/>
      <c r="V300" s="226"/>
      <c r="W300" s="226"/>
      <c r="X300" s="226"/>
      <c r="Y300" s="226"/>
      <c r="Z300" s="226"/>
      <c r="AA300" s="219"/>
      <c r="AB300" s="253"/>
      <c r="AC300" s="226"/>
      <c r="AD300" s="226"/>
      <c r="AE300" s="226"/>
      <c r="AF300" s="226"/>
      <c r="AG300" s="226"/>
      <c r="AH300" s="226"/>
      <c r="AI300" s="226"/>
      <c r="AJ300" s="226"/>
      <c r="AK300" s="226"/>
      <c r="AL300" s="226"/>
      <c r="AM300" s="226"/>
      <c r="AN300" s="226"/>
    </row>
    <row r="301" spans="1:40" ht="17.25" customHeight="1">
      <c r="A301" s="219"/>
      <c r="B301" s="219"/>
      <c r="C301" s="222"/>
      <c r="D301" s="222"/>
      <c r="E301" s="226"/>
      <c r="F301" s="226"/>
      <c r="G301" s="226"/>
      <c r="H301" s="226"/>
      <c r="I301" s="226"/>
      <c r="J301" s="226"/>
      <c r="K301" s="226"/>
      <c r="L301" s="226"/>
      <c r="M301" s="226"/>
      <c r="N301" s="226"/>
      <c r="O301" s="226"/>
      <c r="P301" s="226"/>
      <c r="Q301" s="226"/>
      <c r="R301" s="226"/>
      <c r="S301" s="226"/>
      <c r="T301" s="226"/>
      <c r="U301" s="226"/>
      <c r="V301" s="226"/>
      <c r="W301" s="226"/>
      <c r="X301" s="226"/>
      <c r="Y301" s="226"/>
      <c r="Z301" s="226"/>
      <c r="AA301" s="219"/>
      <c r="AB301" s="253"/>
      <c r="AC301" s="226"/>
      <c r="AD301" s="226"/>
      <c r="AE301" s="226"/>
      <c r="AF301" s="226"/>
      <c r="AG301" s="226"/>
      <c r="AH301" s="226"/>
      <c r="AI301" s="226"/>
      <c r="AJ301" s="226"/>
      <c r="AK301" s="226"/>
      <c r="AL301" s="226"/>
      <c r="AM301" s="226"/>
      <c r="AN301" s="226"/>
    </row>
    <row r="302" spans="1:40" ht="17.25" customHeight="1">
      <c r="A302" s="219"/>
      <c r="B302" s="219"/>
      <c r="C302" s="222"/>
      <c r="D302" s="222"/>
      <c r="E302" s="226"/>
      <c r="F302" s="226"/>
      <c r="G302" s="226"/>
      <c r="H302" s="226"/>
      <c r="I302" s="226"/>
      <c r="J302" s="226"/>
      <c r="K302" s="226"/>
      <c r="L302" s="226"/>
      <c r="M302" s="226"/>
      <c r="N302" s="226"/>
      <c r="O302" s="226"/>
      <c r="P302" s="226"/>
      <c r="Q302" s="226"/>
      <c r="R302" s="226"/>
      <c r="S302" s="226"/>
      <c r="T302" s="226"/>
      <c r="U302" s="226"/>
      <c r="V302" s="226"/>
      <c r="W302" s="226"/>
      <c r="X302" s="226"/>
      <c r="Y302" s="226"/>
      <c r="Z302" s="226"/>
      <c r="AA302" s="219"/>
      <c r="AB302" s="253"/>
      <c r="AC302" s="226"/>
      <c r="AD302" s="226"/>
      <c r="AE302" s="226"/>
      <c r="AF302" s="226"/>
      <c r="AG302" s="226"/>
      <c r="AH302" s="226"/>
      <c r="AI302" s="226"/>
      <c r="AJ302" s="226"/>
      <c r="AK302" s="226"/>
      <c r="AL302" s="226"/>
      <c r="AM302" s="226"/>
      <c r="AN302" s="226"/>
    </row>
    <row r="303" spans="1:40" ht="17.25" customHeight="1">
      <c r="A303" s="219"/>
      <c r="B303" s="219"/>
      <c r="C303" s="222"/>
      <c r="D303" s="222"/>
      <c r="E303" s="226"/>
      <c r="F303" s="226"/>
      <c r="G303" s="226"/>
      <c r="H303" s="226"/>
      <c r="I303" s="226"/>
      <c r="J303" s="226"/>
      <c r="K303" s="226"/>
      <c r="L303" s="226"/>
      <c r="M303" s="226"/>
      <c r="N303" s="226"/>
      <c r="O303" s="226"/>
      <c r="P303" s="226"/>
      <c r="Q303" s="226"/>
      <c r="R303" s="226"/>
      <c r="S303" s="226"/>
      <c r="T303" s="226"/>
      <c r="U303" s="226"/>
      <c r="V303" s="226"/>
      <c r="W303" s="226"/>
      <c r="X303" s="226"/>
      <c r="Y303" s="226"/>
      <c r="Z303" s="226"/>
      <c r="AA303" s="219"/>
      <c r="AB303" s="253"/>
      <c r="AC303" s="226"/>
      <c r="AD303" s="226"/>
      <c r="AE303" s="226"/>
      <c r="AF303" s="226"/>
      <c r="AG303" s="226"/>
      <c r="AH303" s="226"/>
      <c r="AI303" s="226"/>
      <c r="AJ303" s="226"/>
      <c r="AK303" s="226"/>
      <c r="AL303" s="226"/>
      <c r="AM303" s="226"/>
      <c r="AN303" s="226"/>
    </row>
    <row r="304" spans="1:40" ht="10.5" customHeight="1">
      <c r="A304" s="219"/>
      <c r="B304" s="219"/>
      <c r="C304" s="219"/>
      <c r="D304" s="219"/>
      <c r="E304" s="219"/>
      <c r="F304" s="219"/>
      <c r="G304" s="219"/>
      <c r="H304" s="219"/>
      <c r="I304" s="219"/>
      <c r="J304" s="219"/>
      <c r="K304" s="219"/>
      <c r="L304" s="219"/>
      <c r="M304" s="219"/>
      <c r="N304" s="219"/>
      <c r="O304" s="219"/>
      <c r="P304" s="219"/>
      <c r="Q304" s="219"/>
      <c r="R304" s="219"/>
      <c r="S304" s="219"/>
      <c r="T304" s="219"/>
      <c r="U304" s="219"/>
      <c r="V304" s="219"/>
      <c r="W304" s="219"/>
      <c r="X304" s="219"/>
      <c r="Y304" s="219"/>
      <c r="Z304" s="219"/>
      <c r="AA304" s="219"/>
      <c r="AB304" s="219"/>
      <c r="AC304" s="219"/>
      <c r="AD304" s="219"/>
      <c r="AE304" s="219"/>
      <c r="AF304" s="219"/>
      <c r="AG304" s="219"/>
      <c r="AH304" s="219"/>
      <c r="AI304" s="219"/>
      <c r="AJ304" s="219"/>
      <c r="AK304" s="219"/>
      <c r="AL304" s="219"/>
      <c r="AM304" s="219"/>
      <c r="AN304" s="219"/>
    </row>
    <row r="305" spans="1:40" ht="17.25" customHeight="1">
      <c r="A305" s="219"/>
      <c r="B305" s="219"/>
      <c r="C305" s="219"/>
      <c r="D305" s="219"/>
      <c r="E305" s="219"/>
      <c r="F305" s="219"/>
      <c r="G305" s="219"/>
      <c r="H305" s="219"/>
      <c r="I305" s="219"/>
      <c r="J305" s="219"/>
      <c r="K305" s="219"/>
      <c r="L305" s="219"/>
      <c r="M305" s="219"/>
      <c r="N305" s="219"/>
      <c r="O305" s="219"/>
      <c r="P305" s="219"/>
      <c r="Q305" s="219"/>
      <c r="R305" s="219"/>
      <c r="S305" s="219"/>
      <c r="T305" s="219"/>
      <c r="U305" s="219"/>
      <c r="V305" s="219"/>
      <c r="W305" s="219"/>
      <c r="X305" s="219"/>
      <c r="Y305" s="219"/>
      <c r="Z305" s="219"/>
      <c r="AA305" s="219"/>
      <c r="AB305" s="219"/>
      <c r="AC305" s="219"/>
      <c r="AD305" s="219"/>
      <c r="AE305" s="219"/>
      <c r="AF305" s="219"/>
      <c r="AG305" s="219"/>
      <c r="AH305" s="219"/>
      <c r="AI305" s="219"/>
      <c r="AJ305" s="219"/>
      <c r="AK305" s="219"/>
      <c r="AL305" s="219"/>
      <c r="AM305" s="219"/>
      <c r="AN305" s="219"/>
    </row>
    <row r="306" spans="1:40" ht="17.25" customHeight="1">
      <c r="A306" s="219"/>
      <c r="B306" s="219"/>
      <c r="C306" s="222"/>
      <c r="D306" s="222"/>
      <c r="E306" s="226"/>
      <c r="F306" s="226"/>
      <c r="G306" s="226"/>
      <c r="H306" s="226"/>
      <c r="I306" s="226"/>
      <c r="J306" s="226"/>
      <c r="K306" s="226"/>
      <c r="L306" s="226"/>
      <c r="M306" s="226"/>
      <c r="N306" s="226"/>
      <c r="O306" s="226"/>
      <c r="P306" s="226"/>
      <c r="Q306" s="226"/>
      <c r="R306" s="226"/>
      <c r="S306" s="226"/>
      <c r="T306" s="226"/>
      <c r="U306" s="226"/>
      <c r="V306" s="226"/>
      <c r="W306" s="226"/>
      <c r="X306" s="226"/>
      <c r="Y306" s="226"/>
      <c r="Z306" s="226"/>
      <c r="AA306" s="226"/>
      <c r="AB306" s="226"/>
      <c r="AC306" s="226"/>
      <c r="AD306" s="226"/>
      <c r="AE306" s="226"/>
      <c r="AF306" s="226"/>
      <c r="AG306" s="226"/>
      <c r="AH306" s="226"/>
      <c r="AI306" s="222"/>
      <c r="AJ306" s="222"/>
      <c r="AK306" s="222"/>
      <c r="AL306" s="222"/>
      <c r="AM306" s="222"/>
      <c r="AN306" s="222"/>
    </row>
    <row r="307" spans="1:40" ht="17.25" customHeight="1">
      <c r="A307" s="219"/>
      <c r="B307" s="219"/>
      <c r="C307" s="222"/>
      <c r="D307" s="222"/>
      <c r="E307" s="226"/>
      <c r="F307" s="226"/>
      <c r="G307" s="226"/>
      <c r="H307" s="226"/>
      <c r="I307" s="226"/>
      <c r="J307" s="226"/>
      <c r="K307" s="226"/>
      <c r="L307" s="226"/>
      <c r="M307" s="226"/>
      <c r="N307" s="226"/>
      <c r="O307" s="226"/>
      <c r="P307" s="226"/>
      <c r="Q307" s="226"/>
      <c r="R307" s="226"/>
      <c r="S307" s="226"/>
      <c r="T307" s="226"/>
      <c r="U307" s="226"/>
      <c r="V307" s="226"/>
      <c r="W307" s="226"/>
      <c r="X307" s="226"/>
      <c r="Y307" s="226"/>
      <c r="Z307" s="226"/>
      <c r="AA307" s="226"/>
      <c r="AB307" s="226"/>
      <c r="AC307" s="226"/>
      <c r="AD307" s="226"/>
      <c r="AE307" s="226"/>
      <c r="AF307" s="226"/>
      <c r="AG307" s="226"/>
      <c r="AH307" s="226"/>
      <c r="AI307" s="222"/>
      <c r="AJ307" s="222"/>
      <c r="AK307" s="222"/>
      <c r="AL307" s="222"/>
      <c r="AM307" s="222"/>
      <c r="AN307" s="222"/>
    </row>
    <row r="308" spans="1:40" ht="17.25" customHeight="1">
      <c r="A308" s="219"/>
      <c r="B308" s="219"/>
      <c r="C308" s="222"/>
      <c r="D308" s="222"/>
      <c r="E308" s="226"/>
      <c r="F308" s="226"/>
      <c r="G308" s="226"/>
      <c r="H308" s="226"/>
      <c r="I308" s="226"/>
      <c r="J308" s="226"/>
      <c r="K308" s="226"/>
      <c r="L308" s="226"/>
      <c r="M308" s="226"/>
      <c r="N308" s="226"/>
      <c r="O308" s="226"/>
      <c r="P308" s="226"/>
      <c r="Q308" s="226"/>
      <c r="R308" s="226"/>
      <c r="S308" s="226"/>
      <c r="T308" s="226"/>
      <c r="U308" s="226"/>
      <c r="V308" s="226"/>
      <c r="W308" s="226"/>
      <c r="X308" s="226"/>
      <c r="Y308" s="226"/>
      <c r="Z308" s="226"/>
      <c r="AA308" s="226"/>
      <c r="AB308" s="226"/>
      <c r="AC308" s="226"/>
      <c r="AD308" s="226"/>
      <c r="AE308" s="226"/>
      <c r="AF308" s="226"/>
      <c r="AG308" s="226"/>
      <c r="AH308" s="226"/>
      <c r="AI308" s="222"/>
      <c r="AJ308" s="222"/>
      <c r="AK308" s="222"/>
      <c r="AL308" s="222"/>
      <c r="AM308" s="222"/>
      <c r="AN308" s="222"/>
    </row>
    <row r="309" spans="1:40" ht="10.5" customHeight="1">
      <c r="A309" s="219"/>
      <c r="B309" s="219"/>
      <c r="C309" s="219"/>
      <c r="D309" s="219"/>
      <c r="E309" s="219"/>
      <c r="F309" s="219"/>
      <c r="G309" s="219"/>
      <c r="H309" s="219"/>
      <c r="I309" s="219"/>
      <c r="J309" s="219"/>
      <c r="K309" s="219"/>
      <c r="L309" s="219"/>
      <c r="M309" s="219"/>
      <c r="N309" s="219"/>
      <c r="O309" s="219"/>
      <c r="P309" s="219"/>
      <c r="Q309" s="219"/>
      <c r="R309" s="219"/>
      <c r="S309" s="219"/>
      <c r="T309" s="219"/>
      <c r="U309" s="219"/>
      <c r="V309" s="219"/>
      <c r="W309" s="219"/>
      <c r="X309" s="219"/>
      <c r="Y309" s="219"/>
      <c r="Z309" s="219"/>
      <c r="AA309" s="219"/>
      <c r="AB309" s="219"/>
      <c r="AC309" s="219"/>
      <c r="AD309" s="219"/>
      <c r="AE309" s="219"/>
      <c r="AF309" s="219"/>
      <c r="AG309" s="219"/>
      <c r="AH309" s="219"/>
      <c r="AI309" s="219"/>
      <c r="AJ309" s="219"/>
      <c r="AK309" s="219"/>
      <c r="AL309" s="219"/>
      <c r="AM309" s="219"/>
      <c r="AN309" s="219"/>
    </row>
    <row r="310" spans="1:40" ht="17.25" customHeight="1">
      <c r="A310" s="219"/>
      <c r="B310" s="219"/>
      <c r="C310" s="219"/>
      <c r="D310" s="219"/>
      <c r="E310" s="219"/>
      <c r="F310" s="219"/>
      <c r="G310" s="219"/>
      <c r="H310" s="219"/>
      <c r="I310" s="219"/>
      <c r="J310" s="219"/>
      <c r="K310" s="219"/>
      <c r="L310" s="219"/>
      <c r="M310" s="219"/>
      <c r="N310" s="219"/>
      <c r="O310" s="219"/>
      <c r="P310" s="219"/>
      <c r="Q310" s="219"/>
      <c r="R310" s="219"/>
      <c r="S310" s="219"/>
      <c r="T310" s="219"/>
      <c r="U310" s="219"/>
      <c r="V310" s="219"/>
      <c r="W310" s="219"/>
      <c r="X310" s="219"/>
      <c r="Y310" s="219"/>
      <c r="Z310" s="219"/>
      <c r="AA310" s="219"/>
      <c r="AB310" s="253"/>
      <c r="AC310" s="219"/>
      <c r="AD310" s="219"/>
      <c r="AE310" s="219"/>
      <c r="AF310" s="219"/>
      <c r="AG310" s="219"/>
      <c r="AH310" s="219"/>
      <c r="AI310" s="219"/>
      <c r="AJ310" s="219"/>
      <c r="AK310" s="219"/>
      <c r="AL310" s="219"/>
      <c r="AM310" s="219"/>
      <c r="AN310" s="219"/>
    </row>
    <row r="311" spans="1:40" ht="17.25" customHeight="1">
      <c r="A311" s="219"/>
      <c r="B311" s="219"/>
      <c r="C311" s="222"/>
      <c r="D311" s="222"/>
      <c r="E311" s="226"/>
      <c r="F311" s="226"/>
      <c r="G311" s="226"/>
      <c r="H311" s="226"/>
      <c r="I311" s="226"/>
      <c r="J311" s="226"/>
      <c r="K311" s="226"/>
      <c r="L311" s="226"/>
      <c r="M311" s="226"/>
      <c r="N311" s="226"/>
      <c r="O311" s="226"/>
      <c r="P311" s="226"/>
      <c r="Q311" s="226"/>
      <c r="R311" s="226"/>
      <c r="S311" s="226"/>
      <c r="T311" s="226"/>
      <c r="U311" s="226"/>
      <c r="V311" s="226"/>
      <c r="W311" s="226"/>
      <c r="X311" s="226"/>
      <c r="Y311" s="226"/>
      <c r="Z311" s="226"/>
      <c r="AA311" s="219"/>
      <c r="AB311" s="253"/>
      <c r="AC311" s="219"/>
      <c r="AD311" s="219"/>
      <c r="AE311" s="219"/>
      <c r="AF311" s="219"/>
      <c r="AG311" s="219"/>
      <c r="AH311" s="219"/>
      <c r="AI311" s="219"/>
      <c r="AJ311" s="219"/>
      <c r="AK311" s="219"/>
      <c r="AL311" s="219"/>
      <c r="AM311" s="219"/>
      <c r="AN311" s="219"/>
    </row>
    <row r="312" spans="1:40" ht="17.25" customHeight="1">
      <c r="A312" s="219"/>
      <c r="B312" s="219"/>
      <c r="C312" s="222"/>
      <c r="D312" s="222"/>
      <c r="E312" s="226"/>
      <c r="F312" s="226"/>
      <c r="G312" s="226"/>
      <c r="H312" s="226"/>
      <c r="I312" s="226"/>
      <c r="J312" s="226"/>
      <c r="K312" s="226"/>
      <c r="L312" s="226"/>
      <c r="M312" s="226"/>
      <c r="N312" s="226"/>
      <c r="O312" s="226"/>
      <c r="P312" s="226"/>
      <c r="Q312" s="226"/>
      <c r="R312" s="226"/>
      <c r="S312" s="226"/>
      <c r="T312" s="226"/>
      <c r="U312" s="226"/>
      <c r="V312" s="226"/>
      <c r="W312" s="226"/>
      <c r="X312" s="226"/>
      <c r="Y312" s="226"/>
      <c r="Z312" s="226"/>
      <c r="AA312" s="219"/>
      <c r="AB312" s="253"/>
      <c r="AC312" s="219"/>
      <c r="AD312" s="219"/>
      <c r="AE312" s="219"/>
      <c r="AF312" s="219"/>
      <c r="AG312" s="219"/>
      <c r="AH312" s="219"/>
      <c r="AI312" s="219"/>
      <c r="AJ312" s="219"/>
      <c r="AK312" s="219"/>
      <c r="AL312" s="219"/>
      <c r="AM312" s="219"/>
      <c r="AN312" s="219"/>
    </row>
    <row r="313" spans="1:40" ht="17.25" customHeight="1">
      <c r="A313" s="219"/>
      <c r="B313" s="219"/>
      <c r="C313" s="222"/>
      <c r="D313" s="222"/>
      <c r="E313" s="226"/>
      <c r="F313" s="226"/>
      <c r="G313" s="226"/>
      <c r="H313" s="226"/>
      <c r="I313" s="226"/>
      <c r="J313" s="226"/>
      <c r="K313" s="226"/>
      <c r="L313" s="226"/>
      <c r="M313" s="226"/>
      <c r="N313" s="226"/>
      <c r="O313" s="226"/>
      <c r="P313" s="226"/>
      <c r="Q313" s="226"/>
      <c r="R313" s="226"/>
      <c r="S313" s="226"/>
      <c r="T313" s="226"/>
      <c r="U313" s="226"/>
      <c r="V313" s="226"/>
      <c r="W313" s="226"/>
      <c r="X313" s="226"/>
      <c r="Y313" s="226"/>
      <c r="Z313" s="226"/>
      <c r="AA313" s="219"/>
      <c r="AB313" s="253"/>
      <c r="AC313" s="226"/>
      <c r="AD313" s="226"/>
      <c r="AE313" s="226"/>
      <c r="AF313" s="226"/>
      <c r="AG313" s="226"/>
      <c r="AH313" s="226"/>
      <c r="AI313" s="226"/>
      <c r="AJ313" s="226"/>
      <c r="AK313" s="226"/>
      <c r="AL313" s="226"/>
      <c r="AM313" s="226"/>
      <c r="AN313" s="226"/>
    </row>
    <row r="314" spans="1:40" ht="17.25" customHeight="1">
      <c r="A314" s="219"/>
      <c r="B314" s="219"/>
      <c r="C314" s="222"/>
      <c r="D314" s="222"/>
      <c r="E314" s="226"/>
      <c r="F314" s="226"/>
      <c r="G314" s="226"/>
      <c r="H314" s="226"/>
      <c r="I314" s="226"/>
      <c r="J314" s="226"/>
      <c r="K314" s="226"/>
      <c r="L314" s="226"/>
      <c r="M314" s="226"/>
      <c r="N314" s="226"/>
      <c r="O314" s="226"/>
      <c r="P314" s="226"/>
      <c r="Q314" s="226"/>
      <c r="R314" s="226"/>
      <c r="S314" s="226"/>
      <c r="T314" s="226"/>
      <c r="U314" s="226"/>
      <c r="V314" s="226"/>
      <c r="W314" s="226"/>
      <c r="X314" s="226"/>
      <c r="Y314" s="226"/>
      <c r="Z314" s="226"/>
      <c r="AA314" s="219"/>
      <c r="AB314" s="253"/>
      <c r="AC314" s="226"/>
      <c r="AD314" s="226"/>
      <c r="AE314" s="226"/>
      <c r="AF314" s="226"/>
      <c r="AG314" s="226"/>
      <c r="AH314" s="226"/>
      <c r="AI314" s="226"/>
      <c r="AJ314" s="226"/>
      <c r="AK314" s="226"/>
      <c r="AL314" s="226"/>
      <c r="AM314" s="226"/>
      <c r="AN314" s="226"/>
    </row>
    <row r="315" spans="1:40" ht="17.25" customHeight="1">
      <c r="A315" s="219"/>
      <c r="B315" s="219"/>
      <c r="C315" s="222"/>
      <c r="D315" s="222"/>
      <c r="E315" s="226"/>
      <c r="F315" s="226"/>
      <c r="G315" s="226"/>
      <c r="H315" s="226"/>
      <c r="I315" s="226"/>
      <c r="J315" s="226"/>
      <c r="K315" s="226"/>
      <c r="L315" s="226"/>
      <c r="M315" s="226"/>
      <c r="N315" s="226"/>
      <c r="O315" s="226"/>
      <c r="P315" s="226"/>
      <c r="Q315" s="226"/>
      <c r="R315" s="226"/>
      <c r="S315" s="226"/>
      <c r="T315" s="226"/>
      <c r="U315" s="226"/>
      <c r="V315" s="226"/>
      <c r="W315" s="226"/>
      <c r="X315" s="226"/>
      <c r="Y315" s="226"/>
      <c r="Z315" s="226"/>
      <c r="AA315" s="219"/>
      <c r="AB315" s="253"/>
      <c r="AC315" s="226"/>
      <c r="AD315" s="226"/>
      <c r="AE315" s="226"/>
      <c r="AF315" s="226"/>
      <c r="AG315" s="226"/>
      <c r="AH315" s="226"/>
      <c r="AI315" s="226"/>
      <c r="AJ315" s="226"/>
      <c r="AK315" s="226"/>
      <c r="AL315" s="226"/>
      <c r="AM315" s="226"/>
      <c r="AN315" s="226"/>
    </row>
    <row r="316" spans="1:40" ht="17.25" customHeight="1">
      <c r="A316" s="219"/>
      <c r="B316" s="219"/>
      <c r="C316" s="222"/>
      <c r="D316" s="222"/>
      <c r="E316" s="226"/>
      <c r="F316" s="226"/>
      <c r="G316" s="226"/>
      <c r="H316" s="226"/>
      <c r="I316" s="226"/>
      <c r="J316" s="226"/>
      <c r="K316" s="226"/>
      <c r="L316" s="226"/>
      <c r="M316" s="226"/>
      <c r="N316" s="226"/>
      <c r="O316" s="226"/>
      <c r="P316" s="226"/>
      <c r="Q316" s="226"/>
      <c r="R316" s="226"/>
      <c r="S316" s="226"/>
      <c r="T316" s="226"/>
      <c r="U316" s="226"/>
      <c r="V316" s="226"/>
      <c r="W316" s="226"/>
      <c r="X316" s="226"/>
      <c r="Y316" s="226"/>
      <c r="Z316" s="226"/>
      <c r="AA316" s="219"/>
      <c r="AB316" s="253"/>
      <c r="AC316" s="226"/>
      <c r="AD316" s="226"/>
      <c r="AE316" s="226"/>
      <c r="AF316" s="226"/>
      <c r="AG316" s="226"/>
      <c r="AH316" s="226"/>
      <c r="AI316" s="226"/>
      <c r="AJ316" s="226"/>
      <c r="AK316" s="226"/>
      <c r="AL316" s="226"/>
      <c r="AM316" s="226"/>
      <c r="AN316" s="226"/>
    </row>
    <row r="317" spans="1:40" ht="17.25" customHeight="1">
      <c r="A317" s="219"/>
      <c r="B317" s="219"/>
      <c r="C317" s="222"/>
      <c r="D317" s="222"/>
      <c r="E317" s="226"/>
      <c r="F317" s="226"/>
      <c r="G317" s="226"/>
      <c r="H317" s="226"/>
      <c r="I317" s="226"/>
      <c r="J317" s="226"/>
      <c r="K317" s="226"/>
      <c r="L317" s="226"/>
      <c r="M317" s="226"/>
      <c r="N317" s="226"/>
      <c r="O317" s="226"/>
      <c r="P317" s="226"/>
      <c r="Q317" s="226"/>
      <c r="R317" s="226"/>
      <c r="S317" s="226"/>
      <c r="T317" s="226"/>
      <c r="U317" s="226"/>
      <c r="V317" s="226"/>
      <c r="W317" s="226"/>
      <c r="X317" s="226"/>
      <c r="Y317" s="226"/>
      <c r="Z317" s="226"/>
      <c r="AA317" s="226"/>
      <c r="AB317" s="226"/>
      <c r="AC317" s="226"/>
      <c r="AD317" s="226"/>
      <c r="AE317" s="226"/>
      <c r="AF317" s="226"/>
      <c r="AG317" s="226"/>
      <c r="AH317" s="226"/>
      <c r="AI317" s="226"/>
      <c r="AJ317" s="226"/>
      <c r="AK317" s="226"/>
      <c r="AL317" s="226"/>
      <c r="AM317" s="226"/>
      <c r="AN317" s="226"/>
    </row>
    <row r="318" spans="1:40" ht="17.25" customHeight="1">
      <c r="A318" s="219"/>
      <c r="B318" s="219"/>
      <c r="C318" s="222"/>
      <c r="D318" s="222"/>
      <c r="E318" s="226"/>
      <c r="F318" s="226"/>
      <c r="G318" s="226"/>
      <c r="H318" s="226"/>
      <c r="I318" s="226"/>
      <c r="J318" s="226"/>
      <c r="K318" s="226"/>
      <c r="L318" s="226"/>
      <c r="M318" s="226"/>
      <c r="N318" s="226"/>
      <c r="O318" s="226"/>
      <c r="P318" s="226"/>
      <c r="Q318" s="226"/>
      <c r="R318" s="226"/>
      <c r="S318" s="226"/>
      <c r="T318" s="226"/>
      <c r="U318" s="226"/>
      <c r="V318" s="226"/>
      <c r="W318" s="226"/>
      <c r="X318" s="226"/>
      <c r="Y318" s="226"/>
      <c r="Z318" s="226"/>
      <c r="AA318" s="226"/>
      <c r="AB318" s="226"/>
      <c r="AC318" s="226"/>
      <c r="AD318" s="226"/>
      <c r="AE318" s="226"/>
      <c r="AF318" s="226"/>
      <c r="AG318" s="226"/>
      <c r="AH318" s="226"/>
      <c r="AI318" s="226"/>
      <c r="AJ318" s="226"/>
      <c r="AK318" s="226"/>
      <c r="AL318" s="226"/>
      <c r="AM318" s="226"/>
      <c r="AN318" s="226"/>
    </row>
    <row r="319" spans="1:40" ht="17.25" customHeight="1">
      <c r="A319" s="219"/>
      <c r="B319" s="219"/>
      <c r="C319" s="222"/>
      <c r="D319" s="222"/>
      <c r="E319" s="226"/>
      <c r="F319" s="226"/>
      <c r="G319" s="226"/>
      <c r="H319" s="226"/>
      <c r="I319" s="226"/>
      <c r="J319" s="226"/>
      <c r="K319" s="226"/>
      <c r="L319" s="226"/>
      <c r="M319" s="226"/>
      <c r="N319" s="226"/>
      <c r="O319" s="226"/>
      <c r="P319" s="226"/>
      <c r="Q319" s="226"/>
      <c r="R319" s="226"/>
      <c r="S319" s="226"/>
      <c r="T319" s="226"/>
      <c r="U319" s="226"/>
      <c r="V319" s="226"/>
      <c r="W319" s="226"/>
      <c r="X319" s="226"/>
      <c r="Y319" s="226"/>
      <c r="Z319" s="226"/>
      <c r="AA319" s="226"/>
      <c r="AB319" s="226"/>
      <c r="AC319" s="226"/>
      <c r="AD319" s="226"/>
      <c r="AE319" s="226"/>
      <c r="AF319" s="226"/>
      <c r="AG319" s="226"/>
      <c r="AH319" s="226"/>
      <c r="AI319" s="226"/>
      <c r="AJ319" s="226"/>
      <c r="AK319" s="226"/>
      <c r="AL319" s="226"/>
      <c r="AM319" s="226"/>
      <c r="AN319" s="226"/>
    </row>
    <row r="320" spans="1:40" ht="17.25" customHeight="1">
      <c r="A320" s="219"/>
      <c r="B320" s="219"/>
      <c r="C320" s="306"/>
      <c r="D320" s="306"/>
      <c r="E320" s="226"/>
      <c r="F320" s="226"/>
      <c r="G320" s="226"/>
      <c r="H320" s="226"/>
      <c r="I320" s="226"/>
      <c r="J320" s="226"/>
      <c r="K320" s="226"/>
      <c r="L320" s="226"/>
      <c r="M320" s="226"/>
      <c r="N320" s="226"/>
      <c r="O320" s="226"/>
      <c r="P320" s="226"/>
      <c r="Q320" s="226"/>
      <c r="R320" s="226"/>
      <c r="S320" s="226"/>
      <c r="T320" s="226"/>
      <c r="U320" s="226"/>
      <c r="V320" s="226"/>
      <c r="W320" s="226"/>
      <c r="X320" s="226"/>
      <c r="Y320" s="226"/>
      <c r="Z320" s="226"/>
      <c r="AA320" s="226"/>
      <c r="AB320" s="226"/>
      <c r="AC320" s="226"/>
      <c r="AD320" s="226"/>
      <c r="AE320" s="226"/>
      <c r="AF320" s="226"/>
      <c r="AG320" s="226"/>
      <c r="AH320" s="226"/>
      <c r="AI320" s="226"/>
      <c r="AJ320" s="226"/>
      <c r="AK320" s="226"/>
      <c r="AL320" s="226"/>
      <c r="AM320" s="226"/>
      <c r="AN320" s="226"/>
    </row>
    <row r="321" spans="1:40" ht="17.25" customHeight="1">
      <c r="A321" s="219"/>
      <c r="B321" s="219"/>
      <c r="C321" s="306"/>
      <c r="D321" s="306"/>
      <c r="E321" s="226"/>
      <c r="F321" s="226"/>
      <c r="G321" s="226"/>
      <c r="H321" s="226"/>
      <c r="I321" s="226"/>
      <c r="J321" s="226"/>
      <c r="K321" s="226"/>
      <c r="L321" s="226"/>
      <c r="M321" s="226"/>
      <c r="N321" s="226"/>
      <c r="O321" s="226"/>
      <c r="P321" s="226"/>
      <c r="Q321" s="226"/>
      <c r="R321" s="226"/>
      <c r="S321" s="226"/>
      <c r="T321" s="226"/>
      <c r="U321" s="226"/>
      <c r="V321" s="226"/>
      <c r="W321" s="226"/>
      <c r="X321" s="226"/>
      <c r="Y321" s="226"/>
      <c r="Z321" s="226"/>
      <c r="AA321" s="226"/>
      <c r="AB321" s="226"/>
      <c r="AC321" s="226"/>
      <c r="AD321" s="226"/>
      <c r="AE321" s="226"/>
      <c r="AF321" s="226"/>
      <c r="AG321" s="226"/>
      <c r="AH321" s="226"/>
      <c r="AI321" s="226"/>
      <c r="AJ321" s="226"/>
      <c r="AK321" s="226"/>
      <c r="AL321" s="226"/>
      <c r="AM321" s="226"/>
      <c r="AN321" s="226"/>
    </row>
    <row r="322" spans="1:40" ht="17.25" customHeight="1">
      <c r="A322" s="219"/>
      <c r="B322" s="219"/>
      <c r="C322" s="306"/>
      <c r="D322" s="306"/>
      <c r="E322" s="226"/>
      <c r="F322" s="226"/>
      <c r="G322" s="226"/>
      <c r="H322" s="226"/>
      <c r="I322" s="226"/>
      <c r="J322" s="226"/>
      <c r="K322" s="226"/>
      <c r="L322" s="226"/>
      <c r="M322" s="226"/>
      <c r="N322" s="226"/>
      <c r="O322" s="226"/>
      <c r="P322" s="226"/>
      <c r="Q322" s="226"/>
      <c r="R322" s="226"/>
      <c r="S322" s="226"/>
      <c r="T322" s="226"/>
      <c r="U322" s="226"/>
      <c r="V322" s="226"/>
      <c r="W322" s="226"/>
      <c r="X322" s="226"/>
      <c r="Y322" s="226"/>
      <c r="Z322" s="226"/>
      <c r="AA322" s="226"/>
      <c r="AB322" s="226"/>
      <c r="AC322" s="226"/>
      <c r="AD322" s="226"/>
      <c r="AE322" s="226"/>
      <c r="AF322" s="226"/>
      <c r="AG322" s="226"/>
      <c r="AH322" s="226"/>
      <c r="AI322" s="226"/>
      <c r="AJ322" s="226"/>
      <c r="AK322" s="226"/>
      <c r="AL322" s="226"/>
      <c r="AM322" s="226"/>
      <c r="AN322" s="226"/>
    </row>
    <row r="323" spans="1:40" ht="17.25" customHeight="1">
      <c r="A323" s="219"/>
      <c r="B323" s="219"/>
      <c r="C323" s="222"/>
      <c r="D323" s="222"/>
      <c r="E323" s="226"/>
      <c r="F323" s="226"/>
      <c r="G323" s="226"/>
      <c r="H323" s="226"/>
      <c r="I323" s="226"/>
      <c r="J323" s="226"/>
      <c r="K323" s="226"/>
      <c r="L323" s="226"/>
      <c r="M323" s="226"/>
      <c r="N323" s="226"/>
      <c r="O323" s="226"/>
      <c r="P323" s="226"/>
      <c r="Q323" s="226"/>
      <c r="R323" s="226"/>
      <c r="S323" s="226"/>
      <c r="T323" s="226"/>
      <c r="U323" s="226"/>
      <c r="V323" s="226"/>
      <c r="W323" s="226"/>
      <c r="X323" s="226"/>
      <c r="Y323" s="226"/>
      <c r="Z323" s="226"/>
      <c r="AA323" s="219"/>
      <c r="AB323" s="253"/>
      <c r="AC323" s="219"/>
      <c r="AD323" s="219"/>
      <c r="AE323" s="219"/>
      <c r="AF323" s="219"/>
      <c r="AG323" s="219"/>
      <c r="AH323" s="219"/>
      <c r="AI323" s="219"/>
      <c r="AJ323" s="219"/>
      <c r="AK323" s="219"/>
      <c r="AL323" s="219"/>
      <c r="AM323" s="219"/>
      <c r="AN323" s="219"/>
    </row>
    <row r="324" spans="1:40" ht="17.25" customHeight="1">
      <c r="A324" s="219"/>
      <c r="B324" s="219"/>
      <c r="C324" s="222"/>
      <c r="D324" s="222"/>
      <c r="E324" s="226"/>
      <c r="F324" s="226"/>
      <c r="G324" s="226"/>
      <c r="H324" s="226"/>
      <c r="I324" s="226"/>
      <c r="J324" s="226"/>
      <c r="K324" s="226"/>
      <c r="L324" s="226"/>
      <c r="M324" s="226"/>
      <c r="N324" s="226"/>
      <c r="O324" s="226"/>
      <c r="P324" s="226"/>
      <c r="Q324" s="226"/>
      <c r="R324" s="226"/>
      <c r="S324" s="226"/>
      <c r="T324" s="226"/>
      <c r="U324" s="226"/>
      <c r="V324" s="226"/>
      <c r="W324" s="226"/>
      <c r="X324" s="226"/>
      <c r="Y324" s="226"/>
      <c r="Z324" s="226"/>
      <c r="AA324" s="219"/>
      <c r="AB324" s="253"/>
      <c r="AC324" s="219"/>
      <c r="AD324" s="219"/>
      <c r="AE324" s="219"/>
      <c r="AF324" s="219"/>
      <c r="AG324" s="219"/>
      <c r="AH324" s="219"/>
      <c r="AI324" s="219"/>
      <c r="AJ324" s="219"/>
      <c r="AK324" s="219"/>
      <c r="AL324" s="219"/>
      <c r="AM324" s="219"/>
      <c r="AN324" s="219"/>
    </row>
    <row r="325" spans="1:40" ht="17.25" customHeight="1">
      <c r="A325" s="219"/>
      <c r="B325" s="219"/>
      <c r="C325" s="222"/>
      <c r="D325" s="222"/>
      <c r="E325" s="226"/>
      <c r="F325" s="226"/>
      <c r="G325" s="226"/>
      <c r="H325" s="226"/>
      <c r="I325" s="226"/>
      <c r="J325" s="226"/>
      <c r="K325" s="226"/>
      <c r="L325" s="226"/>
      <c r="M325" s="226"/>
      <c r="N325" s="226"/>
      <c r="O325" s="226"/>
      <c r="P325" s="226"/>
      <c r="Q325" s="226"/>
      <c r="R325" s="226"/>
      <c r="S325" s="226"/>
      <c r="T325" s="226"/>
      <c r="U325" s="226"/>
      <c r="V325" s="226"/>
      <c r="W325" s="226"/>
      <c r="X325" s="226"/>
      <c r="Y325" s="226"/>
      <c r="Z325" s="226"/>
      <c r="AA325" s="219"/>
      <c r="AB325" s="253"/>
      <c r="AC325" s="219"/>
      <c r="AD325" s="219"/>
      <c r="AE325" s="219"/>
      <c r="AF325" s="219"/>
      <c r="AG325" s="219"/>
      <c r="AH325" s="219"/>
      <c r="AI325" s="219"/>
      <c r="AJ325" s="219"/>
      <c r="AK325" s="219"/>
      <c r="AL325" s="219"/>
      <c r="AM325" s="219"/>
      <c r="AN325" s="219"/>
    </row>
    <row r="326" spans="1:40" ht="17.25" customHeight="1">
      <c r="A326" s="219"/>
      <c r="B326" s="219"/>
      <c r="C326" s="222"/>
      <c r="D326" s="222"/>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219"/>
      <c r="AB326" s="253"/>
      <c r="AC326" s="254"/>
      <c r="AD326" s="219"/>
      <c r="AE326" s="219"/>
      <c r="AF326" s="219"/>
      <c r="AG326" s="219"/>
      <c r="AH326" s="219"/>
      <c r="AI326" s="219"/>
      <c r="AJ326" s="219"/>
      <c r="AK326" s="219"/>
      <c r="AL326" s="219"/>
      <c r="AM326" s="219"/>
      <c r="AN326" s="219"/>
    </row>
    <row r="327" spans="1:40" ht="17.25" customHeight="1">
      <c r="A327" s="219"/>
      <c r="B327" s="219"/>
      <c r="C327" s="222"/>
      <c r="D327" s="222"/>
      <c r="E327" s="226"/>
      <c r="F327" s="226"/>
      <c r="G327" s="226"/>
      <c r="H327" s="226"/>
      <c r="I327" s="226"/>
      <c r="J327" s="226"/>
      <c r="K327" s="226"/>
      <c r="L327" s="226"/>
      <c r="M327" s="226"/>
      <c r="N327" s="226"/>
      <c r="O327" s="226"/>
      <c r="P327" s="226"/>
      <c r="Q327" s="226"/>
      <c r="R327" s="226"/>
      <c r="S327" s="226"/>
      <c r="T327" s="226"/>
      <c r="U327" s="226"/>
      <c r="V327" s="226"/>
      <c r="W327" s="226"/>
      <c r="X327" s="226"/>
      <c r="Y327" s="226"/>
      <c r="Z327" s="226"/>
      <c r="AA327" s="219"/>
      <c r="AB327" s="253"/>
      <c r="AC327" s="254"/>
      <c r="AD327" s="219"/>
      <c r="AE327" s="219"/>
      <c r="AF327" s="219"/>
      <c r="AG327" s="219"/>
      <c r="AH327" s="219"/>
      <c r="AI327" s="219"/>
      <c r="AJ327" s="219"/>
      <c r="AK327" s="219"/>
      <c r="AL327" s="219"/>
      <c r="AM327" s="219"/>
      <c r="AN327" s="219"/>
    </row>
    <row r="328" spans="1:40" ht="17.25" customHeight="1">
      <c r="A328" s="219"/>
      <c r="B328" s="219"/>
      <c r="C328" s="222"/>
      <c r="D328" s="222"/>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219"/>
      <c r="AB328" s="253"/>
      <c r="AC328" s="254"/>
      <c r="AD328" s="219"/>
      <c r="AE328" s="219"/>
      <c r="AF328" s="219"/>
      <c r="AG328" s="219"/>
      <c r="AH328" s="219"/>
      <c r="AI328" s="219"/>
      <c r="AJ328" s="219"/>
      <c r="AK328" s="219"/>
      <c r="AL328" s="219"/>
      <c r="AM328" s="219"/>
      <c r="AN328" s="219"/>
    </row>
    <row r="329" spans="1:40" ht="17.25" customHeight="1">
      <c r="A329" s="219"/>
      <c r="B329" s="219"/>
      <c r="C329" s="222"/>
      <c r="D329" s="222"/>
      <c r="E329" s="226"/>
      <c r="F329" s="226"/>
      <c r="G329" s="226"/>
      <c r="H329" s="226"/>
      <c r="I329" s="226"/>
      <c r="J329" s="226"/>
      <c r="K329" s="226"/>
      <c r="L329" s="226"/>
      <c r="M329" s="226"/>
      <c r="N329" s="226"/>
      <c r="O329" s="226"/>
      <c r="P329" s="226"/>
      <c r="Q329" s="226"/>
      <c r="R329" s="226"/>
      <c r="S329" s="226"/>
      <c r="T329" s="226"/>
      <c r="U329" s="226"/>
      <c r="V329" s="226"/>
      <c r="W329" s="226"/>
      <c r="X329" s="226"/>
      <c r="Y329" s="226"/>
      <c r="Z329" s="226"/>
      <c r="AA329" s="219"/>
      <c r="AB329" s="253"/>
      <c r="AC329" s="254"/>
      <c r="AD329" s="219"/>
      <c r="AE329" s="219"/>
      <c r="AF329" s="219"/>
      <c r="AG329" s="219"/>
      <c r="AH329" s="219"/>
      <c r="AI329" s="219"/>
      <c r="AJ329" s="219"/>
      <c r="AK329" s="219"/>
      <c r="AL329" s="219"/>
      <c r="AM329" s="219"/>
      <c r="AN329" s="219"/>
    </row>
    <row r="330" spans="1:40" ht="17.25" customHeight="1">
      <c r="A330" s="219"/>
      <c r="B330" s="219"/>
      <c r="C330" s="222"/>
      <c r="D330" s="222"/>
      <c r="E330" s="226"/>
      <c r="F330" s="226"/>
      <c r="G330" s="226"/>
      <c r="H330" s="226"/>
      <c r="I330" s="226"/>
      <c r="J330" s="226"/>
      <c r="K330" s="226"/>
      <c r="L330" s="226"/>
      <c r="M330" s="226"/>
      <c r="N330" s="226"/>
      <c r="O330" s="226"/>
      <c r="P330" s="226"/>
      <c r="Q330" s="226"/>
      <c r="R330" s="226"/>
      <c r="S330" s="226"/>
      <c r="T330" s="226"/>
      <c r="U330" s="226"/>
      <c r="V330" s="226"/>
      <c r="W330" s="226"/>
      <c r="X330" s="226"/>
      <c r="Y330" s="226"/>
      <c r="Z330" s="226"/>
      <c r="AA330" s="219"/>
      <c r="AB330" s="253"/>
      <c r="AC330" s="254"/>
      <c r="AD330" s="219"/>
      <c r="AE330" s="219"/>
      <c r="AF330" s="219"/>
      <c r="AG330" s="219"/>
      <c r="AH330" s="219"/>
      <c r="AI330" s="219"/>
      <c r="AJ330" s="219"/>
      <c r="AK330" s="219"/>
      <c r="AL330" s="219"/>
      <c r="AM330" s="219"/>
      <c r="AN330" s="219"/>
    </row>
    <row r="331" spans="1:40" ht="17.25" customHeight="1">
      <c r="A331" s="219"/>
      <c r="B331" s="219"/>
      <c r="C331" s="222"/>
      <c r="D331" s="222"/>
      <c r="E331" s="226"/>
      <c r="F331" s="226"/>
      <c r="G331" s="226"/>
      <c r="H331" s="226"/>
      <c r="I331" s="226"/>
      <c r="J331" s="226"/>
      <c r="K331" s="226"/>
      <c r="L331" s="226"/>
      <c r="M331" s="226"/>
      <c r="N331" s="226"/>
      <c r="O331" s="226"/>
      <c r="P331" s="226"/>
      <c r="Q331" s="226"/>
      <c r="R331" s="226"/>
      <c r="S331" s="226"/>
      <c r="T331" s="226"/>
      <c r="U331" s="226"/>
      <c r="V331" s="226"/>
      <c r="W331" s="226"/>
      <c r="X331" s="226"/>
      <c r="Y331" s="226"/>
      <c r="Z331" s="226"/>
      <c r="AA331" s="219"/>
      <c r="AB331" s="253"/>
      <c r="AC331" s="254"/>
      <c r="AD331" s="219"/>
      <c r="AE331" s="219"/>
      <c r="AF331" s="219"/>
      <c r="AG331" s="219"/>
      <c r="AH331" s="219"/>
      <c r="AI331" s="219"/>
      <c r="AJ331" s="219"/>
      <c r="AK331" s="219"/>
      <c r="AL331" s="219"/>
      <c r="AM331" s="219"/>
      <c r="AN331" s="219"/>
    </row>
    <row r="332" spans="1:40" ht="17.25" customHeight="1">
      <c r="A332" s="219"/>
      <c r="B332" s="219"/>
      <c r="C332" s="222"/>
      <c r="D332" s="222"/>
      <c r="E332" s="226"/>
      <c r="F332" s="226"/>
      <c r="G332" s="226"/>
      <c r="H332" s="226"/>
      <c r="I332" s="226"/>
      <c r="J332" s="226"/>
      <c r="K332" s="226"/>
      <c r="L332" s="226"/>
      <c r="M332" s="226"/>
      <c r="N332" s="226"/>
      <c r="O332" s="226"/>
      <c r="P332" s="226"/>
      <c r="Q332" s="226"/>
      <c r="R332" s="226"/>
      <c r="S332" s="226"/>
      <c r="T332" s="226"/>
      <c r="U332" s="226"/>
      <c r="V332" s="226"/>
      <c r="W332" s="226"/>
      <c r="X332" s="226"/>
      <c r="Y332" s="226"/>
      <c r="Z332" s="226"/>
      <c r="AA332" s="226"/>
      <c r="AB332" s="226"/>
      <c r="AC332" s="226"/>
      <c r="AD332" s="226"/>
      <c r="AE332" s="226"/>
      <c r="AF332" s="226"/>
      <c r="AG332" s="226"/>
      <c r="AH332" s="226"/>
      <c r="AI332" s="222"/>
      <c r="AJ332" s="222"/>
      <c r="AK332" s="222"/>
      <c r="AL332" s="222"/>
      <c r="AM332" s="222"/>
      <c r="AN332" s="222"/>
    </row>
    <row r="333" spans="1:40" ht="17.25" customHeight="1">
      <c r="A333" s="219"/>
      <c r="B333" s="219"/>
      <c r="C333" s="222"/>
      <c r="D333" s="222"/>
      <c r="E333" s="226"/>
      <c r="F333" s="226"/>
      <c r="G333" s="226"/>
      <c r="H333" s="226"/>
      <c r="I333" s="226"/>
      <c r="J333" s="226"/>
      <c r="K333" s="226"/>
      <c r="L333" s="226"/>
      <c r="M333" s="226"/>
      <c r="N333" s="226"/>
      <c r="O333" s="226"/>
      <c r="P333" s="226"/>
      <c r="Q333" s="226"/>
      <c r="R333" s="226"/>
      <c r="S333" s="226"/>
      <c r="T333" s="226"/>
      <c r="U333" s="226"/>
      <c r="V333" s="226"/>
      <c r="W333" s="226"/>
      <c r="X333" s="226"/>
      <c r="Y333" s="226"/>
      <c r="Z333" s="226"/>
      <c r="AA333" s="226"/>
      <c r="AB333" s="226"/>
      <c r="AC333" s="226"/>
      <c r="AD333" s="226"/>
      <c r="AE333" s="226"/>
      <c r="AF333" s="226"/>
      <c r="AG333" s="226"/>
      <c r="AH333" s="226"/>
      <c r="AI333" s="222"/>
      <c r="AJ333" s="222"/>
      <c r="AK333" s="222"/>
      <c r="AL333" s="222"/>
      <c r="AM333" s="222"/>
      <c r="AN333" s="222"/>
    </row>
    <row r="334" spans="1:40" ht="17.25" customHeight="1">
      <c r="A334" s="219"/>
      <c r="B334" s="219"/>
      <c r="C334" s="222"/>
      <c r="D334" s="222"/>
      <c r="E334" s="226"/>
      <c r="F334" s="226"/>
      <c r="G334" s="226"/>
      <c r="H334" s="226"/>
      <c r="I334" s="226"/>
      <c r="J334" s="226"/>
      <c r="K334" s="226"/>
      <c r="L334" s="226"/>
      <c r="M334" s="226"/>
      <c r="N334" s="226"/>
      <c r="O334" s="226"/>
      <c r="P334" s="226"/>
      <c r="Q334" s="226"/>
      <c r="R334" s="226"/>
      <c r="S334" s="226"/>
      <c r="T334" s="226"/>
      <c r="U334" s="226"/>
      <c r="V334" s="226"/>
      <c r="W334" s="226"/>
      <c r="X334" s="226"/>
      <c r="Y334" s="226"/>
      <c r="Z334" s="226"/>
      <c r="AA334" s="219"/>
      <c r="AB334" s="253"/>
      <c r="AC334" s="254"/>
      <c r="AD334" s="219"/>
      <c r="AE334" s="219"/>
      <c r="AF334" s="219"/>
      <c r="AG334" s="219"/>
      <c r="AH334" s="219"/>
      <c r="AI334" s="219"/>
      <c r="AJ334" s="219"/>
      <c r="AK334" s="219"/>
      <c r="AL334" s="219"/>
      <c r="AM334" s="219"/>
      <c r="AN334" s="219"/>
    </row>
    <row r="335" spans="1:40" ht="17.25" customHeight="1">
      <c r="A335" s="219"/>
      <c r="B335" s="219"/>
      <c r="C335" s="222"/>
      <c r="D335" s="222"/>
      <c r="E335" s="226"/>
      <c r="F335" s="226"/>
      <c r="G335" s="226"/>
      <c r="H335" s="226"/>
      <c r="I335" s="226"/>
      <c r="J335" s="226"/>
      <c r="K335" s="226"/>
      <c r="L335" s="226"/>
      <c r="M335" s="226"/>
      <c r="N335" s="226"/>
      <c r="O335" s="226"/>
      <c r="P335" s="226"/>
      <c r="Q335" s="226"/>
      <c r="R335" s="226"/>
      <c r="S335" s="226"/>
      <c r="T335" s="226"/>
      <c r="U335" s="226"/>
      <c r="V335" s="226"/>
      <c r="W335" s="226"/>
      <c r="X335" s="226"/>
      <c r="Y335" s="226"/>
      <c r="Z335" s="226"/>
      <c r="AA335" s="219"/>
      <c r="AB335" s="253"/>
      <c r="AC335" s="287"/>
      <c r="AD335" s="287"/>
      <c r="AE335" s="287"/>
      <c r="AF335" s="287"/>
      <c r="AG335" s="287"/>
      <c r="AH335" s="287"/>
      <c r="AI335" s="287"/>
      <c r="AJ335" s="287"/>
      <c r="AK335" s="287"/>
      <c r="AL335" s="287"/>
      <c r="AM335" s="287"/>
      <c r="AN335" s="287"/>
    </row>
    <row r="336" spans="1:40" ht="17.25" customHeight="1">
      <c r="A336" s="219"/>
      <c r="B336" s="219"/>
      <c r="C336" s="222"/>
      <c r="D336" s="222"/>
      <c r="E336" s="226"/>
      <c r="F336" s="226"/>
      <c r="G336" s="226"/>
      <c r="H336" s="226"/>
      <c r="I336" s="226"/>
      <c r="J336" s="226"/>
      <c r="K336" s="226"/>
      <c r="L336" s="226"/>
      <c r="M336" s="226"/>
      <c r="N336" s="226"/>
      <c r="O336" s="226"/>
      <c r="P336" s="226"/>
      <c r="Q336" s="226"/>
      <c r="R336" s="226"/>
      <c r="S336" s="226"/>
      <c r="T336" s="226"/>
      <c r="U336" s="226"/>
      <c r="V336" s="226"/>
      <c r="W336" s="226"/>
      <c r="X336" s="226"/>
      <c r="Y336" s="226"/>
      <c r="Z336" s="226"/>
      <c r="AA336" s="219"/>
      <c r="AB336" s="253"/>
      <c r="AC336" s="287"/>
      <c r="AD336" s="287"/>
      <c r="AE336" s="287"/>
      <c r="AF336" s="287"/>
      <c r="AG336" s="287"/>
      <c r="AH336" s="287"/>
      <c r="AI336" s="287"/>
      <c r="AJ336" s="287"/>
      <c r="AK336" s="287"/>
      <c r="AL336" s="287"/>
      <c r="AM336" s="287"/>
      <c r="AN336" s="287"/>
    </row>
    <row r="337" spans="1:40" ht="17.25" customHeight="1">
      <c r="A337" s="219"/>
      <c r="B337" s="219"/>
      <c r="C337" s="222"/>
      <c r="D337" s="222"/>
      <c r="E337" s="226"/>
      <c r="F337" s="226"/>
      <c r="G337" s="226"/>
      <c r="H337" s="226"/>
      <c r="I337" s="226"/>
      <c r="J337" s="226"/>
      <c r="K337" s="226"/>
      <c r="L337" s="226"/>
      <c r="M337" s="226"/>
      <c r="N337" s="226"/>
      <c r="O337" s="226"/>
      <c r="P337" s="226"/>
      <c r="Q337" s="226"/>
      <c r="R337" s="226"/>
      <c r="S337" s="226"/>
      <c r="T337" s="226"/>
      <c r="U337" s="226"/>
      <c r="V337" s="226"/>
      <c r="W337" s="226"/>
      <c r="X337" s="226"/>
      <c r="Y337" s="226"/>
      <c r="Z337" s="226"/>
      <c r="AA337" s="219"/>
      <c r="AB337" s="253"/>
      <c r="AC337" s="254"/>
      <c r="AD337" s="219"/>
      <c r="AE337" s="219"/>
      <c r="AF337" s="219"/>
      <c r="AG337" s="219"/>
      <c r="AH337" s="219"/>
      <c r="AI337" s="219"/>
      <c r="AJ337" s="219"/>
      <c r="AK337" s="219"/>
      <c r="AL337" s="219"/>
      <c r="AM337" s="219"/>
      <c r="AN337" s="219"/>
    </row>
    <row r="338" spans="1:40" ht="17.25" customHeight="1">
      <c r="A338" s="219"/>
      <c r="B338" s="219"/>
      <c r="C338" s="222"/>
      <c r="D338" s="222"/>
      <c r="E338" s="226"/>
      <c r="F338" s="226"/>
      <c r="G338" s="226"/>
      <c r="H338" s="226"/>
      <c r="I338" s="226"/>
      <c r="J338" s="226"/>
      <c r="K338" s="226"/>
      <c r="L338" s="226"/>
      <c r="M338" s="226"/>
      <c r="N338" s="226"/>
      <c r="O338" s="226"/>
      <c r="P338" s="226"/>
      <c r="Q338" s="226"/>
      <c r="R338" s="226"/>
      <c r="S338" s="226"/>
      <c r="T338" s="226"/>
      <c r="U338" s="226"/>
      <c r="V338" s="226"/>
      <c r="W338" s="226"/>
      <c r="X338" s="226"/>
      <c r="Y338" s="226"/>
      <c r="Z338" s="226"/>
      <c r="AA338" s="219"/>
      <c r="AB338" s="253"/>
      <c r="AC338" s="254"/>
      <c r="AD338" s="219"/>
      <c r="AE338" s="219"/>
      <c r="AF338" s="219"/>
      <c r="AG338" s="219"/>
      <c r="AH338" s="219"/>
      <c r="AI338" s="219"/>
      <c r="AJ338" s="219"/>
      <c r="AK338" s="219"/>
      <c r="AL338" s="219"/>
      <c r="AM338" s="219"/>
      <c r="AN338" s="219"/>
    </row>
    <row r="339" spans="1:40" ht="17.25" customHeight="1">
      <c r="A339" s="219"/>
      <c r="B339" s="219"/>
      <c r="C339" s="222"/>
      <c r="D339" s="222"/>
      <c r="E339" s="226"/>
      <c r="F339" s="226"/>
      <c r="G339" s="226"/>
      <c r="H339" s="226"/>
      <c r="I339" s="226"/>
      <c r="J339" s="226"/>
      <c r="K339" s="226"/>
      <c r="L339" s="226"/>
      <c r="M339" s="226"/>
      <c r="N339" s="226"/>
      <c r="O339" s="226"/>
      <c r="P339" s="226"/>
      <c r="Q339" s="226"/>
      <c r="R339" s="226"/>
      <c r="S339" s="226"/>
      <c r="T339" s="226"/>
      <c r="U339" s="226"/>
      <c r="V339" s="226"/>
      <c r="W339" s="226"/>
      <c r="X339" s="226"/>
      <c r="Y339" s="226"/>
      <c r="Z339" s="226"/>
      <c r="AA339" s="219"/>
      <c r="AB339" s="253"/>
      <c r="AC339" s="287"/>
      <c r="AD339" s="287"/>
      <c r="AE339" s="287"/>
      <c r="AF339" s="287"/>
      <c r="AG339" s="287"/>
      <c r="AH339" s="287"/>
      <c r="AI339" s="287"/>
      <c r="AJ339" s="287"/>
      <c r="AK339" s="287"/>
      <c r="AL339" s="287"/>
      <c r="AM339" s="287"/>
      <c r="AN339" s="287"/>
    </row>
    <row r="340" spans="1:40" ht="17.25" customHeight="1">
      <c r="A340" s="219"/>
      <c r="B340" s="219"/>
      <c r="C340" s="222"/>
      <c r="D340" s="222"/>
      <c r="E340" s="226"/>
      <c r="F340" s="226"/>
      <c r="G340" s="226"/>
      <c r="H340" s="226"/>
      <c r="I340" s="226"/>
      <c r="J340" s="226"/>
      <c r="K340" s="226"/>
      <c r="L340" s="226"/>
      <c r="M340" s="226"/>
      <c r="N340" s="226"/>
      <c r="O340" s="226"/>
      <c r="P340" s="226"/>
      <c r="Q340" s="226"/>
      <c r="R340" s="226"/>
      <c r="S340" s="226"/>
      <c r="T340" s="226"/>
      <c r="U340" s="226"/>
      <c r="V340" s="226"/>
      <c r="W340" s="226"/>
      <c r="X340" s="226"/>
      <c r="Y340" s="226"/>
      <c r="Z340" s="226"/>
      <c r="AA340" s="219"/>
      <c r="AB340" s="253"/>
      <c r="AC340" s="287"/>
      <c r="AD340" s="287"/>
      <c r="AE340" s="287"/>
      <c r="AF340" s="287"/>
      <c r="AG340" s="287"/>
      <c r="AH340" s="287"/>
      <c r="AI340" s="287"/>
      <c r="AJ340" s="287"/>
      <c r="AK340" s="287"/>
      <c r="AL340" s="287"/>
      <c r="AM340" s="287"/>
      <c r="AN340" s="287"/>
    </row>
    <row r="341" spans="1:40" ht="17.25" customHeight="1">
      <c r="A341" s="219"/>
      <c r="B341" s="219"/>
      <c r="C341" s="222"/>
      <c r="D341" s="222"/>
      <c r="E341" s="226"/>
      <c r="F341" s="226"/>
      <c r="G341" s="226"/>
      <c r="H341" s="226"/>
      <c r="I341" s="226"/>
      <c r="J341" s="226"/>
      <c r="K341" s="226"/>
      <c r="L341" s="226"/>
      <c r="M341" s="226"/>
      <c r="N341" s="226"/>
      <c r="O341" s="226"/>
      <c r="P341" s="226"/>
      <c r="Q341" s="226"/>
      <c r="R341" s="226"/>
      <c r="S341" s="226"/>
      <c r="T341" s="226"/>
      <c r="U341" s="226"/>
      <c r="V341" s="226"/>
      <c r="W341" s="226"/>
      <c r="X341" s="226"/>
      <c r="Y341" s="226"/>
      <c r="Z341" s="226"/>
      <c r="AA341" s="219"/>
      <c r="AB341" s="253"/>
      <c r="AC341" s="254"/>
      <c r="AD341" s="219"/>
      <c r="AE341" s="219"/>
      <c r="AF341" s="219"/>
      <c r="AG341" s="219"/>
      <c r="AH341" s="219"/>
      <c r="AI341" s="219"/>
      <c r="AJ341" s="219"/>
      <c r="AK341" s="219"/>
      <c r="AL341" s="219"/>
      <c r="AM341" s="219"/>
      <c r="AN341" s="219"/>
    </row>
    <row r="342" spans="1:40" ht="17.25" customHeight="1">
      <c r="A342" s="219"/>
      <c r="B342" s="219"/>
      <c r="C342" s="222"/>
      <c r="D342" s="222"/>
      <c r="E342" s="226"/>
      <c r="F342" s="226"/>
      <c r="G342" s="226"/>
      <c r="H342" s="226"/>
      <c r="I342" s="226"/>
      <c r="J342" s="226"/>
      <c r="K342" s="226"/>
      <c r="L342" s="226"/>
      <c r="M342" s="226"/>
      <c r="N342" s="226"/>
      <c r="O342" s="226"/>
      <c r="P342" s="226"/>
      <c r="Q342" s="226"/>
      <c r="R342" s="226"/>
      <c r="S342" s="226"/>
      <c r="T342" s="226"/>
      <c r="U342" s="226"/>
      <c r="V342" s="226"/>
      <c r="W342" s="226"/>
      <c r="X342" s="226"/>
      <c r="Y342" s="226"/>
      <c r="Z342" s="226"/>
      <c r="AA342" s="226"/>
      <c r="AB342" s="226"/>
      <c r="AC342" s="226"/>
      <c r="AD342" s="226"/>
      <c r="AE342" s="226"/>
      <c r="AF342" s="226"/>
      <c r="AG342" s="226"/>
      <c r="AH342" s="226"/>
      <c r="AI342" s="222"/>
      <c r="AJ342" s="222"/>
      <c r="AK342" s="222"/>
      <c r="AL342" s="222"/>
      <c r="AM342" s="222"/>
      <c r="AN342" s="222"/>
    </row>
    <row r="343" spans="1:40" ht="17.25" customHeight="1">
      <c r="A343" s="219"/>
      <c r="B343" s="219"/>
      <c r="C343" s="222"/>
      <c r="D343" s="222"/>
      <c r="E343" s="226"/>
      <c r="F343" s="226"/>
      <c r="G343" s="226"/>
      <c r="H343" s="226"/>
      <c r="I343" s="226"/>
      <c r="J343" s="226"/>
      <c r="K343" s="226"/>
      <c r="L343" s="226"/>
      <c r="M343" s="226"/>
      <c r="N343" s="226"/>
      <c r="O343" s="226"/>
      <c r="P343" s="226"/>
      <c r="Q343" s="226"/>
      <c r="R343" s="226"/>
      <c r="S343" s="226"/>
      <c r="T343" s="226"/>
      <c r="U343" s="226"/>
      <c r="V343" s="226"/>
      <c r="W343" s="226"/>
      <c r="X343" s="226"/>
      <c r="Y343" s="226"/>
      <c r="Z343" s="226"/>
      <c r="AA343" s="226"/>
      <c r="AB343" s="226"/>
      <c r="AC343" s="226"/>
      <c r="AD343" s="226"/>
      <c r="AE343" s="226"/>
      <c r="AF343" s="226"/>
      <c r="AG343" s="226"/>
      <c r="AH343" s="226"/>
      <c r="AI343" s="222"/>
      <c r="AJ343" s="222"/>
      <c r="AK343" s="222"/>
      <c r="AL343" s="222"/>
      <c r="AM343" s="222"/>
      <c r="AN343" s="222"/>
    </row>
    <row r="344" spans="1:40" ht="17.25" customHeight="1">
      <c r="A344" s="219"/>
      <c r="B344" s="219"/>
      <c r="C344" s="222"/>
      <c r="D344" s="222"/>
      <c r="E344" s="219"/>
      <c r="F344" s="219"/>
      <c r="G344" s="219"/>
      <c r="H344" s="219"/>
      <c r="I344" s="219"/>
      <c r="J344" s="219"/>
      <c r="K344" s="219"/>
      <c r="L344" s="219"/>
      <c r="M344" s="219"/>
      <c r="N344" s="219"/>
      <c r="O344" s="219"/>
      <c r="P344" s="219"/>
      <c r="Q344" s="219"/>
      <c r="R344" s="219"/>
      <c r="S344" s="219"/>
      <c r="T344" s="219"/>
      <c r="U344" s="219"/>
      <c r="V344" s="219"/>
      <c r="W344" s="219"/>
      <c r="X344" s="219"/>
      <c r="Y344" s="219"/>
      <c r="Z344" s="219"/>
      <c r="AA344" s="219"/>
      <c r="AB344" s="219"/>
      <c r="AC344" s="219"/>
      <c r="AD344" s="219"/>
      <c r="AE344" s="219"/>
      <c r="AF344" s="219"/>
      <c r="AG344" s="219"/>
      <c r="AH344" s="219"/>
      <c r="AI344" s="222"/>
      <c r="AJ344" s="222"/>
      <c r="AK344" s="222"/>
      <c r="AL344" s="222"/>
      <c r="AM344" s="222"/>
      <c r="AN344" s="222"/>
    </row>
    <row r="345" spans="1:40" ht="17.25" customHeight="1">
      <c r="A345" s="219"/>
      <c r="B345" s="219"/>
      <c r="C345" s="222"/>
      <c r="D345" s="222"/>
      <c r="E345" s="219"/>
      <c r="F345" s="219"/>
      <c r="G345" s="219"/>
      <c r="H345" s="219"/>
      <c r="I345" s="219"/>
      <c r="J345" s="219"/>
      <c r="K345" s="219"/>
      <c r="L345" s="219"/>
      <c r="M345" s="219"/>
      <c r="N345" s="219"/>
      <c r="O345" s="219"/>
      <c r="P345" s="219"/>
      <c r="Q345" s="219"/>
      <c r="R345" s="219"/>
      <c r="S345" s="219"/>
      <c r="T345" s="219"/>
      <c r="U345" s="219"/>
      <c r="V345" s="219"/>
      <c r="W345" s="219"/>
      <c r="X345" s="219"/>
      <c r="Y345" s="219"/>
      <c r="Z345" s="219"/>
      <c r="AA345" s="219"/>
      <c r="AB345" s="219"/>
      <c r="AC345" s="219"/>
      <c r="AD345" s="219"/>
      <c r="AE345" s="219"/>
      <c r="AF345" s="219"/>
      <c r="AG345" s="219"/>
      <c r="AH345" s="219"/>
      <c r="AI345" s="222"/>
      <c r="AJ345" s="222"/>
      <c r="AK345" s="222"/>
      <c r="AL345" s="222"/>
      <c r="AM345" s="222"/>
      <c r="AN345" s="222"/>
    </row>
    <row r="346" spans="1:40" ht="17.25" customHeight="1">
      <c r="A346" s="219"/>
      <c r="B346" s="219"/>
      <c r="C346" s="222"/>
      <c r="D346" s="222"/>
      <c r="E346" s="219"/>
      <c r="F346" s="219"/>
      <c r="G346" s="219"/>
      <c r="H346" s="219"/>
      <c r="I346" s="219"/>
      <c r="J346" s="219"/>
      <c r="K346" s="219"/>
      <c r="L346" s="219"/>
      <c r="M346" s="219"/>
      <c r="N346" s="219"/>
      <c r="O346" s="219"/>
      <c r="P346" s="219"/>
      <c r="Q346" s="219"/>
      <c r="R346" s="219"/>
      <c r="S346" s="219"/>
      <c r="T346" s="219"/>
      <c r="U346" s="219"/>
      <c r="V346" s="219"/>
      <c r="W346" s="219"/>
      <c r="X346" s="219"/>
      <c r="Y346" s="219"/>
      <c r="Z346" s="219"/>
      <c r="AA346" s="219"/>
      <c r="AB346" s="219"/>
      <c r="AC346" s="219"/>
      <c r="AD346" s="219"/>
      <c r="AE346" s="219"/>
      <c r="AF346" s="219"/>
      <c r="AG346" s="219"/>
      <c r="AH346" s="219"/>
      <c r="AI346" s="222"/>
      <c r="AJ346" s="222"/>
      <c r="AK346" s="222"/>
      <c r="AL346" s="222"/>
      <c r="AM346" s="222"/>
      <c r="AN346" s="222"/>
    </row>
    <row r="347" spans="1:40" ht="17.25" customHeight="1">
      <c r="A347" s="219"/>
      <c r="B347" s="219"/>
      <c r="C347" s="222"/>
      <c r="D347" s="222"/>
      <c r="E347" s="226"/>
      <c r="F347" s="226"/>
      <c r="G347" s="226"/>
      <c r="H347" s="226"/>
      <c r="I347" s="226"/>
      <c r="J347" s="226"/>
      <c r="K347" s="226"/>
      <c r="L347" s="226"/>
      <c r="M347" s="226"/>
      <c r="N347" s="226"/>
      <c r="O347" s="226"/>
      <c r="P347" s="226"/>
      <c r="Q347" s="226"/>
      <c r="R347" s="226"/>
      <c r="S347" s="226"/>
      <c r="T347" s="226"/>
      <c r="U347" s="226"/>
      <c r="V347" s="226"/>
      <c r="W347" s="226"/>
      <c r="X347" s="226"/>
      <c r="Y347" s="226"/>
      <c r="Z347" s="226"/>
      <c r="AA347" s="254"/>
      <c r="AB347" s="253"/>
      <c r="AC347" s="254"/>
      <c r="AD347" s="254"/>
      <c r="AE347" s="254"/>
      <c r="AF347" s="254"/>
      <c r="AG347" s="254"/>
      <c r="AH347" s="254"/>
      <c r="AI347" s="254"/>
      <c r="AJ347" s="254"/>
      <c r="AK347" s="254"/>
      <c r="AL347" s="254"/>
      <c r="AM347" s="254"/>
      <c r="AN347" s="254"/>
    </row>
    <row r="348" spans="1:40" ht="17.25" customHeight="1">
      <c r="A348" s="219"/>
      <c r="B348" s="219"/>
      <c r="C348" s="222"/>
      <c r="D348" s="222"/>
      <c r="E348" s="226"/>
      <c r="F348" s="226"/>
      <c r="G348" s="226"/>
      <c r="H348" s="226"/>
      <c r="I348" s="226"/>
      <c r="J348" s="226"/>
      <c r="K348" s="226"/>
      <c r="L348" s="226"/>
      <c r="M348" s="226"/>
      <c r="N348" s="226"/>
      <c r="O348" s="226"/>
      <c r="P348" s="226"/>
      <c r="Q348" s="226"/>
      <c r="R348" s="226"/>
      <c r="S348" s="226"/>
      <c r="T348" s="226"/>
      <c r="U348" s="226"/>
      <c r="V348" s="226"/>
      <c r="W348" s="226"/>
      <c r="X348" s="226"/>
      <c r="Y348" s="226"/>
      <c r="Z348" s="226"/>
      <c r="AA348" s="219"/>
      <c r="AB348" s="253"/>
      <c r="AC348" s="254"/>
      <c r="AD348" s="219"/>
      <c r="AE348" s="219"/>
      <c r="AF348" s="219"/>
      <c r="AG348" s="219"/>
      <c r="AH348" s="219"/>
      <c r="AI348" s="219"/>
      <c r="AJ348" s="219"/>
      <c r="AK348" s="219"/>
      <c r="AL348" s="219"/>
      <c r="AM348" s="219"/>
      <c r="AN348" s="219"/>
    </row>
    <row r="349" spans="1:40" ht="17.25" customHeight="1">
      <c r="A349" s="219"/>
      <c r="B349" s="219"/>
      <c r="C349" s="222"/>
      <c r="D349" s="222"/>
      <c r="E349" s="226"/>
      <c r="F349" s="226"/>
      <c r="G349" s="226"/>
      <c r="H349" s="226"/>
      <c r="I349" s="226"/>
      <c r="J349" s="226"/>
      <c r="K349" s="226"/>
      <c r="L349" s="226"/>
      <c r="M349" s="226"/>
      <c r="N349" s="226"/>
      <c r="O349" s="226"/>
      <c r="P349" s="226"/>
      <c r="Q349" s="226"/>
      <c r="R349" s="226"/>
      <c r="S349" s="226"/>
      <c r="T349" s="226"/>
      <c r="U349" s="226"/>
      <c r="V349" s="226"/>
      <c r="W349" s="226"/>
      <c r="X349" s="226"/>
      <c r="Y349" s="226"/>
      <c r="Z349" s="226"/>
      <c r="AA349" s="219"/>
      <c r="AB349" s="253"/>
      <c r="AC349" s="254"/>
      <c r="AD349" s="219"/>
      <c r="AE349" s="219"/>
      <c r="AF349" s="219"/>
      <c r="AG349" s="219"/>
      <c r="AH349" s="219"/>
      <c r="AI349" s="219"/>
      <c r="AJ349" s="219"/>
      <c r="AK349" s="219"/>
      <c r="AL349" s="219"/>
      <c r="AM349" s="219"/>
      <c r="AN349" s="219"/>
    </row>
    <row r="350" spans="1:40" ht="17.25" customHeight="1">
      <c r="A350" s="219"/>
      <c r="B350" s="219"/>
      <c r="C350" s="222"/>
      <c r="D350" s="222"/>
      <c r="E350" s="226"/>
      <c r="F350" s="226"/>
      <c r="G350" s="226"/>
      <c r="H350" s="226"/>
      <c r="I350" s="226"/>
      <c r="J350" s="226"/>
      <c r="K350" s="226"/>
      <c r="L350" s="226"/>
      <c r="M350" s="226"/>
      <c r="N350" s="226"/>
      <c r="O350" s="226"/>
      <c r="P350" s="226"/>
      <c r="Q350" s="226"/>
      <c r="R350" s="226"/>
      <c r="S350" s="226"/>
      <c r="T350" s="226"/>
      <c r="U350" s="226"/>
      <c r="V350" s="226"/>
      <c r="W350" s="226"/>
      <c r="X350" s="226"/>
      <c r="Y350" s="226"/>
      <c r="Z350" s="226"/>
      <c r="AA350" s="219"/>
      <c r="AB350" s="253"/>
      <c r="AC350" s="254"/>
      <c r="AD350" s="219"/>
      <c r="AE350" s="219"/>
      <c r="AF350" s="219"/>
      <c r="AG350" s="219"/>
      <c r="AH350" s="219"/>
      <c r="AI350" s="219"/>
      <c r="AJ350" s="219"/>
      <c r="AK350" s="219"/>
      <c r="AL350" s="219"/>
      <c r="AM350" s="219"/>
      <c r="AN350" s="219"/>
    </row>
    <row r="351" spans="1:40" ht="17.25" customHeight="1">
      <c r="A351" s="219"/>
      <c r="B351" s="219"/>
      <c r="C351" s="222"/>
      <c r="D351" s="222"/>
      <c r="E351" s="219"/>
      <c r="F351" s="219"/>
      <c r="G351" s="219"/>
      <c r="H351" s="219"/>
      <c r="I351" s="219"/>
      <c r="J351" s="219"/>
      <c r="K351" s="219"/>
      <c r="L351" s="219"/>
      <c r="M351" s="219"/>
      <c r="N351" s="219"/>
      <c r="O351" s="219"/>
      <c r="P351" s="219"/>
      <c r="Q351" s="219"/>
      <c r="R351" s="219"/>
      <c r="S351" s="219"/>
      <c r="T351" s="219"/>
      <c r="U351" s="219"/>
      <c r="V351" s="219"/>
      <c r="W351" s="219"/>
      <c r="X351" s="219"/>
      <c r="Y351" s="219"/>
      <c r="Z351" s="219"/>
      <c r="AA351" s="219"/>
      <c r="AB351" s="219"/>
      <c r="AC351" s="219"/>
      <c r="AD351" s="219"/>
      <c r="AE351" s="219"/>
      <c r="AF351" s="219"/>
      <c r="AG351" s="219"/>
      <c r="AH351" s="219"/>
      <c r="AI351" s="219"/>
      <c r="AJ351" s="219"/>
      <c r="AK351" s="219"/>
      <c r="AL351" s="219"/>
      <c r="AM351" s="219"/>
      <c r="AN351" s="219"/>
    </row>
    <row r="352" spans="1:40" ht="17.25" customHeight="1">
      <c r="A352" s="219"/>
      <c r="B352" s="219"/>
      <c r="C352" s="222"/>
      <c r="D352" s="222"/>
      <c r="E352" s="219"/>
      <c r="F352" s="219"/>
      <c r="G352" s="219"/>
      <c r="H352" s="219"/>
      <c r="I352" s="219"/>
      <c r="J352" s="219"/>
      <c r="K352" s="219"/>
      <c r="L352" s="219"/>
      <c r="M352" s="219"/>
      <c r="N352" s="219"/>
      <c r="O352" s="219"/>
      <c r="P352" s="219"/>
      <c r="Q352" s="219"/>
      <c r="R352" s="219"/>
      <c r="S352" s="219"/>
      <c r="T352" s="219"/>
      <c r="U352" s="219"/>
      <c r="V352" s="219"/>
      <c r="W352" s="219"/>
      <c r="X352" s="219"/>
      <c r="Y352" s="219"/>
      <c r="Z352" s="219"/>
      <c r="AA352" s="219"/>
      <c r="AB352" s="219"/>
      <c r="AC352" s="219"/>
      <c r="AD352" s="219"/>
      <c r="AE352" s="219"/>
      <c r="AF352" s="219"/>
      <c r="AG352" s="219"/>
      <c r="AH352" s="219"/>
      <c r="AI352" s="219"/>
      <c r="AJ352" s="219"/>
      <c r="AK352" s="219"/>
      <c r="AL352" s="219"/>
      <c r="AM352" s="219"/>
      <c r="AN352" s="219"/>
    </row>
    <row r="353" spans="1:40" ht="17.25" customHeight="1">
      <c r="A353" s="219"/>
      <c r="B353" s="219"/>
      <c r="C353" s="222"/>
      <c r="D353" s="222"/>
      <c r="E353" s="222"/>
      <c r="F353" s="226"/>
      <c r="G353" s="226"/>
      <c r="H353" s="226"/>
      <c r="I353" s="226"/>
      <c r="J353" s="226"/>
      <c r="K353" s="226"/>
      <c r="L353" s="226"/>
      <c r="M353" s="226"/>
      <c r="N353" s="226"/>
      <c r="O353" s="226"/>
      <c r="P353" s="226"/>
      <c r="Q353" s="226"/>
      <c r="R353" s="226"/>
      <c r="S353" s="226"/>
      <c r="T353" s="226"/>
      <c r="U353" s="226"/>
      <c r="V353" s="226"/>
      <c r="W353" s="226"/>
      <c r="X353" s="226"/>
      <c r="Y353" s="226"/>
      <c r="Z353" s="226"/>
      <c r="AA353" s="226"/>
      <c r="AB353" s="226"/>
      <c r="AC353" s="226"/>
      <c r="AD353" s="226"/>
      <c r="AE353" s="226"/>
      <c r="AF353" s="226"/>
      <c r="AG353" s="226"/>
      <c r="AH353" s="226"/>
      <c r="AI353" s="226"/>
      <c r="AJ353" s="226"/>
      <c r="AK353" s="226"/>
      <c r="AL353" s="226"/>
      <c r="AM353" s="226"/>
      <c r="AN353" s="226"/>
    </row>
    <row r="354" spans="1:40" ht="17.25" customHeight="1">
      <c r="A354" s="219"/>
      <c r="B354" s="219"/>
      <c r="C354" s="222"/>
      <c r="D354" s="222"/>
      <c r="E354" s="222"/>
      <c r="F354" s="226"/>
      <c r="G354" s="226"/>
      <c r="H354" s="226"/>
      <c r="I354" s="226"/>
      <c r="J354" s="226"/>
      <c r="K354" s="226"/>
      <c r="L354" s="226"/>
      <c r="M354" s="226"/>
      <c r="N354" s="226"/>
      <c r="O354" s="226"/>
      <c r="P354" s="226"/>
      <c r="Q354" s="226"/>
      <c r="R354" s="226"/>
      <c r="S354" s="226"/>
      <c r="T354" s="226"/>
      <c r="U354" s="226"/>
      <c r="V354" s="226"/>
      <c r="W354" s="226"/>
      <c r="X354" s="226"/>
      <c r="Y354" s="226"/>
      <c r="Z354" s="226"/>
      <c r="AA354" s="226"/>
      <c r="AB354" s="226"/>
      <c r="AC354" s="226"/>
      <c r="AD354" s="226"/>
      <c r="AE354" s="226"/>
      <c r="AF354" s="226"/>
      <c r="AG354" s="226"/>
      <c r="AH354" s="226"/>
      <c r="AI354" s="226"/>
      <c r="AJ354" s="226"/>
      <c r="AK354" s="226"/>
      <c r="AL354" s="226"/>
      <c r="AM354" s="226"/>
      <c r="AN354" s="226"/>
    </row>
    <row r="355" spans="1:40" ht="17.25" customHeight="1">
      <c r="A355" s="219"/>
      <c r="B355" s="219"/>
      <c r="C355" s="222"/>
      <c r="D355" s="222"/>
      <c r="E355" s="222"/>
      <c r="F355" s="226"/>
      <c r="G355" s="226"/>
      <c r="H355" s="226"/>
      <c r="I355" s="226"/>
      <c r="J355" s="226"/>
      <c r="K355" s="226"/>
      <c r="L355" s="226"/>
      <c r="M355" s="226"/>
      <c r="N355" s="226"/>
      <c r="O355" s="226"/>
      <c r="P355" s="226"/>
      <c r="Q355" s="226"/>
      <c r="R355" s="226"/>
      <c r="S355" s="226"/>
      <c r="T355" s="226"/>
      <c r="U355" s="226"/>
      <c r="V355" s="226"/>
      <c r="W355" s="226"/>
      <c r="X355" s="226"/>
      <c r="Y355" s="226"/>
      <c r="Z355" s="226"/>
      <c r="AA355" s="226"/>
      <c r="AB355" s="226"/>
      <c r="AC355" s="226"/>
      <c r="AD355" s="226"/>
      <c r="AE355" s="226"/>
      <c r="AF355" s="226"/>
      <c r="AG355" s="226"/>
      <c r="AH355" s="226"/>
      <c r="AI355" s="226"/>
      <c r="AJ355" s="226"/>
      <c r="AK355" s="226"/>
      <c r="AL355" s="226"/>
      <c r="AM355" s="226"/>
      <c r="AN355" s="226"/>
    </row>
    <row r="356" spans="1:40" ht="17.25" customHeight="1">
      <c r="A356" s="219"/>
      <c r="B356" s="219"/>
      <c r="C356" s="222"/>
      <c r="D356" s="222"/>
      <c r="E356" s="222"/>
      <c r="F356" s="226"/>
      <c r="G356" s="226"/>
      <c r="H356" s="226"/>
      <c r="I356" s="226"/>
      <c r="J356" s="226"/>
      <c r="K356" s="226"/>
      <c r="L356" s="226"/>
      <c r="M356" s="226"/>
      <c r="N356" s="226"/>
      <c r="O356" s="226"/>
      <c r="P356" s="226"/>
      <c r="Q356" s="226"/>
      <c r="R356" s="226"/>
      <c r="S356" s="226"/>
      <c r="T356" s="226"/>
      <c r="U356" s="226"/>
      <c r="V356" s="226"/>
      <c r="W356" s="226"/>
      <c r="X356" s="226"/>
      <c r="Y356" s="226"/>
      <c r="Z356" s="226"/>
      <c r="AA356" s="226"/>
      <c r="AB356" s="226"/>
      <c r="AC356" s="226"/>
      <c r="AD356" s="226"/>
      <c r="AE356" s="226"/>
      <c r="AF356" s="226"/>
      <c r="AG356" s="226"/>
      <c r="AH356" s="226"/>
      <c r="AI356" s="226"/>
      <c r="AJ356" s="226"/>
      <c r="AK356" s="226"/>
      <c r="AL356" s="226"/>
      <c r="AM356" s="226"/>
      <c r="AN356" s="226"/>
    </row>
    <row r="357" spans="1:40" ht="17.25" customHeight="1">
      <c r="A357" s="219"/>
      <c r="B357" s="219"/>
      <c r="C357" s="222"/>
      <c r="D357" s="222"/>
      <c r="E357" s="219"/>
      <c r="F357" s="219"/>
      <c r="G357" s="219"/>
      <c r="H357" s="219"/>
      <c r="I357" s="219"/>
      <c r="J357" s="219"/>
      <c r="K357" s="219"/>
      <c r="L357" s="219"/>
      <c r="M357" s="219"/>
      <c r="N357" s="219"/>
      <c r="O357" s="219"/>
      <c r="P357" s="219"/>
      <c r="Q357" s="219"/>
      <c r="R357" s="219"/>
      <c r="S357" s="219"/>
      <c r="T357" s="219"/>
      <c r="U357" s="219"/>
      <c r="V357" s="219"/>
      <c r="W357" s="219"/>
      <c r="X357" s="219"/>
      <c r="Y357" s="219"/>
      <c r="Z357" s="219"/>
      <c r="AA357" s="219"/>
      <c r="AB357" s="219"/>
      <c r="AC357" s="219"/>
      <c r="AD357" s="219"/>
      <c r="AE357" s="219"/>
      <c r="AF357" s="219"/>
      <c r="AG357" s="219"/>
      <c r="AH357" s="219"/>
      <c r="AI357" s="222"/>
      <c r="AJ357" s="222"/>
      <c r="AK357" s="222"/>
      <c r="AL357" s="222"/>
      <c r="AM357" s="222"/>
      <c r="AN357" s="222"/>
    </row>
    <row r="358" spans="1:40" ht="17.25" customHeight="1">
      <c r="A358" s="219"/>
      <c r="B358" s="219"/>
      <c r="C358" s="222"/>
      <c r="D358" s="222"/>
      <c r="E358" s="219"/>
      <c r="F358" s="219"/>
      <c r="G358" s="219"/>
      <c r="H358" s="219"/>
      <c r="I358" s="219"/>
      <c r="J358" s="219"/>
      <c r="K358" s="219"/>
      <c r="L358" s="219"/>
      <c r="M358" s="219"/>
      <c r="N358" s="219"/>
      <c r="O358" s="219"/>
      <c r="P358" s="219"/>
      <c r="Q358" s="219"/>
      <c r="R358" s="219"/>
      <c r="S358" s="219"/>
      <c r="T358" s="219"/>
      <c r="U358" s="219"/>
      <c r="V358" s="219"/>
      <c r="W358" s="219"/>
      <c r="X358" s="219"/>
      <c r="Y358" s="219"/>
      <c r="Z358" s="219"/>
      <c r="AA358" s="219"/>
      <c r="AB358" s="219"/>
      <c r="AC358" s="219"/>
      <c r="AD358" s="219"/>
      <c r="AE358" s="219"/>
      <c r="AF358" s="219"/>
      <c r="AG358" s="219"/>
      <c r="AH358" s="219"/>
      <c r="AI358" s="222"/>
      <c r="AJ358" s="222"/>
      <c r="AK358" s="222"/>
      <c r="AL358" s="222"/>
      <c r="AM358" s="222"/>
      <c r="AN358" s="222"/>
    </row>
    <row r="359" spans="1:40" ht="17.25" customHeight="1">
      <c r="A359" s="219"/>
      <c r="B359" s="219"/>
      <c r="C359" s="222"/>
      <c r="D359" s="222"/>
      <c r="E359" s="226"/>
      <c r="F359" s="226"/>
      <c r="G359" s="226"/>
      <c r="H359" s="226"/>
      <c r="I359" s="226"/>
      <c r="J359" s="226"/>
      <c r="K359" s="226"/>
      <c r="L359" s="226"/>
      <c r="M359" s="226"/>
      <c r="N359" s="226"/>
      <c r="O359" s="226"/>
      <c r="P359" s="226"/>
      <c r="Q359" s="226"/>
      <c r="R359" s="226"/>
      <c r="S359" s="226"/>
      <c r="T359" s="226"/>
      <c r="U359" s="226"/>
      <c r="V359" s="226"/>
      <c r="W359" s="226"/>
      <c r="X359" s="226"/>
      <c r="Y359" s="226"/>
      <c r="Z359" s="226"/>
      <c r="AA359" s="226"/>
      <c r="AB359" s="226"/>
      <c r="AC359" s="226"/>
      <c r="AD359" s="226"/>
      <c r="AE359" s="226"/>
      <c r="AF359" s="226"/>
      <c r="AG359" s="226"/>
      <c r="AH359" s="226"/>
      <c r="AI359" s="222"/>
      <c r="AJ359" s="222"/>
      <c r="AK359" s="222"/>
      <c r="AL359" s="222"/>
      <c r="AM359" s="222"/>
      <c r="AN359" s="222"/>
    </row>
    <row r="360" spans="1:40" ht="17.25" customHeight="1">
      <c r="A360" s="219"/>
      <c r="B360" s="219"/>
      <c r="C360" s="222"/>
      <c r="D360" s="222"/>
      <c r="E360" s="226"/>
      <c r="F360" s="226"/>
      <c r="G360" s="226"/>
      <c r="H360" s="226"/>
      <c r="I360" s="226"/>
      <c r="J360" s="226"/>
      <c r="K360" s="226"/>
      <c r="L360" s="226"/>
      <c r="M360" s="226"/>
      <c r="N360" s="226"/>
      <c r="O360" s="226"/>
      <c r="P360" s="226"/>
      <c r="Q360" s="226"/>
      <c r="R360" s="226"/>
      <c r="S360" s="226"/>
      <c r="T360" s="226"/>
      <c r="U360" s="226"/>
      <c r="V360" s="226"/>
      <c r="W360" s="226"/>
      <c r="X360" s="226"/>
      <c r="Y360" s="226"/>
      <c r="Z360" s="226"/>
      <c r="AA360" s="226"/>
      <c r="AB360" s="226"/>
      <c r="AC360" s="226"/>
      <c r="AD360" s="226"/>
      <c r="AE360" s="226"/>
      <c r="AF360" s="226"/>
      <c r="AG360" s="226"/>
      <c r="AH360" s="226"/>
      <c r="AI360" s="222"/>
      <c r="AJ360" s="222"/>
      <c r="AK360" s="222"/>
      <c r="AL360" s="222"/>
      <c r="AM360" s="222"/>
      <c r="AN360" s="222"/>
    </row>
    <row r="361" spans="1:40" ht="10.5" customHeight="1">
      <c r="A361" s="219"/>
      <c r="B361" s="219"/>
      <c r="C361" s="219"/>
      <c r="D361" s="219"/>
      <c r="E361" s="219"/>
      <c r="F361" s="219"/>
      <c r="G361" s="219"/>
      <c r="H361" s="219"/>
      <c r="I361" s="219"/>
      <c r="J361" s="219"/>
      <c r="K361" s="219"/>
      <c r="L361" s="219"/>
      <c r="M361" s="219"/>
      <c r="N361" s="219"/>
      <c r="O361" s="219"/>
      <c r="P361" s="219"/>
      <c r="Q361" s="219"/>
      <c r="R361" s="219"/>
      <c r="S361" s="219"/>
      <c r="T361" s="219"/>
      <c r="U361" s="219"/>
      <c r="V361" s="219"/>
      <c r="W361" s="219"/>
      <c r="X361" s="219"/>
      <c r="Y361" s="219"/>
      <c r="Z361" s="219"/>
      <c r="AA361" s="219"/>
      <c r="AB361" s="219"/>
      <c r="AC361" s="219"/>
      <c r="AD361" s="219"/>
      <c r="AE361" s="219"/>
      <c r="AF361" s="219"/>
      <c r="AG361" s="219"/>
      <c r="AH361" s="219"/>
      <c r="AI361" s="219"/>
      <c r="AJ361" s="219"/>
      <c r="AK361" s="219"/>
      <c r="AL361" s="219"/>
      <c r="AM361" s="219"/>
      <c r="AN361" s="219"/>
    </row>
    <row r="362" spans="1:40" ht="17.25" customHeight="1">
      <c r="A362" s="219"/>
      <c r="B362" s="219"/>
      <c r="C362" s="219"/>
      <c r="D362" s="219"/>
      <c r="E362" s="219"/>
      <c r="F362" s="219"/>
      <c r="G362" s="219"/>
      <c r="H362" s="219"/>
      <c r="I362" s="219"/>
      <c r="J362" s="219"/>
      <c r="K362" s="219"/>
      <c r="L362" s="219"/>
      <c r="M362" s="219"/>
      <c r="N362" s="219"/>
      <c r="O362" s="219"/>
      <c r="P362" s="219"/>
      <c r="Q362" s="219"/>
      <c r="R362" s="219"/>
      <c r="S362" s="219"/>
      <c r="T362" s="219"/>
      <c r="U362" s="219"/>
      <c r="V362" s="219"/>
      <c r="W362" s="219"/>
      <c r="X362" s="219"/>
      <c r="Y362" s="219"/>
      <c r="Z362" s="219"/>
      <c r="AA362" s="219"/>
      <c r="AB362" s="219"/>
      <c r="AC362" s="219"/>
      <c r="AD362" s="219"/>
      <c r="AE362" s="219"/>
      <c r="AF362" s="219"/>
      <c r="AG362" s="219"/>
      <c r="AH362" s="219"/>
      <c r="AI362" s="219"/>
      <c r="AJ362" s="219"/>
      <c r="AK362" s="219"/>
      <c r="AL362" s="219"/>
      <c r="AM362" s="219"/>
      <c r="AN362" s="219"/>
    </row>
    <row r="363" spans="1:40" ht="17.25" customHeight="1">
      <c r="A363" s="219"/>
      <c r="B363" s="219"/>
      <c r="C363" s="222"/>
      <c r="D363" s="222"/>
      <c r="E363" s="226"/>
      <c r="F363" s="226"/>
      <c r="G363" s="226"/>
      <c r="H363" s="226"/>
      <c r="I363" s="226"/>
      <c r="J363" s="226"/>
      <c r="K363" s="226"/>
      <c r="L363" s="226"/>
      <c r="M363" s="226"/>
      <c r="N363" s="226"/>
      <c r="O363" s="226"/>
      <c r="P363" s="226"/>
      <c r="Q363" s="226"/>
      <c r="R363" s="226"/>
      <c r="S363" s="226"/>
      <c r="T363" s="226"/>
      <c r="U363" s="226"/>
      <c r="V363" s="226"/>
      <c r="W363" s="226"/>
      <c r="X363" s="226"/>
      <c r="Y363" s="226"/>
      <c r="Z363" s="226"/>
      <c r="AA363" s="219"/>
      <c r="AB363" s="253"/>
      <c r="AC363" s="219"/>
      <c r="AD363" s="219"/>
      <c r="AE363" s="219"/>
      <c r="AF363" s="219"/>
      <c r="AG363" s="219"/>
      <c r="AH363" s="219"/>
      <c r="AI363" s="219"/>
      <c r="AJ363" s="219"/>
      <c r="AK363" s="219"/>
      <c r="AL363" s="219"/>
      <c r="AM363" s="219"/>
      <c r="AN363" s="219"/>
    </row>
    <row r="364" spans="1:40" ht="17.25" customHeight="1">
      <c r="A364" s="219"/>
      <c r="B364" s="219"/>
      <c r="C364" s="222"/>
      <c r="D364" s="222"/>
      <c r="E364" s="226"/>
      <c r="F364" s="226"/>
      <c r="G364" s="226"/>
      <c r="H364" s="226"/>
      <c r="I364" s="226"/>
      <c r="J364" s="226"/>
      <c r="K364" s="226"/>
      <c r="L364" s="226"/>
      <c r="M364" s="226"/>
      <c r="N364" s="226"/>
      <c r="O364" s="226"/>
      <c r="P364" s="226"/>
      <c r="Q364" s="226"/>
      <c r="R364" s="226"/>
      <c r="S364" s="226"/>
      <c r="T364" s="226"/>
      <c r="U364" s="226"/>
      <c r="V364" s="226"/>
      <c r="W364" s="226"/>
      <c r="X364" s="226"/>
      <c r="Y364" s="226"/>
      <c r="Z364" s="226"/>
      <c r="AA364" s="219"/>
      <c r="AB364" s="253"/>
      <c r="AC364" s="219"/>
      <c r="AD364" s="219"/>
      <c r="AE364" s="219"/>
      <c r="AF364" s="219"/>
      <c r="AG364" s="219"/>
      <c r="AH364" s="219"/>
      <c r="AI364" s="219"/>
      <c r="AJ364" s="219"/>
      <c r="AK364" s="219"/>
      <c r="AL364" s="219"/>
      <c r="AM364" s="219"/>
      <c r="AN364" s="219"/>
    </row>
    <row r="365" spans="1:40" ht="17.25" customHeight="1">
      <c r="A365" s="219"/>
      <c r="B365" s="219"/>
      <c r="C365" s="222"/>
      <c r="D365" s="222"/>
      <c r="E365" s="226"/>
      <c r="F365" s="226"/>
      <c r="G365" s="226"/>
      <c r="H365" s="226"/>
      <c r="I365" s="226"/>
      <c r="J365" s="226"/>
      <c r="K365" s="226"/>
      <c r="L365" s="226"/>
      <c r="M365" s="226"/>
      <c r="N365" s="226"/>
      <c r="O365" s="226"/>
      <c r="P365" s="226"/>
      <c r="Q365" s="226"/>
      <c r="R365" s="226"/>
      <c r="S365" s="226"/>
      <c r="T365" s="226"/>
      <c r="U365" s="226"/>
      <c r="V365" s="226"/>
      <c r="W365" s="226"/>
      <c r="X365" s="226"/>
      <c r="Y365" s="226"/>
      <c r="Z365" s="226"/>
      <c r="AA365" s="219"/>
      <c r="AB365" s="253"/>
      <c r="AC365" s="219"/>
      <c r="AD365" s="219"/>
      <c r="AE365" s="219"/>
      <c r="AF365" s="219"/>
      <c r="AG365" s="219"/>
      <c r="AH365" s="219"/>
      <c r="AI365" s="219"/>
      <c r="AJ365" s="219"/>
      <c r="AK365" s="219"/>
      <c r="AL365" s="219"/>
      <c r="AM365" s="219"/>
      <c r="AN365" s="219"/>
    </row>
    <row r="366" spans="1:40" ht="17.25" customHeight="1">
      <c r="A366" s="219"/>
      <c r="B366" s="219"/>
      <c r="C366" s="222"/>
      <c r="D366" s="222"/>
      <c r="E366" s="226"/>
      <c r="F366" s="226"/>
      <c r="G366" s="226"/>
      <c r="H366" s="226"/>
      <c r="I366" s="226"/>
      <c r="J366" s="226"/>
      <c r="K366" s="226"/>
      <c r="L366" s="226"/>
      <c r="M366" s="226"/>
      <c r="N366" s="226"/>
      <c r="O366" s="226"/>
      <c r="P366" s="226"/>
      <c r="Q366" s="226"/>
      <c r="R366" s="226"/>
      <c r="S366" s="226"/>
      <c r="T366" s="226"/>
      <c r="U366" s="226"/>
      <c r="V366" s="226"/>
      <c r="W366" s="226"/>
      <c r="X366" s="226"/>
      <c r="Y366" s="226"/>
      <c r="Z366" s="226"/>
      <c r="AA366" s="219"/>
      <c r="AB366" s="253"/>
      <c r="AC366" s="219"/>
      <c r="AD366" s="219"/>
      <c r="AE366" s="219"/>
      <c r="AF366" s="219"/>
      <c r="AG366" s="219"/>
      <c r="AH366" s="219"/>
      <c r="AI366" s="219"/>
      <c r="AJ366" s="219"/>
      <c r="AK366" s="219"/>
      <c r="AL366" s="219"/>
      <c r="AM366" s="219"/>
      <c r="AN366" s="219"/>
    </row>
    <row r="367" spans="1:40" ht="17.25" customHeight="1">
      <c r="A367" s="219"/>
      <c r="B367" s="219"/>
      <c r="C367" s="222"/>
      <c r="D367" s="222"/>
      <c r="E367" s="226"/>
      <c r="F367" s="226"/>
      <c r="G367" s="226"/>
      <c r="H367" s="226"/>
      <c r="I367" s="226"/>
      <c r="J367" s="226"/>
      <c r="K367" s="226"/>
      <c r="L367" s="226"/>
      <c r="M367" s="226"/>
      <c r="N367" s="226"/>
      <c r="O367" s="226"/>
      <c r="P367" s="226"/>
      <c r="Q367" s="226"/>
      <c r="R367" s="226"/>
      <c r="S367" s="226"/>
      <c r="T367" s="226"/>
      <c r="U367" s="226"/>
      <c r="V367" s="226"/>
      <c r="W367" s="226"/>
      <c r="X367" s="226"/>
      <c r="Y367" s="226"/>
      <c r="Z367" s="226"/>
      <c r="AA367" s="219"/>
      <c r="AB367" s="253"/>
      <c r="AC367" s="226"/>
      <c r="AD367" s="226"/>
      <c r="AE367" s="226"/>
      <c r="AF367" s="226"/>
      <c r="AG367" s="226"/>
      <c r="AH367" s="226"/>
      <c r="AI367" s="226"/>
      <c r="AJ367" s="226"/>
      <c r="AK367" s="226"/>
      <c r="AL367" s="226"/>
      <c r="AM367" s="226"/>
      <c r="AN367" s="226"/>
    </row>
    <row r="368" spans="1:40" ht="17.25" customHeight="1">
      <c r="A368" s="219"/>
      <c r="B368" s="219"/>
      <c r="C368" s="222"/>
      <c r="D368" s="222"/>
      <c r="E368" s="226"/>
      <c r="F368" s="226"/>
      <c r="G368" s="226"/>
      <c r="H368" s="226"/>
      <c r="I368" s="226"/>
      <c r="J368" s="226"/>
      <c r="K368" s="226"/>
      <c r="L368" s="226"/>
      <c r="M368" s="226"/>
      <c r="N368" s="226"/>
      <c r="O368" s="226"/>
      <c r="P368" s="226"/>
      <c r="Q368" s="226"/>
      <c r="R368" s="226"/>
      <c r="S368" s="226"/>
      <c r="T368" s="226"/>
      <c r="U368" s="226"/>
      <c r="V368" s="226"/>
      <c r="W368" s="226"/>
      <c r="X368" s="226"/>
      <c r="Y368" s="226"/>
      <c r="Z368" s="226"/>
      <c r="AA368" s="219"/>
      <c r="AB368" s="253"/>
      <c r="AC368" s="226"/>
      <c r="AD368" s="226"/>
      <c r="AE368" s="226"/>
      <c r="AF368" s="226"/>
      <c r="AG368" s="226"/>
      <c r="AH368" s="226"/>
      <c r="AI368" s="226"/>
      <c r="AJ368" s="226"/>
      <c r="AK368" s="226"/>
      <c r="AL368" s="226"/>
      <c r="AM368" s="226"/>
      <c r="AN368" s="226"/>
    </row>
    <row r="369" spans="1:40" ht="17.25" customHeight="1">
      <c r="A369" s="219"/>
      <c r="B369" s="219"/>
      <c r="C369" s="222"/>
      <c r="D369" s="222"/>
      <c r="E369" s="226"/>
      <c r="F369" s="226"/>
      <c r="G369" s="226"/>
      <c r="H369" s="226"/>
      <c r="I369" s="226"/>
      <c r="J369" s="226"/>
      <c r="K369" s="226"/>
      <c r="L369" s="226"/>
      <c r="M369" s="226"/>
      <c r="N369" s="226"/>
      <c r="O369" s="226"/>
      <c r="P369" s="226"/>
      <c r="Q369" s="226"/>
      <c r="R369" s="226"/>
      <c r="S369" s="226"/>
      <c r="T369" s="226"/>
      <c r="U369" s="226"/>
      <c r="V369" s="226"/>
      <c r="W369" s="226"/>
      <c r="X369" s="226"/>
      <c r="Y369" s="226"/>
      <c r="Z369" s="226"/>
      <c r="AA369" s="219"/>
      <c r="AB369" s="253"/>
      <c r="AC369" s="226"/>
      <c r="AD369" s="226"/>
      <c r="AE369" s="226"/>
      <c r="AF369" s="226"/>
      <c r="AG369" s="226"/>
      <c r="AH369" s="226"/>
      <c r="AI369" s="226"/>
      <c r="AJ369" s="226"/>
      <c r="AK369" s="226"/>
      <c r="AL369" s="226"/>
      <c r="AM369" s="226"/>
      <c r="AN369" s="226"/>
    </row>
    <row r="370" spans="1:40" ht="17.25" customHeight="1">
      <c r="A370" s="219"/>
      <c r="B370" s="219"/>
      <c r="C370" s="222"/>
      <c r="D370" s="222"/>
      <c r="E370" s="226"/>
      <c r="F370" s="226"/>
      <c r="G370" s="226"/>
      <c r="H370" s="226"/>
      <c r="I370" s="226"/>
      <c r="J370" s="226"/>
      <c r="K370" s="226"/>
      <c r="L370" s="226"/>
      <c r="M370" s="226"/>
      <c r="N370" s="226"/>
      <c r="O370" s="226"/>
      <c r="P370" s="226"/>
      <c r="Q370" s="226"/>
      <c r="R370" s="226"/>
      <c r="S370" s="226"/>
      <c r="T370" s="226"/>
      <c r="U370" s="226"/>
      <c r="V370" s="226"/>
      <c r="W370" s="226"/>
      <c r="X370" s="226"/>
      <c r="Y370" s="226"/>
      <c r="Z370" s="226"/>
      <c r="AA370" s="219"/>
      <c r="AB370" s="253"/>
      <c r="AC370" s="226"/>
      <c r="AD370" s="226"/>
      <c r="AE370" s="226"/>
      <c r="AF370" s="226"/>
      <c r="AG370" s="226"/>
      <c r="AH370" s="226"/>
      <c r="AI370" s="226"/>
      <c r="AJ370" s="226"/>
      <c r="AK370" s="226"/>
      <c r="AL370" s="226"/>
      <c r="AM370" s="226"/>
      <c r="AN370" s="226"/>
    </row>
    <row r="371" spans="1:40" ht="17.25" customHeight="1">
      <c r="A371" s="219"/>
      <c r="B371" s="219"/>
      <c r="C371" s="222"/>
      <c r="D371" s="222"/>
      <c r="E371" s="226"/>
      <c r="F371" s="226"/>
      <c r="G371" s="226"/>
      <c r="H371" s="226"/>
      <c r="I371" s="226"/>
      <c r="J371" s="226"/>
      <c r="K371" s="226"/>
      <c r="L371" s="226"/>
      <c r="M371" s="226"/>
      <c r="N371" s="226"/>
      <c r="O371" s="226"/>
      <c r="P371" s="226"/>
      <c r="Q371" s="226"/>
      <c r="R371" s="226"/>
      <c r="S371" s="226"/>
      <c r="T371" s="226"/>
      <c r="U371" s="226"/>
      <c r="V371" s="226"/>
      <c r="W371" s="226"/>
      <c r="X371" s="226"/>
      <c r="Y371" s="226"/>
      <c r="Z371" s="226"/>
      <c r="AA371" s="219"/>
      <c r="AB371" s="253"/>
      <c r="AC371" s="226"/>
      <c r="AD371" s="226"/>
      <c r="AE371" s="226"/>
      <c r="AF371" s="226"/>
      <c r="AG371" s="226"/>
      <c r="AH371" s="226"/>
      <c r="AI371" s="226"/>
      <c r="AJ371" s="226"/>
      <c r="AK371" s="226"/>
      <c r="AL371" s="226"/>
      <c r="AM371" s="226"/>
      <c r="AN371" s="226"/>
    </row>
    <row r="372" spans="1:40" ht="17.25" customHeight="1">
      <c r="A372" s="219"/>
      <c r="B372" s="219"/>
      <c r="C372" s="222"/>
      <c r="D372" s="222"/>
      <c r="E372" s="226"/>
      <c r="F372" s="226"/>
      <c r="G372" s="226"/>
      <c r="H372" s="226"/>
      <c r="I372" s="226"/>
      <c r="J372" s="226"/>
      <c r="K372" s="226"/>
      <c r="L372" s="226"/>
      <c r="M372" s="226"/>
      <c r="N372" s="226"/>
      <c r="O372" s="226"/>
      <c r="P372" s="226"/>
      <c r="Q372" s="226"/>
      <c r="R372" s="226"/>
      <c r="S372" s="226"/>
      <c r="T372" s="226"/>
      <c r="U372" s="226"/>
      <c r="V372" s="226"/>
      <c r="W372" s="226"/>
      <c r="X372" s="226"/>
      <c r="Y372" s="226"/>
      <c r="Z372" s="226"/>
      <c r="AA372" s="226"/>
      <c r="AB372" s="226"/>
      <c r="AC372" s="226"/>
      <c r="AD372" s="226"/>
      <c r="AE372" s="226"/>
      <c r="AF372" s="226"/>
      <c r="AG372" s="226"/>
      <c r="AH372" s="226"/>
      <c r="AI372" s="226"/>
      <c r="AJ372" s="226"/>
      <c r="AK372" s="226"/>
      <c r="AL372" s="226"/>
      <c r="AM372" s="226"/>
      <c r="AN372" s="226"/>
    </row>
    <row r="373" spans="1:40" ht="17.25" customHeight="1">
      <c r="A373" s="219"/>
      <c r="B373" s="219"/>
      <c r="C373" s="222"/>
      <c r="D373" s="222"/>
      <c r="E373" s="226"/>
      <c r="F373" s="226"/>
      <c r="G373" s="226"/>
      <c r="H373" s="226"/>
      <c r="I373" s="226"/>
      <c r="J373" s="226"/>
      <c r="K373" s="226"/>
      <c r="L373" s="226"/>
      <c r="M373" s="226"/>
      <c r="N373" s="226"/>
      <c r="O373" s="226"/>
      <c r="P373" s="226"/>
      <c r="Q373" s="226"/>
      <c r="R373" s="226"/>
      <c r="S373" s="226"/>
      <c r="T373" s="226"/>
      <c r="U373" s="226"/>
      <c r="V373" s="226"/>
      <c r="W373" s="226"/>
      <c r="X373" s="226"/>
      <c r="Y373" s="226"/>
      <c r="Z373" s="226"/>
      <c r="AA373" s="226"/>
      <c r="AB373" s="226"/>
      <c r="AC373" s="226"/>
      <c r="AD373" s="226"/>
      <c r="AE373" s="226"/>
      <c r="AF373" s="226"/>
      <c r="AG373" s="226"/>
      <c r="AH373" s="226"/>
      <c r="AI373" s="226"/>
      <c r="AJ373" s="226"/>
      <c r="AK373" s="226"/>
      <c r="AL373" s="226"/>
      <c r="AM373" s="226"/>
      <c r="AN373" s="226"/>
    </row>
    <row r="374" spans="1:40" ht="17.25" customHeight="1">
      <c r="A374" s="219"/>
      <c r="B374" s="219"/>
      <c r="C374" s="222"/>
      <c r="D374" s="222"/>
      <c r="E374" s="226"/>
      <c r="F374" s="226"/>
      <c r="G374" s="226"/>
      <c r="H374" s="226"/>
      <c r="I374" s="226"/>
      <c r="J374" s="226"/>
      <c r="K374" s="226"/>
      <c r="L374" s="226"/>
      <c r="M374" s="226"/>
      <c r="N374" s="226"/>
      <c r="O374" s="226"/>
      <c r="P374" s="226"/>
      <c r="Q374" s="226"/>
      <c r="R374" s="226"/>
      <c r="S374" s="226"/>
      <c r="T374" s="226"/>
      <c r="U374" s="226"/>
      <c r="V374" s="226"/>
      <c r="W374" s="226"/>
      <c r="X374" s="226"/>
      <c r="Y374" s="226"/>
      <c r="Z374" s="226"/>
      <c r="AA374" s="226"/>
      <c r="AB374" s="226"/>
      <c r="AC374" s="226"/>
      <c r="AD374" s="226"/>
      <c r="AE374" s="226"/>
      <c r="AF374" s="226"/>
      <c r="AG374" s="226"/>
      <c r="AH374" s="226"/>
      <c r="AI374" s="226"/>
      <c r="AJ374" s="226"/>
      <c r="AK374" s="226"/>
      <c r="AL374" s="226"/>
      <c r="AM374" s="226"/>
      <c r="AN374" s="226"/>
    </row>
    <row r="375" spans="1:40" ht="17.25" customHeight="1">
      <c r="A375" s="219"/>
      <c r="B375" s="219"/>
      <c r="C375" s="306"/>
      <c r="D375" s="306"/>
      <c r="E375" s="226"/>
      <c r="F375" s="226"/>
      <c r="G375" s="226"/>
      <c r="H375" s="226"/>
      <c r="I375" s="226"/>
      <c r="J375" s="226"/>
      <c r="K375" s="226"/>
      <c r="L375" s="226"/>
      <c r="M375" s="226"/>
      <c r="N375" s="226"/>
      <c r="O375" s="226"/>
      <c r="P375" s="226"/>
      <c r="Q375" s="226"/>
      <c r="R375" s="226"/>
      <c r="S375" s="226"/>
      <c r="T375" s="226"/>
      <c r="U375" s="226"/>
      <c r="V375" s="226"/>
      <c r="W375" s="226"/>
      <c r="X375" s="226"/>
      <c r="Y375" s="226"/>
      <c r="Z375" s="226"/>
      <c r="AA375" s="226"/>
      <c r="AB375" s="226"/>
      <c r="AC375" s="226"/>
      <c r="AD375" s="226"/>
      <c r="AE375" s="226"/>
      <c r="AF375" s="226"/>
      <c r="AG375" s="226"/>
      <c r="AH375" s="226"/>
      <c r="AI375" s="226"/>
      <c r="AJ375" s="226"/>
      <c r="AK375" s="226"/>
      <c r="AL375" s="226"/>
      <c r="AM375" s="226"/>
      <c r="AN375" s="226"/>
    </row>
    <row r="376" spans="1:40" ht="17.25" customHeight="1">
      <c r="A376" s="219"/>
      <c r="B376" s="219"/>
      <c r="C376" s="306"/>
      <c r="D376" s="306"/>
      <c r="E376" s="226"/>
      <c r="F376" s="226"/>
      <c r="G376" s="226"/>
      <c r="H376" s="226"/>
      <c r="I376" s="226"/>
      <c r="J376" s="226"/>
      <c r="K376" s="226"/>
      <c r="L376" s="226"/>
      <c r="M376" s="226"/>
      <c r="N376" s="226"/>
      <c r="O376" s="226"/>
      <c r="P376" s="226"/>
      <c r="Q376" s="226"/>
      <c r="R376" s="226"/>
      <c r="S376" s="226"/>
      <c r="T376" s="226"/>
      <c r="U376" s="226"/>
      <c r="V376" s="226"/>
      <c r="W376" s="226"/>
      <c r="X376" s="226"/>
      <c r="Y376" s="226"/>
      <c r="Z376" s="226"/>
      <c r="AA376" s="226"/>
      <c r="AB376" s="226"/>
      <c r="AC376" s="226"/>
      <c r="AD376" s="226"/>
      <c r="AE376" s="226"/>
      <c r="AF376" s="226"/>
      <c r="AG376" s="226"/>
      <c r="AH376" s="226"/>
      <c r="AI376" s="226"/>
      <c r="AJ376" s="226"/>
      <c r="AK376" s="226"/>
      <c r="AL376" s="226"/>
      <c r="AM376" s="226"/>
      <c r="AN376" s="226"/>
    </row>
    <row r="377" spans="1:40" ht="17.25" customHeight="1">
      <c r="A377" s="219"/>
      <c r="B377" s="219"/>
      <c r="C377" s="306"/>
      <c r="D377" s="306"/>
      <c r="E377" s="226"/>
      <c r="F377" s="226"/>
      <c r="G377" s="226"/>
      <c r="H377" s="226"/>
      <c r="I377" s="226"/>
      <c r="J377" s="226"/>
      <c r="K377" s="226"/>
      <c r="L377" s="226"/>
      <c r="M377" s="226"/>
      <c r="N377" s="226"/>
      <c r="O377" s="226"/>
      <c r="P377" s="226"/>
      <c r="Q377" s="226"/>
      <c r="R377" s="226"/>
      <c r="S377" s="226"/>
      <c r="T377" s="226"/>
      <c r="U377" s="226"/>
      <c r="V377" s="226"/>
      <c r="W377" s="226"/>
      <c r="X377" s="226"/>
      <c r="Y377" s="226"/>
      <c r="Z377" s="226"/>
      <c r="AA377" s="226"/>
      <c r="AB377" s="226"/>
      <c r="AC377" s="226"/>
      <c r="AD377" s="226"/>
      <c r="AE377" s="226"/>
      <c r="AF377" s="226"/>
      <c r="AG377" s="226"/>
      <c r="AH377" s="226"/>
      <c r="AI377" s="226"/>
      <c r="AJ377" s="226"/>
      <c r="AK377" s="226"/>
      <c r="AL377" s="226"/>
      <c r="AM377" s="226"/>
      <c r="AN377" s="226"/>
    </row>
    <row r="378" spans="1:40" ht="17.25" customHeight="1">
      <c r="A378" s="219"/>
      <c r="B378" s="219"/>
      <c r="C378" s="219"/>
      <c r="D378" s="219"/>
      <c r="E378" s="219"/>
      <c r="F378" s="219"/>
      <c r="G378" s="219"/>
      <c r="H378" s="219"/>
      <c r="I378" s="219"/>
      <c r="J378" s="219"/>
      <c r="K378" s="219"/>
      <c r="L378" s="219"/>
      <c r="M378" s="219"/>
      <c r="N378" s="219"/>
      <c r="O378" s="219"/>
      <c r="P378" s="219"/>
      <c r="Q378" s="219"/>
      <c r="R378" s="219"/>
      <c r="S378" s="219"/>
      <c r="T378" s="219"/>
      <c r="U378" s="219"/>
      <c r="V378" s="219"/>
      <c r="W378" s="219"/>
      <c r="X378" s="219"/>
      <c r="Y378" s="219"/>
      <c r="Z378" s="219"/>
      <c r="AA378" s="219"/>
      <c r="AB378" s="219"/>
      <c r="AC378" s="219"/>
      <c r="AD378" s="219"/>
      <c r="AE378" s="219"/>
      <c r="AF378" s="219"/>
      <c r="AG378" s="219"/>
      <c r="AH378" s="219"/>
      <c r="AI378" s="219"/>
      <c r="AJ378" s="219"/>
      <c r="AK378" s="219"/>
      <c r="AL378" s="219"/>
      <c r="AM378" s="219"/>
      <c r="AN378" s="219"/>
    </row>
    <row r="379" spans="1:40" ht="17.25" customHeight="1">
      <c r="A379" s="219"/>
      <c r="B379" s="219"/>
      <c r="C379" s="222"/>
      <c r="D379" s="222"/>
      <c r="E379" s="226"/>
      <c r="F379" s="226"/>
      <c r="G379" s="226"/>
      <c r="H379" s="226"/>
      <c r="I379" s="226"/>
      <c r="J379" s="226"/>
      <c r="K379" s="226"/>
      <c r="L379" s="226"/>
      <c r="M379" s="226"/>
      <c r="N379" s="226"/>
      <c r="O379" s="226"/>
      <c r="P379" s="226"/>
      <c r="Q379" s="226"/>
      <c r="R379" s="226"/>
      <c r="S379" s="226"/>
      <c r="T379" s="226"/>
      <c r="U379" s="226"/>
      <c r="V379" s="226"/>
      <c r="W379" s="226"/>
      <c r="X379" s="226"/>
      <c r="Y379" s="226"/>
      <c r="Z379" s="226"/>
      <c r="AA379" s="219"/>
      <c r="AB379" s="253"/>
      <c r="AC379" s="219"/>
      <c r="AD379" s="219"/>
      <c r="AE379" s="219"/>
      <c r="AF379" s="219"/>
      <c r="AG379" s="219"/>
      <c r="AH379" s="219"/>
      <c r="AI379" s="219"/>
      <c r="AJ379" s="219"/>
      <c r="AK379" s="219"/>
      <c r="AL379" s="219"/>
      <c r="AM379" s="219"/>
      <c r="AN379" s="219"/>
    </row>
    <row r="380" spans="1:40" ht="17.25" customHeight="1">
      <c r="A380" s="219"/>
      <c r="B380" s="219"/>
      <c r="C380" s="222"/>
      <c r="D380" s="222"/>
      <c r="E380" s="226"/>
      <c r="F380" s="226"/>
      <c r="G380" s="226"/>
      <c r="H380" s="226"/>
      <c r="I380" s="226"/>
      <c r="J380" s="226"/>
      <c r="K380" s="226"/>
      <c r="L380" s="226"/>
      <c r="M380" s="226"/>
      <c r="N380" s="226"/>
      <c r="O380" s="226"/>
      <c r="P380" s="226"/>
      <c r="Q380" s="226"/>
      <c r="R380" s="226"/>
      <c r="S380" s="226"/>
      <c r="T380" s="226"/>
      <c r="U380" s="226"/>
      <c r="V380" s="226"/>
      <c r="W380" s="226"/>
      <c r="X380" s="226"/>
      <c r="Y380" s="226"/>
      <c r="Z380" s="226"/>
      <c r="AA380" s="219"/>
      <c r="AB380" s="253"/>
      <c r="AC380" s="219"/>
      <c r="AD380" s="219"/>
      <c r="AE380" s="219"/>
      <c r="AF380" s="219"/>
      <c r="AG380" s="219"/>
      <c r="AH380" s="219"/>
      <c r="AI380" s="219"/>
      <c r="AJ380" s="219"/>
      <c r="AK380" s="219"/>
      <c r="AL380" s="219"/>
      <c r="AM380" s="219"/>
      <c r="AN380" s="219"/>
    </row>
    <row r="381" spans="1:40" ht="17.25" customHeight="1">
      <c r="A381" s="219"/>
      <c r="B381" s="219"/>
      <c r="C381" s="222"/>
      <c r="D381" s="222"/>
      <c r="E381" s="226"/>
      <c r="F381" s="226"/>
      <c r="G381" s="226"/>
      <c r="H381" s="226"/>
      <c r="I381" s="226"/>
      <c r="J381" s="226"/>
      <c r="K381" s="226"/>
      <c r="L381" s="226"/>
      <c r="M381" s="226"/>
      <c r="N381" s="226"/>
      <c r="O381" s="226"/>
      <c r="P381" s="226"/>
      <c r="Q381" s="226"/>
      <c r="R381" s="226"/>
      <c r="S381" s="226"/>
      <c r="T381" s="226"/>
      <c r="U381" s="226"/>
      <c r="V381" s="226"/>
      <c r="W381" s="226"/>
      <c r="X381" s="226"/>
      <c r="Y381" s="226"/>
      <c r="Z381" s="226"/>
      <c r="AA381" s="219"/>
      <c r="AB381" s="253"/>
      <c r="AC381" s="219"/>
      <c r="AD381" s="219"/>
      <c r="AE381" s="219"/>
      <c r="AF381" s="219"/>
      <c r="AG381" s="219"/>
      <c r="AH381" s="219"/>
      <c r="AI381" s="219"/>
      <c r="AJ381" s="219"/>
      <c r="AK381" s="219"/>
      <c r="AL381" s="219"/>
      <c r="AM381" s="219"/>
      <c r="AN381" s="219"/>
    </row>
    <row r="382" spans="1:40" ht="17.25" customHeight="1">
      <c r="A382" s="219"/>
      <c r="B382" s="219"/>
      <c r="C382" s="222"/>
      <c r="D382" s="222"/>
      <c r="E382" s="226"/>
      <c r="F382" s="226"/>
      <c r="G382" s="226"/>
      <c r="H382" s="226"/>
      <c r="I382" s="226"/>
      <c r="J382" s="226"/>
      <c r="K382" s="226"/>
      <c r="L382" s="226"/>
      <c r="M382" s="226"/>
      <c r="N382" s="226"/>
      <c r="O382" s="226"/>
      <c r="P382" s="226"/>
      <c r="Q382" s="226"/>
      <c r="R382" s="226"/>
      <c r="S382" s="226"/>
      <c r="T382" s="226"/>
      <c r="U382" s="226"/>
      <c r="V382" s="226"/>
      <c r="W382" s="226"/>
      <c r="X382" s="226"/>
      <c r="Y382" s="226"/>
      <c r="Z382" s="226"/>
      <c r="AA382" s="219"/>
      <c r="AB382" s="253"/>
      <c r="AC382" s="219"/>
      <c r="AD382" s="219"/>
      <c r="AE382" s="219"/>
      <c r="AF382" s="219"/>
      <c r="AG382" s="219"/>
      <c r="AH382" s="219"/>
      <c r="AI382" s="219"/>
      <c r="AJ382" s="219"/>
      <c r="AK382" s="219"/>
      <c r="AL382" s="219"/>
      <c r="AM382" s="219"/>
      <c r="AN382" s="219"/>
    </row>
    <row r="383" spans="1:40" ht="17.25" customHeight="1">
      <c r="A383" s="219"/>
      <c r="B383" s="219"/>
      <c r="C383" s="222"/>
      <c r="D383" s="222"/>
      <c r="E383" s="226"/>
      <c r="F383" s="226"/>
      <c r="G383" s="226"/>
      <c r="H383" s="226"/>
      <c r="I383" s="226"/>
      <c r="J383" s="226"/>
      <c r="K383" s="226"/>
      <c r="L383" s="226"/>
      <c r="M383" s="226"/>
      <c r="N383" s="226"/>
      <c r="O383" s="226"/>
      <c r="P383" s="226"/>
      <c r="Q383" s="226"/>
      <c r="R383" s="226"/>
      <c r="S383" s="226"/>
      <c r="T383" s="226"/>
      <c r="U383" s="226"/>
      <c r="V383" s="226"/>
      <c r="W383" s="226"/>
      <c r="X383" s="226"/>
      <c r="Y383" s="226"/>
      <c r="Z383" s="226"/>
      <c r="AA383" s="219"/>
      <c r="AB383" s="253"/>
      <c r="AC383" s="219"/>
      <c r="AD383" s="219"/>
      <c r="AE383" s="219"/>
      <c r="AF383" s="219"/>
      <c r="AG383" s="219"/>
      <c r="AH383" s="219"/>
      <c r="AI383" s="219"/>
      <c r="AJ383" s="219"/>
      <c r="AK383" s="219"/>
      <c r="AL383" s="219"/>
      <c r="AM383" s="219"/>
      <c r="AN383" s="219"/>
    </row>
    <row r="384" spans="1:40" ht="17.25" customHeight="1">
      <c r="A384" s="219"/>
      <c r="B384" s="219"/>
      <c r="C384" s="222"/>
      <c r="D384" s="222"/>
      <c r="E384" s="226"/>
      <c r="F384" s="226"/>
      <c r="G384" s="226"/>
      <c r="H384" s="226"/>
      <c r="I384" s="226"/>
      <c r="J384" s="226"/>
      <c r="K384" s="226"/>
      <c r="L384" s="226"/>
      <c r="M384" s="226"/>
      <c r="N384" s="226"/>
      <c r="O384" s="226"/>
      <c r="P384" s="226"/>
      <c r="Q384" s="226"/>
      <c r="R384" s="226"/>
      <c r="S384" s="226"/>
      <c r="T384" s="226"/>
      <c r="U384" s="226"/>
      <c r="V384" s="226"/>
      <c r="W384" s="226"/>
      <c r="X384" s="226"/>
      <c r="Y384" s="226"/>
      <c r="Z384" s="226"/>
      <c r="AA384" s="219"/>
      <c r="AB384" s="253"/>
      <c r="AC384" s="219"/>
      <c r="AD384" s="219"/>
      <c r="AE384" s="219"/>
      <c r="AF384" s="219"/>
      <c r="AG384" s="219"/>
      <c r="AH384" s="219"/>
      <c r="AI384" s="219"/>
      <c r="AJ384" s="219"/>
      <c r="AK384" s="219"/>
      <c r="AL384" s="219"/>
      <c r="AM384" s="219"/>
      <c r="AN384" s="219"/>
    </row>
    <row r="385" spans="1:40" ht="17.25" customHeight="1">
      <c r="A385" s="219"/>
      <c r="B385" s="219"/>
      <c r="C385" s="222"/>
      <c r="D385" s="222"/>
      <c r="E385" s="226"/>
      <c r="F385" s="226"/>
      <c r="G385" s="226"/>
      <c r="H385" s="226"/>
      <c r="I385" s="226"/>
      <c r="J385" s="226"/>
      <c r="K385" s="226"/>
      <c r="L385" s="226"/>
      <c r="M385" s="226"/>
      <c r="N385" s="226"/>
      <c r="O385" s="226"/>
      <c r="P385" s="226"/>
      <c r="Q385" s="226"/>
      <c r="R385" s="226"/>
      <c r="S385" s="226"/>
      <c r="T385" s="226"/>
      <c r="U385" s="226"/>
      <c r="V385" s="226"/>
      <c r="W385" s="226"/>
      <c r="X385" s="226"/>
      <c r="Y385" s="226"/>
      <c r="Z385" s="226"/>
      <c r="AA385" s="219"/>
      <c r="AB385" s="253"/>
      <c r="AC385" s="219"/>
      <c r="AD385" s="219"/>
      <c r="AE385" s="219"/>
      <c r="AF385" s="219"/>
      <c r="AG385" s="219"/>
      <c r="AH385" s="219"/>
      <c r="AI385" s="219"/>
      <c r="AJ385" s="219"/>
      <c r="AK385" s="219"/>
      <c r="AL385" s="219"/>
      <c r="AM385" s="219"/>
      <c r="AN385" s="219"/>
    </row>
    <row r="386" spans="1:40" ht="17.25" customHeight="1">
      <c r="A386" s="219"/>
      <c r="B386" s="219"/>
      <c r="C386" s="222"/>
      <c r="D386" s="222"/>
      <c r="E386" s="226"/>
      <c r="F386" s="226"/>
      <c r="G386" s="226"/>
      <c r="H386" s="226"/>
      <c r="I386" s="226"/>
      <c r="J386" s="226"/>
      <c r="K386" s="226"/>
      <c r="L386" s="226"/>
      <c r="M386" s="226"/>
      <c r="N386" s="226"/>
      <c r="O386" s="226"/>
      <c r="P386" s="226"/>
      <c r="Q386" s="226"/>
      <c r="R386" s="226"/>
      <c r="S386" s="226"/>
      <c r="T386" s="226"/>
      <c r="U386" s="226"/>
      <c r="V386" s="226"/>
      <c r="W386" s="226"/>
      <c r="X386" s="226"/>
      <c r="Y386" s="226"/>
      <c r="Z386" s="226"/>
      <c r="AA386" s="219"/>
      <c r="AB386" s="253"/>
      <c r="AC386" s="254"/>
      <c r="AD386" s="219"/>
      <c r="AE386" s="219"/>
      <c r="AF386" s="219"/>
      <c r="AG386" s="219"/>
      <c r="AH386" s="219"/>
      <c r="AI386" s="219"/>
      <c r="AJ386" s="219"/>
      <c r="AK386" s="219"/>
      <c r="AL386" s="219"/>
      <c r="AM386" s="219"/>
      <c r="AN386" s="219"/>
    </row>
    <row r="387" spans="1:40" ht="17.25" customHeight="1">
      <c r="A387" s="219"/>
      <c r="B387" s="219"/>
      <c r="C387" s="222"/>
      <c r="D387" s="222"/>
      <c r="E387" s="226"/>
      <c r="F387" s="226"/>
      <c r="G387" s="226"/>
      <c r="H387" s="226"/>
      <c r="I387" s="226"/>
      <c r="J387" s="226"/>
      <c r="K387" s="226"/>
      <c r="L387" s="226"/>
      <c r="M387" s="226"/>
      <c r="N387" s="226"/>
      <c r="O387" s="226"/>
      <c r="P387" s="226"/>
      <c r="Q387" s="226"/>
      <c r="R387" s="226"/>
      <c r="S387" s="226"/>
      <c r="T387" s="226"/>
      <c r="U387" s="226"/>
      <c r="V387" s="226"/>
      <c r="W387" s="226"/>
      <c r="X387" s="226"/>
      <c r="Y387" s="226"/>
      <c r="Z387" s="226"/>
      <c r="AA387" s="219"/>
      <c r="AB387" s="253"/>
      <c r="AC387" s="254"/>
      <c r="AD387" s="219"/>
      <c r="AE387" s="219"/>
      <c r="AF387" s="219"/>
      <c r="AG387" s="219"/>
      <c r="AH387" s="219"/>
      <c r="AI387" s="219"/>
      <c r="AJ387" s="219"/>
      <c r="AK387" s="219"/>
      <c r="AL387" s="219"/>
      <c r="AM387" s="219"/>
      <c r="AN387" s="219"/>
    </row>
    <row r="388" spans="1:40" ht="17.25" customHeight="1">
      <c r="A388" s="219"/>
      <c r="B388" s="219"/>
      <c r="C388" s="222"/>
      <c r="D388" s="222"/>
      <c r="E388" s="226"/>
      <c r="F388" s="226"/>
      <c r="G388" s="226"/>
      <c r="H388" s="226"/>
      <c r="I388" s="226"/>
      <c r="J388" s="226"/>
      <c r="K388" s="226"/>
      <c r="L388" s="226"/>
      <c r="M388" s="226"/>
      <c r="N388" s="226"/>
      <c r="O388" s="226"/>
      <c r="P388" s="226"/>
      <c r="Q388" s="226"/>
      <c r="R388" s="226"/>
      <c r="S388" s="226"/>
      <c r="T388" s="226"/>
      <c r="U388" s="226"/>
      <c r="V388" s="226"/>
      <c r="W388" s="226"/>
      <c r="X388" s="226"/>
      <c r="Y388" s="226"/>
      <c r="Z388" s="226"/>
      <c r="AA388" s="219"/>
      <c r="AB388" s="253"/>
      <c r="AC388" s="226"/>
      <c r="AD388" s="226"/>
      <c r="AE388" s="226"/>
      <c r="AF388" s="226"/>
      <c r="AG388" s="226"/>
      <c r="AH388" s="226"/>
      <c r="AI388" s="226"/>
      <c r="AJ388" s="226"/>
      <c r="AK388" s="226"/>
      <c r="AL388" s="226"/>
      <c r="AM388" s="226"/>
      <c r="AN388" s="226"/>
    </row>
    <row r="389" spans="1:40" ht="17.25" customHeight="1">
      <c r="A389" s="219"/>
      <c r="B389" s="219"/>
      <c r="C389" s="222"/>
      <c r="D389" s="222"/>
      <c r="E389" s="226"/>
      <c r="F389" s="226"/>
      <c r="G389" s="226"/>
      <c r="H389" s="226"/>
      <c r="I389" s="226"/>
      <c r="J389" s="226"/>
      <c r="K389" s="226"/>
      <c r="L389" s="226"/>
      <c r="M389" s="226"/>
      <c r="N389" s="226"/>
      <c r="O389" s="226"/>
      <c r="P389" s="226"/>
      <c r="Q389" s="226"/>
      <c r="R389" s="226"/>
      <c r="S389" s="226"/>
      <c r="T389" s="226"/>
      <c r="U389" s="226"/>
      <c r="V389" s="226"/>
      <c r="W389" s="226"/>
      <c r="X389" s="226"/>
      <c r="Y389" s="226"/>
      <c r="Z389" s="226"/>
      <c r="AA389" s="219"/>
      <c r="AB389" s="253"/>
      <c r="AC389" s="226"/>
      <c r="AD389" s="226"/>
      <c r="AE389" s="226"/>
      <c r="AF389" s="226"/>
      <c r="AG389" s="226"/>
      <c r="AH389" s="226"/>
      <c r="AI389" s="226"/>
      <c r="AJ389" s="226"/>
      <c r="AK389" s="226"/>
      <c r="AL389" s="226"/>
      <c r="AM389" s="226"/>
      <c r="AN389" s="226"/>
    </row>
    <row r="390" spans="1:40" ht="17.25" customHeight="1">
      <c r="A390" s="219"/>
      <c r="B390" s="219"/>
      <c r="C390" s="222"/>
      <c r="D390" s="222"/>
      <c r="E390" s="226"/>
      <c r="F390" s="226"/>
      <c r="G390" s="226"/>
      <c r="H390" s="226"/>
      <c r="I390" s="226"/>
      <c r="J390" s="226"/>
      <c r="K390" s="226"/>
      <c r="L390" s="226"/>
      <c r="M390" s="226"/>
      <c r="N390" s="226"/>
      <c r="O390" s="226"/>
      <c r="P390" s="226"/>
      <c r="Q390" s="226"/>
      <c r="R390" s="226"/>
      <c r="S390" s="226"/>
      <c r="T390" s="226"/>
      <c r="U390" s="226"/>
      <c r="V390" s="226"/>
      <c r="W390" s="226"/>
      <c r="X390" s="226"/>
      <c r="Y390" s="226"/>
      <c r="Z390" s="226"/>
      <c r="AA390" s="219"/>
      <c r="AB390" s="253"/>
      <c r="AC390" s="226"/>
      <c r="AD390" s="226"/>
      <c r="AE390" s="226"/>
      <c r="AF390" s="226"/>
      <c r="AG390" s="226"/>
      <c r="AH390" s="226"/>
      <c r="AI390" s="226"/>
      <c r="AJ390" s="226"/>
      <c r="AK390" s="226"/>
      <c r="AL390" s="226"/>
      <c r="AM390" s="226"/>
      <c r="AN390" s="226"/>
    </row>
    <row r="391" spans="1:40" ht="17.25" customHeight="1">
      <c r="A391" s="219"/>
      <c r="B391" s="219"/>
      <c r="C391" s="222"/>
      <c r="D391" s="222"/>
      <c r="E391" s="226"/>
      <c r="F391" s="226"/>
      <c r="G391" s="226"/>
      <c r="H391" s="226"/>
      <c r="I391" s="226"/>
      <c r="J391" s="226"/>
      <c r="K391" s="226"/>
      <c r="L391" s="226"/>
      <c r="M391" s="226"/>
      <c r="N391" s="226"/>
      <c r="O391" s="226"/>
      <c r="P391" s="226"/>
      <c r="Q391" s="226"/>
      <c r="R391" s="226"/>
      <c r="S391" s="226"/>
      <c r="T391" s="226"/>
      <c r="U391" s="226"/>
      <c r="V391" s="226"/>
      <c r="W391" s="226"/>
      <c r="X391" s="226"/>
      <c r="Y391" s="226"/>
      <c r="Z391" s="226"/>
      <c r="AA391" s="219"/>
      <c r="AB391" s="253"/>
      <c r="AC391" s="226"/>
      <c r="AD391" s="226"/>
      <c r="AE391" s="226"/>
      <c r="AF391" s="226"/>
      <c r="AG391" s="226"/>
      <c r="AH391" s="226"/>
      <c r="AI391" s="226"/>
      <c r="AJ391" s="226"/>
      <c r="AK391" s="226"/>
      <c r="AL391" s="226"/>
      <c r="AM391" s="226"/>
      <c r="AN391" s="226"/>
    </row>
    <row r="392" spans="1:40" ht="17.25" customHeight="1">
      <c r="A392" s="219"/>
      <c r="B392" s="219"/>
      <c r="C392" s="222"/>
      <c r="D392" s="222"/>
      <c r="E392" s="226"/>
      <c r="F392" s="226"/>
      <c r="G392" s="226"/>
      <c r="H392" s="226"/>
      <c r="I392" s="226"/>
      <c r="J392" s="226"/>
      <c r="K392" s="226"/>
      <c r="L392" s="226"/>
      <c r="M392" s="226"/>
      <c r="N392" s="226"/>
      <c r="O392" s="226"/>
      <c r="P392" s="226"/>
      <c r="Q392" s="226"/>
      <c r="R392" s="226"/>
      <c r="S392" s="226"/>
      <c r="T392" s="226"/>
      <c r="U392" s="226"/>
      <c r="V392" s="226"/>
      <c r="W392" s="226"/>
      <c r="X392" s="226"/>
      <c r="Y392" s="226"/>
      <c r="Z392" s="226"/>
      <c r="AA392" s="219"/>
      <c r="AB392" s="253"/>
      <c r="AC392" s="226"/>
      <c r="AD392" s="226"/>
      <c r="AE392" s="226"/>
      <c r="AF392" s="226"/>
      <c r="AG392" s="226"/>
      <c r="AH392" s="226"/>
      <c r="AI392" s="226"/>
      <c r="AJ392" s="226"/>
      <c r="AK392" s="226"/>
      <c r="AL392" s="226"/>
      <c r="AM392" s="226"/>
      <c r="AN392" s="226"/>
    </row>
    <row r="393" spans="1:40" ht="17.25" customHeight="1">
      <c r="A393" s="219"/>
      <c r="B393" s="219"/>
      <c r="C393" s="222"/>
      <c r="D393" s="222"/>
      <c r="E393" s="226"/>
      <c r="F393" s="226"/>
      <c r="G393" s="226"/>
      <c r="H393" s="226"/>
      <c r="I393" s="226"/>
      <c r="J393" s="226"/>
      <c r="K393" s="226"/>
      <c r="L393" s="226"/>
      <c r="M393" s="226"/>
      <c r="N393" s="226"/>
      <c r="O393" s="226"/>
      <c r="P393" s="226"/>
      <c r="Q393" s="226"/>
      <c r="R393" s="226"/>
      <c r="S393" s="226"/>
      <c r="T393" s="226"/>
      <c r="U393" s="226"/>
      <c r="V393" s="226"/>
      <c r="W393" s="226"/>
      <c r="X393" s="226"/>
      <c r="Y393" s="226"/>
      <c r="Z393" s="226"/>
      <c r="AA393" s="219"/>
      <c r="AB393" s="253"/>
      <c r="AC393" s="226"/>
      <c r="AD393" s="226"/>
      <c r="AE393" s="226"/>
      <c r="AF393" s="226"/>
      <c r="AG393" s="226"/>
      <c r="AH393" s="226"/>
      <c r="AI393" s="226"/>
      <c r="AJ393" s="226"/>
      <c r="AK393" s="226"/>
      <c r="AL393" s="226"/>
      <c r="AM393" s="226"/>
      <c r="AN393" s="226"/>
    </row>
    <row r="394" spans="1:40" ht="17.25" customHeight="1">
      <c r="A394" s="219"/>
      <c r="B394" s="219"/>
      <c r="C394" s="222"/>
      <c r="D394" s="222"/>
      <c r="E394" s="226"/>
      <c r="F394" s="226"/>
      <c r="G394" s="226"/>
      <c r="H394" s="226"/>
      <c r="I394" s="226"/>
      <c r="J394" s="226"/>
      <c r="K394" s="226"/>
      <c r="L394" s="226"/>
      <c r="M394" s="226"/>
      <c r="N394" s="226"/>
      <c r="O394" s="226"/>
      <c r="P394" s="226"/>
      <c r="Q394" s="226"/>
      <c r="R394" s="226"/>
      <c r="S394" s="226"/>
      <c r="T394" s="226"/>
      <c r="U394" s="226"/>
      <c r="V394" s="226"/>
      <c r="W394" s="226"/>
      <c r="X394" s="226"/>
      <c r="Y394" s="226"/>
      <c r="Z394" s="226"/>
      <c r="AA394" s="219"/>
      <c r="AB394" s="253"/>
      <c r="AC394" s="226"/>
      <c r="AD394" s="226"/>
      <c r="AE394" s="226"/>
      <c r="AF394" s="226"/>
      <c r="AG394" s="226"/>
      <c r="AH394" s="226"/>
      <c r="AI394" s="226"/>
      <c r="AJ394" s="226"/>
      <c r="AK394" s="226"/>
      <c r="AL394" s="226"/>
      <c r="AM394" s="226"/>
      <c r="AN394" s="226"/>
    </row>
    <row r="395" spans="1:40" ht="17.25" customHeight="1">
      <c r="A395" s="219"/>
      <c r="B395" s="219"/>
      <c r="C395" s="222"/>
      <c r="D395" s="222"/>
      <c r="E395" s="226"/>
      <c r="F395" s="226"/>
      <c r="G395" s="226"/>
      <c r="H395" s="226"/>
      <c r="I395" s="226"/>
      <c r="J395" s="226"/>
      <c r="K395" s="226"/>
      <c r="L395" s="226"/>
      <c r="M395" s="226"/>
      <c r="N395" s="226"/>
      <c r="O395" s="226"/>
      <c r="P395" s="226"/>
      <c r="Q395" s="226"/>
      <c r="R395" s="226"/>
      <c r="S395" s="226"/>
      <c r="T395" s="226"/>
      <c r="U395" s="226"/>
      <c r="V395" s="226"/>
      <c r="W395" s="226"/>
      <c r="X395" s="226"/>
      <c r="Y395" s="226"/>
      <c r="Z395" s="226"/>
      <c r="AA395" s="219"/>
      <c r="AB395" s="253"/>
      <c r="AC395" s="226"/>
      <c r="AD395" s="226"/>
      <c r="AE395" s="226"/>
      <c r="AF395" s="226"/>
      <c r="AG395" s="226"/>
      <c r="AH395" s="226"/>
      <c r="AI395" s="226"/>
      <c r="AJ395" s="226"/>
      <c r="AK395" s="226"/>
      <c r="AL395" s="226"/>
      <c r="AM395" s="226"/>
      <c r="AN395" s="226"/>
    </row>
    <row r="396" spans="1:40" ht="17.25" customHeight="1">
      <c r="A396" s="219"/>
      <c r="B396" s="219"/>
      <c r="C396" s="222"/>
      <c r="D396" s="222"/>
      <c r="E396" s="226"/>
      <c r="F396" s="226"/>
      <c r="G396" s="226"/>
      <c r="H396" s="226"/>
      <c r="I396" s="226"/>
      <c r="J396" s="226"/>
      <c r="K396" s="226"/>
      <c r="L396" s="226"/>
      <c r="M396" s="226"/>
      <c r="N396" s="226"/>
      <c r="O396" s="226"/>
      <c r="P396" s="226"/>
      <c r="Q396" s="226"/>
      <c r="R396" s="226"/>
      <c r="S396" s="226"/>
      <c r="T396" s="226"/>
      <c r="U396" s="226"/>
      <c r="V396" s="226"/>
      <c r="W396" s="226"/>
      <c r="X396" s="226"/>
      <c r="Y396" s="226"/>
      <c r="Z396" s="226"/>
      <c r="AA396" s="219"/>
      <c r="AB396" s="253"/>
      <c r="AC396" s="226"/>
      <c r="AD396" s="226"/>
      <c r="AE396" s="226"/>
      <c r="AF396" s="226"/>
      <c r="AG396" s="226"/>
      <c r="AH396" s="226"/>
      <c r="AI396" s="226"/>
      <c r="AJ396" s="226"/>
      <c r="AK396" s="226"/>
      <c r="AL396" s="226"/>
      <c r="AM396" s="226"/>
      <c r="AN396" s="226"/>
    </row>
    <row r="397" spans="1:40" ht="17.25" customHeight="1">
      <c r="A397" s="219"/>
      <c r="B397" s="219"/>
      <c r="C397" s="222"/>
      <c r="D397" s="222"/>
      <c r="E397" s="226"/>
      <c r="F397" s="226"/>
      <c r="G397" s="226"/>
      <c r="H397" s="226"/>
      <c r="I397" s="226"/>
      <c r="J397" s="226"/>
      <c r="K397" s="226"/>
      <c r="L397" s="226"/>
      <c r="M397" s="226"/>
      <c r="N397" s="226"/>
      <c r="O397" s="226"/>
      <c r="P397" s="226"/>
      <c r="Q397" s="226"/>
      <c r="R397" s="226"/>
      <c r="S397" s="226"/>
      <c r="T397" s="226"/>
      <c r="U397" s="226"/>
      <c r="V397" s="226"/>
      <c r="W397" s="226"/>
      <c r="X397" s="226"/>
      <c r="Y397" s="226"/>
      <c r="Z397" s="226"/>
      <c r="AA397" s="219"/>
      <c r="AB397" s="253"/>
      <c r="AC397" s="226"/>
      <c r="AD397" s="226"/>
      <c r="AE397" s="226"/>
      <c r="AF397" s="226"/>
      <c r="AG397" s="226"/>
      <c r="AH397" s="226"/>
      <c r="AI397" s="226"/>
      <c r="AJ397" s="226"/>
      <c r="AK397" s="226"/>
      <c r="AL397" s="226"/>
      <c r="AM397" s="226"/>
      <c r="AN397" s="226"/>
    </row>
    <row r="398" spans="1:40" ht="17.25" customHeight="1">
      <c r="A398" s="219"/>
      <c r="B398" s="219"/>
      <c r="C398" s="222"/>
      <c r="D398" s="222"/>
      <c r="E398" s="226"/>
      <c r="F398" s="226"/>
      <c r="G398" s="226"/>
      <c r="H398" s="226"/>
      <c r="I398" s="226"/>
      <c r="J398" s="226"/>
      <c r="K398" s="226"/>
      <c r="L398" s="226"/>
      <c r="M398" s="226"/>
      <c r="N398" s="226"/>
      <c r="O398" s="226"/>
      <c r="P398" s="226"/>
      <c r="Q398" s="226"/>
      <c r="R398" s="226"/>
      <c r="S398" s="226"/>
      <c r="T398" s="226"/>
      <c r="U398" s="226"/>
      <c r="V398" s="226"/>
      <c r="W398" s="226"/>
      <c r="X398" s="226"/>
      <c r="Y398" s="226"/>
      <c r="Z398" s="226"/>
      <c r="AA398" s="219"/>
      <c r="AB398" s="253"/>
      <c r="AC398" s="226"/>
      <c r="AD398" s="226"/>
      <c r="AE398" s="226"/>
      <c r="AF398" s="226"/>
      <c r="AG398" s="226"/>
      <c r="AH398" s="226"/>
      <c r="AI398" s="226"/>
      <c r="AJ398" s="226"/>
      <c r="AK398" s="226"/>
      <c r="AL398" s="226"/>
      <c r="AM398" s="226"/>
      <c r="AN398" s="226"/>
    </row>
    <row r="399" spans="1:40" ht="17.25" customHeight="1">
      <c r="A399" s="219"/>
      <c r="B399" s="219"/>
      <c r="C399" s="222"/>
      <c r="D399" s="222"/>
      <c r="E399" s="226"/>
      <c r="F399" s="226"/>
      <c r="G399" s="226"/>
      <c r="H399" s="226"/>
      <c r="I399" s="226"/>
      <c r="J399" s="226"/>
      <c r="K399" s="226"/>
      <c r="L399" s="226"/>
      <c r="M399" s="226"/>
      <c r="N399" s="226"/>
      <c r="O399" s="226"/>
      <c r="P399" s="226"/>
      <c r="Q399" s="226"/>
      <c r="R399" s="226"/>
      <c r="S399" s="226"/>
      <c r="T399" s="226"/>
      <c r="U399" s="226"/>
      <c r="V399" s="226"/>
      <c r="W399" s="226"/>
      <c r="X399" s="226"/>
      <c r="Y399" s="226"/>
      <c r="Z399" s="226"/>
      <c r="AA399" s="219"/>
      <c r="AB399" s="253"/>
      <c r="AC399" s="226"/>
      <c r="AD399" s="226"/>
      <c r="AE399" s="226"/>
      <c r="AF399" s="226"/>
      <c r="AG399" s="226"/>
      <c r="AH399" s="226"/>
      <c r="AI399" s="226"/>
      <c r="AJ399" s="226"/>
      <c r="AK399" s="226"/>
      <c r="AL399" s="226"/>
      <c r="AM399" s="226"/>
      <c r="AN399" s="226"/>
    </row>
    <row r="400" spans="1:40" ht="17.25" customHeight="1">
      <c r="A400" s="219"/>
      <c r="B400" s="219"/>
      <c r="C400" s="222"/>
      <c r="D400" s="222"/>
      <c r="E400" s="219"/>
      <c r="F400" s="219"/>
      <c r="G400" s="219"/>
      <c r="H400" s="219"/>
      <c r="I400" s="219"/>
      <c r="J400" s="219"/>
      <c r="K400" s="219"/>
      <c r="L400" s="219"/>
      <c r="M400" s="219"/>
      <c r="N400" s="219"/>
      <c r="O400" s="219"/>
      <c r="P400" s="219"/>
      <c r="Q400" s="219"/>
      <c r="R400" s="219"/>
      <c r="S400" s="219"/>
      <c r="T400" s="219"/>
      <c r="U400" s="219"/>
      <c r="V400" s="219"/>
      <c r="W400" s="219"/>
      <c r="X400" s="219"/>
      <c r="Y400" s="219"/>
      <c r="Z400" s="219"/>
      <c r="AA400" s="219"/>
      <c r="AB400" s="219"/>
      <c r="AC400" s="219"/>
      <c r="AD400" s="219"/>
      <c r="AE400" s="219"/>
      <c r="AF400" s="219"/>
      <c r="AG400" s="219"/>
      <c r="AH400" s="219"/>
      <c r="AI400" s="222"/>
      <c r="AJ400" s="222"/>
      <c r="AK400" s="222"/>
      <c r="AL400" s="222"/>
      <c r="AM400" s="222"/>
      <c r="AN400" s="222"/>
    </row>
    <row r="401" spans="1:40" ht="17.25" customHeight="1">
      <c r="A401" s="219"/>
      <c r="B401" s="219"/>
      <c r="C401" s="222"/>
      <c r="D401" s="222"/>
      <c r="E401" s="219"/>
      <c r="F401" s="219"/>
      <c r="G401" s="219"/>
      <c r="H401" s="219"/>
      <c r="I401" s="219"/>
      <c r="J401" s="219"/>
      <c r="K401" s="219"/>
      <c r="L401" s="219"/>
      <c r="M401" s="219"/>
      <c r="N401" s="219"/>
      <c r="O401" s="219"/>
      <c r="P401" s="219"/>
      <c r="Q401" s="219"/>
      <c r="R401" s="219"/>
      <c r="S401" s="219"/>
      <c r="T401" s="219"/>
      <c r="U401" s="219"/>
      <c r="V401" s="219"/>
      <c r="W401" s="219"/>
      <c r="X401" s="219"/>
      <c r="Y401" s="219"/>
      <c r="Z401" s="219"/>
      <c r="AA401" s="219"/>
      <c r="AB401" s="219"/>
      <c r="AC401" s="219"/>
      <c r="AD401" s="219"/>
      <c r="AE401" s="219"/>
      <c r="AF401" s="219"/>
      <c r="AG401" s="219"/>
      <c r="AH401" s="219"/>
      <c r="AI401" s="222"/>
      <c r="AJ401" s="222"/>
      <c r="AK401" s="222"/>
      <c r="AL401" s="222"/>
      <c r="AM401" s="222"/>
      <c r="AN401" s="222"/>
    </row>
    <row r="402" spans="1:40" ht="17.25" customHeight="1">
      <c r="A402" s="219"/>
      <c r="B402" s="219"/>
      <c r="C402" s="222"/>
      <c r="D402" s="222"/>
      <c r="E402" s="219"/>
      <c r="F402" s="219"/>
      <c r="G402" s="219"/>
      <c r="H402" s="219"/>
      <c r="I402" s="219"/>
      <c r="J402" s="219"/>
      <c r="K402" s="219"/>
      <c r="L402" s="219"/>
      <c r="M402" s="219"/>
      <c r="N402" s="219"/>
      <c r="O402" s="219"/>
      <c r="P402" s="219"/>
      <c r="Q402" s="219"/>
      <c r="R402" s="219"/>
      <c r="S402" s="219"/>
      <c r="T402" s="219"/>
      <c r="U402" s="219"/>
      <c r="V402" s="219"/>
      <c r="W402" s="219"/>
      <c r="X402" s="219"/>
      <c r="Y402" s="219"/>
      <c r="Z402" s="219"/>
      <c r="AA402" s="219"/>
      <c r="AB402" s="219"/>
      <c r="AC402" s="219"/>
      <c r="AD402" s="219"/>
      <c r="AE402" s="219"/>
      <c r="AF402" s="219"/>
      <c r="AG402" s="219"/>
      <c r="AH402" s="219"/>
      <c r="AI402" s="222"/>
      <c r="AJ402" s="222"/>
      <c r="AK402" s="222"/>
      <c r="AL402" s="222"/>
      <c r="AM402" s="222"/>
      <c r="AN402" s="222"/>
    </row>
    <row r="403" spans="1:40" ht="17.25" customHeight="1">
      <c r="A403" s="219"/>
      <c r="B403" s="219"/>
      <c r="C403" s="222"/>
      <c r="D403" s="222"/>
      <c r="E403" s="219"/>
      <c r="F403" s="219"/>
      <c r="G403" s="219"/>
      <c r="H403" s="219"/>
      <c r="I403" s="219"/>
      <c r="J403" s="219"/>
      <c r="K403" s="219"/>
      <c r="L403" s="219"/>
      <c r="M403" s="219"/>
      <c r="N403" s="219"/>
      <c r="O403" s="219"/>
      <c r="P403" s="219"/>
      <c r="Q403" s="219"/>
      <c r="R403" s="219"/>
      <c r="S403" s="219"/>
      <c r="T403" s="219"/>
      <c r="U403" s="219"/>
      <c r="V403" s="219"/>
      <c r="W403" s="219"/>
      <c r="X403" s="219"/>
      <c r="Y403" s="219"/>
      <c r="Z403" s="219"/>
      <c r="AA403" s="219"/>
      <c r="AB403" s="219"/>
      <c r="AC403" s="219"/>
      <c r="AD403" s="219"/>
      <c r="AE403" s="219"/>
      <c r="AF403" s="219"/>
      <c r="AG403" s="219"/>
      <c r="AH403" s="219"/>
      <c r="AI403" s="222"/>
      <c r="AJ403" s="222"/>
      <c r="AK403" s="222"/>
      <c r="AL403" s="222"/>
      <c r="AM403" s="222"/>
      <c r="AN403" s="222"/>
    </row>
    <row r="404" spans="1:40" ht="17.25" customHeight="1">
      <c r="A404" s="219"/>
      <c r="B404" s="219"/>
      <c r="C404" s="222"/>
      <c r="D404" s="222"/>
      <c r="E404" s="219"/>
      <c r="F404" s="219"/>
      <c r="G404" s="219"/>
      <c r="H404" s="219"/>
      <c r="I404" s="219"/>
      <c r="J404" s="219"/>
      <c r="K404" s="219"/>
      <c r="L404" s="219"/>
      <c r="M404" s="219"/>
      <c r="N404" s="219"/>
      <c r="O404" s="219"/>
      <c r="P404" s="219"/>
      <c r="Q404" s="219"/>
      <c r="R404" s="219"/>
      <c r="S404" s="219"/>
      <c r="T404" s="219"/>
      <c r="U404" s="219"/>
      <c r="V404" s="219"/>
      <c r="W404" s="219"/>
      <c r="X404" s="219"/>
      <c r="Y404" s="219"/>
      <c r="Z404" s="219"/>
      <c r="AA404" s="219"/>
      <c r="AB404" s="219"/>
      <c r="AC404" s="219"/>
      <c r="AD404" s="219"/>
      <c r="AE404" s="219"/>
      <c r="AF404" s="219"/>
      <c r="AG404" s="219"/>
      <c r="AH404" s="219"/>
      <c r="AI404" s="222"/>
      <c r="AJ404" s="222"/>
      <c r="AK404" s="222"/>
      <c r="AL404" s="222"/>
      <c r="AM404" s="222"/>
      <c r="AN404" s="222"/>
    </row>
    <row r="405" spans="1:40" ht="17.25" customHeight="1">
      <c r="A405" s="219"/>
      <c r="B405" s="219"/>
      <c r="C405" s="222"/>
      <c r="D405" s="222"/>
      <c r="E405" s="219"/>
      <c r="F405" s="219"/>
      <c r="G405" s="219"/>
      <c r="H405" s="219"/>
      <c r="I405" s="219"/>
      <c r="J405" s="219"/>
      <c r="K405" s="219"/>
      <c r="L405" s="219"/>
      <c r="M405" s="219"/>
      <c r="N405" s="219"/>
      <c r="O405" s="219"/>
      <c r="P405" s="219"/>
      <c r="Q405" s="219"/>
      <c r="R405" s="219"/>
      <c r="S405" s="219"/>
      <c r="T405" s="219"/>
      <c r="U405" s="219"/>
      <c r="V405" s="219"/>
      <c r="W405" s="219"/>
      <c r="X405" s="219"/>
      <c r="Y405" s="219"/>
      <c r="Z405" s="219"/>
      <c r="AA405" s="219"/>
      <c r="AB405" s="219"/>
      <c r="AC405" s="219"/>
      <c r="AD405" s="219"/>
      <c r="AE405" s="219"/>
      <c r="AF405" s="219"/>
      <c r="AG405" s="219"/>
      <c r="AH405" s="219"/>
      <c r="AI405" s="222"/>
      <c r="AJ405" s="222"/>
      <c r="AK405" s="222"/>
      <c r="AL405" s="222"/>
      <c r="AM405" s="222"/>
      <c r="AN405" s="222"/>
    </row>
    <row r="406" spans="1:40" ht="17.25" customHeight="1">
      <c r="A406" s="219"/>
      <c r="B406" s="219"/>
      <c r="C406" s="222"/>
      <c r="D406" s="222"/>
      <c r="E406" s="226"/>
      <c r="F406" s="226"/>
      <c r="G406" s="226"/>
      <c r="H406" s="226"/>
      <c r="I406" s="226"/>
      <c r="J406" s="226"/>
      <c r="K406" s="226"/>
      <c r="L406" s="226"/>
      <c r="M406" s="226"/>
      <c r="N406" s="226"/>
      <c r="O406" s="226"/>
      <c r="P406" s="226"/>
      <c r="Q406" s="226"/>
      <c r="R406" s="226"/>
      <c r="S406" s="226"/>
      <c r="T406" s="226"/>
      <c r="U406" s="226"/>
      <c r="V406" s="226"/>
      <c r="W406" s="226"/>
      <c r="X406" s="226"/>
      <c r="Y406" s="226"/>
      <c r="Z406" s="226"/>
      <c r="AA406" s="254"/>
      <c r="AB406" s="253"/>
      <c r="AC406" s="254"/>
      <c r="AD406" s="254"/>
      <c r="AE406" s="254"/>
      <c r="AF406" s="254"/>
      <c r="AG406" s="254"/>
      <c r="AH406" s="254"/>
      <c r="AI406" s="254"/>
      <c r="AJ406" s="254"/>
      <c r="AK406" s="254"/>
      <c r="AL406" s="254"/>
      <c r="AM406" s="254"/>
      <c r="AN406" s="254"/>
    </row>
    <row r="407" spans="1:40" ht="17.25" customHeight="1">
      <c r="A407" s="219"/>
      <c r="B407" s="219"/>
      <c r="C407" s="222"/>
      <c r="D407" s="222"/>
      <c r="E407" s="226"/>
      <c r="F407" s="226"/>
      <c r="G407" s="226"/>
      <c r="H407" s="226"/>
      <c r="I407" s="226"/>
      <c r="J407" s="226"/>
      <c r="K407" s="226"/>
      <c r="L407" s="226"/>
      <c r="M407" s="226"/>
      <c r="N407" s="226"/>
      <c r="O407" s="226"/>
      <c r="P407" s="226"/>
      <c r="Q407" s="226"/>
      <c r="R407" s="226"/>
      <c r="S407" s="226"/>
      <c r="T407" s="226"/>
      <c r="U407" s="226"/>
      <c r="V407" s="226"/>
      <c r="W407" s="226"/>
      <c r="X407" s="226"/>
      <c r="Y407" s="226"/>
      <c r="Z407" s="226"/>
      <c r="AA407" s="219"/>
      <c r="AB407" s="253"/>
      <c r="AC407" s="254"/>
      <c r="AD407" s="219"/>
      <c r="AE407" s="219"/>
      <c r="AF407" s="219"/>
      <c r="AG407" s="219"/>
      <c r="AH407" s="219"/>
      <c r="AI407" s="219"/>
      <c r="AJ407" s="219"/>
      <c r="AK407" s="219"/>
      <c r="AL407" s="219"/>
      <c r="AM407" s="219"/>
      <c r="AN407" s="219"/>
    </row>
    <row r="408" spans="1:40" ht="17.25" customHeight="1">
      <c r="A408" s="219"/>
      <c r="B408" s="219"/>
      <c r="C408" s="222"/>
      <c r="D408" s="222"/>
      <c r="E408" s="226"/>
      <c r="F408" s="226"/>
      <c r="G408" s="226"/>
      <c r="H408" s="226"/>
      <c r="I408" s="226"/>
      <c r="J408" s="226"/>
      <c r="K408" s="226"/>
      <c r="L408" s="226"/>
      <c r="M408" s="226"/>
      <c r="N408" s="226"/>
      <c r="O408" s="226"/>
      <c r="P408" s="226"/>
      <c r="Q408" s="226"/>
      <c r="R408" s="226"/>
      <c r="S408" s="226"/>
      <c r="T408" s="226"/>
      <c r="U408" s="226"/>
      <c r="V408" s="226"/>
      <c r="W408" s="226"/>
      <c r="X408" s="226"/>
      <c r="Y408" s="226"/>
      <c r="Z408" s="226"/>
      <c r="AA408" s="219"/>
      <c r="AB408" s="253"/>
      <c r="AC408" s="254"/>
      <c r="AD408" s="219"/>
      <c r="AE408" s="219"/>
      <c r="AF408" s="219"/>
      <c r="AG408" s="219"/>
      <c r="AH408" s="219"/>
      <c r="AI408" s="219"/>
      <c r="AJ408" s="219"/>
      <c r="AK408" s="219"/>
      <c r="AL408" s="219"/>
      <c r="AM408" s="219"/>
      <c r="AN408" s="219"/>
    </row>
    <row r="409" spans="1:40" ht="17.25" customHeight="1">
      <c r="A409" s="219"/>
      <c r="B409" s="219"/>
      <c r="C409" s="222"/>
      <c r="D409" s="222"/>
      <c r="E409" s="226"/>
      <c r="F409" s="226"/>
      <c r="G409" s="226"/>
      <c r="H409" s="226"/>
      <c r="I409" s="226"/>
      <c r="J409" s="226"/>
      <c r="K409" s="226"/>
      <c r="L409" s="226"/>
      <c r="M409" s="226"/>
      <c r="N409" s="226"/>
      <c r="O409" s="226"/>
      <c r="P409" s="226"/>
      <c r="Q409" s="226"/>
      <c r="R409" s="226"/>
      <c r="S409" s="226"/>
      <c r="T409" s="226"/>
      <c r="U409" s="226"/>
      <c r="V409" s="226"/>
      <c r="W409" s="226"/>
      <c r="X409" s="226"/>
      <c r="Y409" s="226"/>
      <c r="Z409" s="226"/>
      <c r="AA409" s="219"/>
      <c r="AB409" s="253"/>
      <c r="AC409" s="254"/>
      <c r="AD409" s="219"/>
      <c r="AE409" s="219"/>
      <c r="AF409" s="219"/>
      <c r="AG409" s="219"/>
      <c r="AH409" s="219"/>
      <c r="AI409" s="219"/>
      <c r="AJ409" s="219"/>
      <c r="AK409" s="219"/>
      <c r="AL409" s="219"/>
      <c r="AM409" s="219"/>
      <c r="AN409" s="219"/>
    </row>
    <row r="410" spans="1:40" ht="17.25" customHeight="1">
      <c r="A410" s="219"/>
      <c r="B410" s="219"/>
      <c r="C410" s="222"/>
      <c r="D410" s="222"/>
      <c r="E410" s="226"/>
      <c r="F410" s="226"/>
      <c r="G410" s="226"/>
      <c r="H410" s="226"/>
      <c r="I410" s="226"/>
      <c r="J410" s="226"/>
      <c r="K410" s="226"/>
      <c r="L410" s="226"/>
      <c r="M410" s="226"/>
      <c r="N410" s="226"/>
      <c r="O410" s="226"/>
      <c r="P410" s="226"/>
      <c r="Q410" s="226"/>
      <c r="R410" s="226"/>
      <c r="S410" s="226"/>
      <c r="T410" s="226"/>
      <c r="U410" s="226"/>
      <c r="V410" s="226"/>
      <c r="W410" s="226"/>
      <c r="X410" s="226"/>
      <c r="Y410" s="226"/>
      <c r="Z410" s="226"/>
      <c r="AA410" s="226"/>
      <c r="AB410" s="226"/>
      <c r="AC410" s="226"/>
      <c r="AD410" s="226"/>
      <c r="AE410" s="226"/>
      <c r="AF410" s="226"/>
      <c r="AG410" s="226"/>
      <c r="AH410" s="226"/>
      <c r="AI410" s="222"/>
      <c r="AJ410" s="222"/>
      <c r="AK410" s="222"/>
      <c r="AL410" s="222"/>
      <c r="AM410" s="222"/>
      <c r="AN410" s="222"/>
    </row>
    <row r="411" spans="1:40" ht="17.25" customHeight="1">
      <c r="A411" s="219"/>
      <c r="B411" s="219"/>
      <c r="C411" s="222"/>
      <c r="D411" s="222"/>
      <c r="E411" s="226"/>
      <c r="F411" s="226"/>
      <c r="G411" s="226"/>
      <c r="H411" s="226"/>
      <c r="I411" s="226"/>
      <c r="J411" s="226"/>
      <c r="K411" s="226"/>
      <c r="L411" s="226"/>
      <c r="M411" s="226"/>
      <c r="N411" s="226"/>
      <c r="O411" s="226"/>
      <c r="P411" s="226"/>
      <c r="Q411" s="226"/>
      <c r="R411" s="226"/>
      <c r="S411" s="226"/>
      <c r="T411" s="226"/>
      <c r="U411" s="226"/>
      <c r="V411" s="226"/>
      <c r="W411" s="226"/>
      <c r="X411" s="226"/>
      <c r="Y411" s="226"/>
      <c r="Z411" s="226"/>
      <c r="AA411" s="226"/>
      <c r="AB411" s="226"/>
      <c r="AC411" s="226"/>
      <c r="AD411" s="226"/>
      <c r="AE411" s="226"/>
      <c r="AF411" s="226"/>
      <c r="AG411" s="226"/>
      <c r="AH411" s="226"/>
      <c r="AI411" s="222"/>
      <c r="AJ411" s="222"/>
      <c r="AK411" s="222"/>
      <c r="AL411" s="222"/>
      <c r="AM411" s="222"/>
      <c r="AN411" s="222"/>
    </row>
    <row r="412" spans="1:40" ht="17.25" customHeight="1">
      <c r="A412" s="219"/>
      <c r="B412" s="219"/>
      <c r="C412" s="222"/>
      <c r="D412" s="222"/>
      <c r="E412" s="219"/>
      <c r="F412" s="219"/>
      <c r="G412" s="219"/>
      <c r="H412" s="219"/>
      <c r="I412" s="219"/>
      <c r="J412" s="219"/>
      <c r="K412" s="219"/>
      <c r="L412" s="219"/>
      <c r="M412" s="219"/>
      <c r="N412" s="219"/>
      <c r="O412" s="219"/>
      <c r="P412" s="219"/>
      <c r="Q412" s="219"/>
      <c r="R412" s="219"/>
      <c r="S412" s="219"/>
      <c r="T412" s="219"/>
      <c r="U412" s="219"/>
      <c r="V412" s="219"/>
      <c r="W412" s="219"/>
      <c r="X412" s="219"/>
      <c r="Y412" s="219"/>
      <c r="Z412" s="219"/>
      <c r="AA412" s="219"/>
      <c r="AB412" s="219"/>
      <c r="AC412" s="219"/>
      <c r="AD412" s="219"/>
      <c r="AE412" s="219"/>
      <c r="AF412" s="219"/>
      <c r="AG412" s="219"/>
      <c r="AH412" s="219"/>
      <c r="AI412" s="219"/>
      <c r="AJ412" s="219"/>
      <c r="AK412" s="219"/>
      <c r="AL412" s="219"/>
      <c r="AM412" s="219"/>
      <c r="AN412" s="219"/>
    </row>
    <row r="413" spans="1:40" ht="17.25" customHeight="1">
      <c r="A413" s="219"/>
      <c r="B413" s="219"/>
      <c r="C413" s="222"/>
      <c r="D413" s="222"/>
      <c r="E413" s="219"/>
      <c r="F413" s="226"/>
      <c r="G413" s="226"/>
      <c r="H413" s="226"/>
      <c r="I413" s="226"/>
      <c r="J413" s="226"/>
      <c r="K413" s="226"/>
      <c r="L413" s="226"/>
      <c r="M413" s="226"/>
      <c r="N413" s="226"/>
      <c r="O413" s="226"/>
      <c r="P413" s="226"/>
      <c r="Q413" s="226"/>
      <c r="R413" s="226"/>
      <c r="S413" s="226"/>
      <c r="T413" s="226"/>
      <c r="U413" s="226"/>
      <c r="V413" s="226"/>
      <c r="W413" s="226"/>
      <c r="X413" s="226"/>
      <c r="Y413" s="226"/>
      <c r="Z413" s="226"/>
      <c r="AA413" s="226"/>
      <c r="AB413" s="226"/>
      <c r="AC413" s="226"/>
      <c r="AD413" s="226"/>
      <c r="AE413" s="226"/>
      <c r="AF413" s="226"/>
      <c r="AG413" s="226"/>
      <c r="AH413" s="226"/>
      <c r="AI413" s="226"/>
      <c r="AJ413" s="226"/>
      <c r="AK413" s="226"/>
      <c r="AL413" s="226"/>
      <c r="AM413" s="226"/>
      <c r="AN413" s="226"/>
    </row>
    <row r="414" spans="1:40" ht="17.25" customHeight="1">
      <c r="A414" s="219"/>
      <c r="B414" s="219"/>
      <c r="C414" s="222"/>
      <c r="D414" s="222"/>
      <c r="E414" s="222"/>
      <c r="F414" s="226"/>
      <c r="G414" s="226"/>
      <c r="H414" s="226"/>
      <c r="I414" s="226"/>
      <c r="J414" s="226"/>
      <c r="K414" s="226"/>
      <c r="L414" s="226"/>
      <c r="M414" s="226"/>
      <c r="N414" s="226"/>
      <c r="O414" s="226"/>
      <c r="P414" s="226"/>
      <c r="Q414" s="226"/>
      <c r="R414" s="226"/>
      <c r="S414" s="226"/>
      <c r="T414" s="226"/>
      <c r="U414" s="226"/>
      <c r="V414" s="226"/>
      <c r="W414" s="226"/>
      <c r="X414" s="226"/>
      <c r="Y414" s="226"/>
      <c r="Z414" s="226"/>
      <c r="AA414" s="226"/>
      <c r="AB414" s="226"/>
      <c r="AC414" s="226"/>
      <c r="AD414" s="226"/>
      <c r="AE414" s="226"/>
      <c r="AF414" s="226"/>
      <c r="AG414" s="226"/>
      <c r="AH414" s="226"/>
      <c r="AI414" s="226"/>
      <c r="AJ414" s="226"/>
      <c r="AK414" s="226"/>
      <c r="AL414" s="226"/>
      <c r="AM414" s="226"/>
      <c r="AN414" s="226"/>
    </row>
    <row r="415" spans="1:40" ht="17.25" customHeight="1">
      <c r="A415" s="219"/>
      <c r="B415" s="219"/>
      <c r="C415" s="222"/>
      <c r="D415" s="222"/>
      <c r="E415" s="222"/>
      <c r="F415" s="226"/>
      <c r="G415" s="226"/>
      <c r="H415" s="226"/>
      <c r="I415" s="226"/>
      <c r="J415" s="226"/>
      <c r="K415" s="226"/>
      <c r="L415" s="226"/>
      <c r="M415" s="226"/>
      <c r="N415" s="226"/>
      <c r="O415" s="226"/>
      <c r="P415" s="226"/>
      <c r="Q415" s="226"/>
      <c r="R415" s="226"/>
      <c r="S415" s="226"/>
      <c r="T415" s="226"/>
      <c r="U415" s="226"/>
      <c r="V415" s="226"/>
      <c r="W415" s="226"/>
      <c r="X415" s="226"/>
      <c r="Y415" s="226"/>
      <c r="Z415" s="226"/>
      <c r="AA415" s="226"/>
      <c r="AB415" s="226"/>
      <c r="AC415" s="226"/>
      <c r="AD415" s="226"/>
      <c r="AE415" s="226"/>
      <c r="AF415" s="226"/>
      <c r="AG415" s="226"/>
      <c r="AH415" s="226"/>
      <c r="AI415" s="226"/>
      <c r="AJ415" s="226"/>
      <c r="AK415" s="226"/>
      <c r="AL415" s="226"/>
      <c r="AM415" s="226"/>
      <c r="AN415" s="226"/>
    </row>
    <row r="416" spans="1:40" ht="17.25" customHeight="1">
      <c r="A416" s="219"/>
      <c r="B416" s="219"/>
      <c r="C416" s="222"/>
      <c r="D416" s="222"/>
      <c r="E416" s="226"/>
      <c r="F416" s="226"/>
      <c r="G416" s="226"/>
      <c r="H416" s="226"/>
      <c r="I416" s="226"/>
      <c r="J416" s="226"/>
      <c r="K416" s="226"/>
      <c r="L416" s="226"/>
      <c r="M416" s="226"/>
      <c r="N416" s="226"/>
      <c r="O416" s="226"/>
      <c r="P416" s="226"/>
      <c r="Q416" s="226"/>
      <c r="R416" s="226"/>
      <c r="S416" s="226"/>
      <c r="T416" s="226"/>
      <c r="U416" s="226"/>
      <c r="V416" s="226"/>
      <c r="W416" s="226"/>
      <c r="X416" s="226"/>
      <c r="Y416" s="226"/>
      <c r="Z416" s="226"/>
      <c r="AA416" s="226"/>
      <c r="AB416" s="226"/>
      <c r="AC416" s="226"/>
      <c r="AD416" s="226"/>
      <c r="AE416" s="226"/>
      <c r="AF416" s="226"/>
      <c r="AG416" s="226"/>
      <c r="AH416" s="226"/>
      <c r="AI416" s="222"/>
      <c r="AJ416" s="222"/>
      <c r="AK416" s="222"/>
      <c r="AL416" s="222"/>
      <c r="AM416" s="222"/>
      <c r="AN416" s="222"/>
    </row>
    <row r="417" spans="1:40" ht="17.25" customHeight="1">
      <c r="A417" s="219"/>
      <c r="B417" s="219"/>
      <c r="C417" s="222"/>
      <c r="D417" s="222"/>
      <c r="E417" s="226"/>
      <c r="F417" s="226"/>
      <c r="G417" s="226"/>
      <c r="H417" s="226"/>
      <c r="I417" s="226"/>
      <c r="J417" s="226"/>
      <c r="K417" s="226"/>
      <c r="L417" s="226"/>
      <c r="M417" s="226"/>
      <c r="N417" s="226"/>
      <c r="O417" s="226"/>
      <c r="P417" s="226"/>
      <c r="Q417" s="226"/>
      <c r="R417" s="226"/>
      <c r="S417" s="226"/>
      <c r="T417" s="226"/>
      <c r="U417" s="226"/>
      <c r="V417" s="226"/>
      <c r="W417" s="226"/>
      <c r="X417" s="226"/>
      <c r="Y417" s="226"/>
      <c r="Z417" s="226"/>
      <c r="AA417" s="226"/>
      <c r="AB417" s="226"/>
      <c r="AC417" s="226"/>
      <c r="AD417" s="226"/>
      <c r="AE417" s="226"/>
      <c r="AF417" s="226"/>
      <c r="AG417" s="226"/>
      <c r="AH417" s="226"/>
      <c r="AI417" s="222"/>
      <c r="AJ417" s="222"/>
      <c r="AK417" s="222"/>
      <c r="AL417" s="222"/>
      <c r="AM417" s="222"/>
      <c r="AN417" s="222"/>
    </row>
    <row r="418" spans="1:40" ht="17.25" customHeight="1">
      <c r="A418" s="219"/>
      <c r="B418" s="219"/>
      <c r="C418" s="222"/>
      <c r="D418" s="222"/>
      <c r="E418" s="226"/>
      <c r="F418" s="226"/>
      <c r="G418" s="226"/>
      <c r="H418" s="226"/>
      <c r="I418" s="226"/>
      <c r="J418" s="226"/>
      <c r="K418" s="226"/>
      <c r="L418" s="226"/>
      <c r="M418" s="226"/>
      <c r="N418" s="226"/>
      <c r="O418" s="226"/>
      <c r="P418" s="226"/>
      <c r="Q418" s="226"/>
      <c r="R418" s="226"/>
      <c r="S418" s="226"/>
      <c r="T418" s="226"/>
      <c r="U418" s="226"/>
      <c r="V418" s="226"/>
      <c r="W418" s="226"/>
      <c r="X418" s="226"/>
      <c r="Y418" s="226"/>
      <c r="Z418" s="226"/>
      <c r="AA418" s="226"/>
      <c r="AB418" s="226"/>
      <c r="AC418" s="226"/>
      <c r="AD418" s="226"/>
      <c r="AE418" s="226"/>
      <c r="AF418" s="226"/>
      <c r="AG418" s="226"/>
      <c r="AH418" s="226"/>
      <c r="AI418" s="222"/>
      <c r="AJ418" s="222"/>
      <c r="AK418" s="222"/>
      <c r="AL418" s="222"/>
      <c r="AM418" s="222"/>
      <c r="AN418" s="222"/>
    </row>
    <row r="419" spans="1:40" ht="17.25" customHeight="1">
      <c r="A419" s="219"/>
      <c r="B419" s="219"/>
      <c r="C419" s="222"/>
      <c r="D419" s="222"/>
      <c r="E419" s="226"/>
      <c r="F419" s="226"/>
      <c r="G419" s="226"/>
      <c r="H419" s="226"/>
      <c r="I419" s="226"/>
      <c r="J419" s="226"/>
      <c r="K419" s="226"/>
      <c r="L419" s="226"/>
      <c r="M419" s="226"/>
      <c r="N419" s="226"/>
      <c r="O419" s="226"/>
      <c r="P419" s="226"/>
      <c r="Q419" s="226"/>
      <c r="R419" s="226"/>
      <c r="S419" s="226"/>
      <c r="T419" s="226"/>
      <c r="U419" s="226"/>
      <c r="V419" s="226"/>
      <c r="W419" s="226"/>
      <c r="X419" s="226"/>
      <c r="Y419" s="226"/>
      <c r="Z419" s="226"/>
      <c r="AA419" s="226"/>
      <c r="AB419" s="226"/>
      <c r="AC419" s="226"/>
      <c r="AD419" s="226"/>
      <c r="AE419" s="226"/>
      <c r="AF419" s="226"/>
      <c r="AG419" s="226"/>
      <c r="AH419" s="226"/>
      <c r="AI419" s="222"/>
      <c r="AJ419" s="222"/>
      <c r="AK419" s="222"/>
      <c r="AL419" s="222"/>
      <c r="AM419" s="222"/>
      <c r="AN419" s="222"/>
    </row>
    <row r="420" spans="1:40" ht="10.5" customHeight="1">
      <c r="A420" s="219"/>
      <c r="B420" s="219"/>
      <c r="C420" s="219"/>
      <c r="D420" s="219"/>
      <c r="E420" s="219"/>
      <c r="F420" s="219"/>
      <c r="G420" s="219"/>
      <c r="H420" s="219"/>
      <c r="I420" s="219"/>
      <c r="J420" s="219"/>
      <c r="K420" s="219"/>
      <c r="L420" s="219"/>
      <c r="M420" s="219"/>
      <c r="N420" s="219"/>
      <c r="O420" s="219"/>
      <c r="P420" s="219"/>
      <c r="Q420" s="219"/>
      <c r="R420" s="219"/>
      <c r="S420" s="219"/>
      <c r="T420" s="219"/>
      <c r="U420" s="219"/>
      <c r="V420" s="219"/>
      <c r="W420" s="219"/>
      <c r="X420" s="219"/>
      <c r="Y420" s="219"/>
      <c r="Z420" s="219"/>
      <c r="AA420" s="219"/>
      <c r="AB420" s="219"/>
      <c r="AC420" s="219"/>
      <c r="AD420" s="219"/>
      <c r="AE420" s="219"/>
      <c r="AF420" s="219"/>
      <c r="AG420" s="219"/>
      <c r="AH420" s="219"/>
      <c r="AI420" s="219"/>
      <c r="AJ420" s="219"/>
      <c r="AK420" s="219"/>
      <c r="AL420" s="219"/>
      <c r="AM420" s="219"/>
      <c r="AN420" s="219"/>
    </row>
    <row r="421" spans="1:40" ht="17.25" customHeight="1">
      <c r="A421" s="219"/>
      <c r="B421" s="219"/>
      <c r="C421" s="219"/>
      <c r="D421" s="219"/>
      <c r="E421" s="219"/>
      <c r="F421" s="219"/>
      <c r="G421" s="219"/>
      <c r="H421" s="219"/>
      <c r="I421" s="219"/>
      <c r="J421" s="219"/>
      <c r="K421" s="219"/>
      <c r="L421" s="219"/>
      <c r="M421" s="219"/>
      <c r="N421" s="219"/>
      <c r="O421" s="219"/>
      <c r="P421" s="219"/>
      <c r="Q421" s="219"/>
      <c r="R421" s="219"/>
      <c r="S421" s="219"/>
      <c r="T421" s="219"/>
      <c r="U421" s="219"/>
      <c r="V421" s="219"/>
      <c r="W421" s="219"/>
      <c r="X421" s="219"/>
      <c r="Y421" s="219"/>
      <c r="Z421" s="219"/>
      <c r="AA421" s="219"/>
      <c r="AB421" s="219"/>
      <c r="AC421" s="219"/>
      <c r="AD421" s="219"/>
      <c r="AE421" s="219"/>
      <c r="AF421" s="219"/>
      <c r="AG421" s="219"/>
      <c r="AH421" s="219"/>
      <c r="AI421" s="219"/>
      <c r="AJ421" s="219"/>
      <c r="AK421" s="219"/>
      <c r="AL421" s="219"/>
      <c r="AM421" s="219"/>
      <c r="AN421" s="219"/>
    </row>
    <row r="422" spans="1:40" ht="17.25" customHeight="1">
      <c r="A422" s="219"/>
      <c r="B422" s="219"/>
      <c r="C422" s="222"/>
      <c r="D422" s="222"/>
      <c r="E422" s="226"/>
      <c r="F422" s="226"/>
      <c r="G422" s="226"/>
      <c r="H422" s="226"/>
      <c r="I422" s="226"/>
      <c r="J422" s="226"/>
      <c r="K422" s="226"/>
      <c r="L422" s="226"/>
      <c r="M422" s="226"/>
      <c r="N422" s="226"/>
      <c r="O422" s="226"/>
      <c r="P422" s="226"/>
      <c r="Q422" s="226"/>
      <c r="R422" s="226"/>
      <c r="S422" s="226"/>
      <c r="T422" s="226"/>
      <c r="U422" s="226"/>
      <c r="V422" s="226"/>
      <c r="W422" s="226"/>
      <c r="X422" s="226"/>
      <c r="Y422" s="226"/>
      <c r="Z422" s="226"/>
      <c r="AA422" s="226"/>
      <c r="AB422" s="226"/>
      <c r="AC422" s="226"/>
      <c r="AD422" s="226"/>
      <c r="AE422" s="226"/>
      <c r="AF422" s="226"/>
      <c r="AG422" s="226"/>
      <c r="AH422" s="226"/>
      <c r="AI422" s="222"/>
      <c r="AJ422" s="222"/>
      <c r="AK422" s="222"/>
      <c r="AL422" s="222"/>
      <c r="AM422" s="222"/>
      <c r="AN422" s="222"/>
    </row>
    <row r="423" spans="1:40" ht="17.25" customHeight="1">
      <c r="A423" s="219"/>
      <c r="B423" s="219"/>
      <c r="C423" s="222"/>
      <c r="D423" s="222"/>
      <c r="E423" s="226"/>
      <c r="F423" s="226"/>
      <c r="G423" s="226"/>
      <c r="H423" s="226"/>
      <c r="I423" s="226"/>
      <c r="J423" s="226"/>
      <c r="K423" s="226"/>
      <c r="L423" s="226"/>
      <c r="M423" s="226"/>
      <c r="N423" s="226"/>
      <c r="O423" s="226"/>
      <c r="P423" s="226"/>
      <c r="Q423" s="226"/>
      <c r="R423" s="226"/>
      <c r="S423" s="226"/>
      <c r="T423" s="226"/>
      <c r="U423" s="226"/>
      <c r="V423" s="226"/>
      <c r="W423" s="226"/>
      <c r="X423" s="226"/>
      <c r="Y423" s="226"/>
      <c r="Z423" s="226"/>
      <c r="AA423" s="226"/>
      <c r="AB423" s="226"/>
      <c r="AC423" s="226"/>
      <c r="AD423" s="226"/>
      <c r="AE423" s="226"/>
      <c r="AF423" s="226"/>
      <c r="AG423" s="226"/>
      <c r="AH423" s="226"/>
      <c r="AI423" s="222"/>
      <c r="AJ423" s="222"/>
      <c r="AK423" s="222"/>
      <c r="AL423" s="222"/>
      <c r="AM423" s="222"/>
      <c r="AN423" s="222"/>
    </row>
    <row r="424" spans="1:40" ht="11.25" customHeight="1">
      <c r="A424" s="219"/>
      <c r="B424" s="219"/>
      <c r="C424" s="219"/>
      <c r="D424" s="219"/>
      <c r="E424" s="219"/>
      <c r="F424" s="219"/>
      <c r="G424" s="219"/>
      <c r="H424" s="219"/>
      <c r="I424" s="219"/>
      <c r="J424" s="219"/>
      <c r="K424" s="219"/>
      <c r="L424" s="219"/>
      <c r="M424" s="219"/>
      <c r="N424" s="219"/>
      <c r="O424" s="219"/>
      <c r="P424" s="219"/>
      <c r="Q424" s="219"/>
      <c r="R424" s="219"/>
      <c r="S424" s="219"/>
      <c r="T424" s="219"/>
      <c r="U424" s="219"/>
      <c r="V424" s="219"/>
      <c r="W424" s="219"/>
      <c r="X424" s="219"/>
      <c r="Y424" s="219"/>
      <c r="Z424" s="219"/>
      <c r="AA424" s="219"/>
      <c r="AB424" s="219"/>
      <c r="AC424" s="219"/>
      <c r="AD424" s="219"/>
      <c r="AE424" s="219"/>
      <c r="AF424" s="219"/>
      <c r="AG424" s="219"/>
      <c r="AH424" s="219"/>
      <c r="AI424" s="219"/>
      <c r="AJ424" s="219"/>
      <c r="AK424" s="219"/>
      <c r="AL424" s="219"/>
      <c r="AM424" s="219"/>
      <c r="AN424" s="219"/>
    </row>
    <row r="425" spans="1:40" ht="17.25" customHeight="1">
      <c r="A425" s="219"/>
      <c r="B425" s="219"/>
      <c r="C425" s="219"/>
      <c r="D425" s="219"/>
      <c r="E425" s="219"/>
      <c r="F425" s="219"/>
      <c r="G425" s="219"/>
      <c r="H425" s="219"/>
      <c r="I425" s="219"/>
      <c r="J425" s="219"/>
      <c r="K425" s="219"/>
      <c r="L425" s="219"/>
      <c r="M425" s="219"/>
      <c r="N425" s="219"/>
      <c r="O425" s="219"/>
      <c r="P425" s="219"/>
      <c r="Q425" s="219"/>
      <c r="R425" s="219"/>
      <c r="S425" s="219"/>
      <c r="T425" s="219"/>
      <c r="U425" s="219"/>
      <c r="V425" s="219"/>
      <c r="W425" s="219"/>
      <c r="X425" s="219"/>
      <c r="Y425" s="219"/>
      <c r="Z425" s="219"/>
      <c r="AA425" s="219"/>
      <c r="AB425" s="219"/>
      <c r="AC425" s="219"/>
      <c r="AD425" s="219"/>
      <c r="AE425" s="219"/>
      <c r="AF425" s="219"/>
      <c r="AG425" s="219"/>
      <c r="AH425" s="219"/>
      <c r="AI425" s="219"/>
      <c r="AJ425" s="219"/>
      <c r="AK425" s="219"/>
      <c r="AL425" s="219"/>
      <c r="AM425" s="219"/>
      <c r="AN425" s="219"/>
    </row>
    <row r="426" spans="1:40" ht="17.25" customHeight="1">
      <c r="A426" s="219"/>
      <c r="B426" s="219"/>
      <c r="C426" s="222"/>
      <c r="D426" s="222"/>
      <c r="E426" s="226"/>
      <c r="F426" s="226"/>
      <c r="G426" s="226"/>
      <c r="H426" s="226"/>
      <c r="I426" s="226"/>
      <c r="J426" s="226"/>
      <c r="K426" s="226"/>
      <c r="L426" s="226"/>
      <c r="M426" s="226"/>
      <c r="N426" s="226"/>
      <c r="O426" s="226"/>
      <c r="P426" s="226"/>
      <c r="Q426" s="226"/>
      <c r="R426" s="226"/>
      <c r="S426" s="226"/>
      <c r="T426" s="226"/>
      <c r="U426" s="226"/>
      <c r="V426" s="226"/>
      <c r="W426" s="226"/>
      <c r="X426" s="226"/>
      <c r="Y426" s="226"/>
      <c r="Z426" s="226"/>
      <c r="AA426" s="226"/>
      <c r="AB426" s="226"/>
      <c r="AC426" s="226"/>
      <c r="AD426" s="226"/>
      <c r="AE426" s="226"/>
      <c r="AF426" s="226"/>
      <c r="AG426" s="226"/>
      <c r="AH426" s="226"/>
      <c r="AI426" s="222"/>
      <c r="AJ426" s="222"/>
      <c r="AK426" s="222"/>
      <c r="AL426" s="222"/>
      <c r="AM426" s="222"/>
      <c r="AN426" s="222"/>
    </row>
    <row r="427" spans="1:40" ht="17.25" customHeight="1">
      <c r="A427" s="219"/>
      <c r="B427" s="219"/>
      <c r="C427" s="222"/>
      <c r="D427" s="222"/>
      <c r="E427" s="226"/>
      <c r="F427" s="226"/>
      <c r="G427" s="226"/>
      <c r="H427" s="226"/>
      <c r="I427" s="226"/>
      <c r="J427" s="226"/>
      <c r="K427" s="226"/>
      <c r="L427" s="226"/>
      <c r="M427" s="226"/>
      <c r="N427" s="226"/>
      <c r="O427" s="226"/>
      <c r="P427" s="226"/>
      <c r="Q427" s="226"/>
      <c r="R427" s="226"/>
      <c r="S427" s="226"/>
      <c r="T427" s="226"/>
      <c r="U427" s="226"/>
      <c r="V427" s="226"/>
      <c r="W427" s="226"/>
      <c r="X427" s="226"/>
      <c r="Y427" s="226"/>
      <c r="Z427" s="226"/>
      <c r="AA427" s="226"/>
      <c r="AB427" s="226"/>
      <c r="AC427" s="226"/>
      <c r="AD427" s="226"/>
      <c r="AE427" s="226"/>
      <c r="AF427" s="226"/>
      <c r="AG427" s="226"/>
      <c r="AH427" s="226"/>
      <c r="AI427" s="222"/>
      <c r="AJ427" s="222"/>
      <c r="AK427" s="222"/>
      <c r="AL427" s="222"/>
      <c r="AM427" s="222"/>
      <c r="AN427" s="222"/>
    </row>
    <row r="428" spans="1:40" ht="17.25" customHeight="1">
      <c r="A428" s="219"/>
      <c r="B428" s="219"/>
      <c r="C428" s="222"/>
      <c r="D428" s="222"/>
      <c r="E428" s="226"/>
      <c r="F428" s="226"/>
      <c r="G428" s="226"/>
      <c r="H428" s="226"/>
      <c r="I428" s="226"/>
      <c r="J428" s="226"/>
      <c r="K428" s="226"/>
      <c r="L428" s="226"/>
      <c r="M428" s="226"/>
      <c r="N428" s="226"/>
      <c r="O428" s="226"/>
      <c r="P428" s="226"/>
      <c r="Q428" s="226"/>
      <c r="R428" s="226"/>
      <c r="S428" s="226"/>
      <c r="T428" s="226"/>
      <c r="U428" s="226"/>
      <c r="V428" s="226"/>
      <c r="W428" s="226"/>
      <c r="X428" s="226"/>
      <c r="Y428" s="226"/>
      <c r="Z428" s="226"/>
      <c r="AA428" s="226"/>
      <c r="AB428" s="226"/>
      <c r="AC428" s="226"/>
      <c r="AD428" s="226"/>
      <c r="AE428" s="226"/>
      <c r="AF428" s="226"/>
      <c r="AG428" s="226"/>
      <c r="AH428" s="226"/>
      <c r="AI428" s="222"/>
      <c r="AJ428" s="222"/>
      <c r="AK428" s="222"/>
      <c r="AL428" s="222"/>
      <c r="AM428" s="222"/>
      <c r="AN428" s="222"/>
    </row>
    <row r="429" spans="1:40" ht="17.25" customHeight="1">
      <c r="A429" s="219"/>
      <c r="B429" s="219"/>
      <c r="C429" s="222"/>
      <c r="D429" s="222"/>
      <c r="E429" s="226"/>
      <c r="F429" s="226"/>
      <c r="G429" s="226"/>
      <c r="H429" s="226"/>
      <c r="I429" s="226"/>
      <c r="J429" s="226"/>
      <c r="K429" s="226"/>
      <c r="L429" s="226"/>
      <c r="M429" s="226"/>
      <c r="N429" s="226"/>
      <c r="O429" s="226"/>
      <c r="P429" s="226"/>
      <c r="Q429" s="226"/>
      <c r="R429" s="226"/>
      <c r="S429" s="226"/>
      <c r="T429" s="226"/>
      <c r="U429" s="226"/>
      <c r="V429" s="226"/>
      <c r="W429" s="226"/>
      <c r="X429" s="226"/>
      <c r="Y429" s="226"/>
      <c r="Z429" s="226"/>
      <c r="AA429" s="226"/>
      <c r="AB429" s="226"/>
      <c r="AC429" s="226"/>
      <c r="AD429" s="226"/>
      <c r="AE429" s="226"/>
      <c r="AF429" s="226"/>
      <c r="AG429" s="226"/>
      <c r="AH429" s="226"/>
      <c r="AI429" s="222"/>
      <c r="AJ429" s="222"/>
      <c r="AK429" s="222"/>
      <c r="AL429" s="222"/>
      <c r="AM429" s="222"/>
      <c r="AN429" s="222"/>
    </row>
    <row r="430" spans="1:40" ht="17.25" customHeight="1">
      <c r="A430" s="219"/>
      <c r="B430" s="219"/>
      <c r="C430" s="222"/>
      <c r="D430" s="222"/>
      <c r="E430" s="226"/>
      <c r="F430" s="226"/>
      <c r="G430" s="226"/>
      <c r="H430" s="226"/>
      <c r="I430" s="226"/>
      <c r="J430" s="226"/>
      <c r="K430" s="226"/>
      <c r="L430" s="226"/>
      <c r="M430" s="226"/>
      <c r="N430" s="226"/>
      <c r="O430" s="226"/>
      <c r="P430" s="226"/>
      <c r="Q430" s="226"/>
      <c r="R430" s="226"/>
      <c r="S430" s="226"/>
      <c r="T430" s="226"/>
      <c r="U430" s="226"/>
      <c r="V430" s="226"/>
      <c r="W430" s="226"/>
      <c r="X430" s="226"/>
      <c r="Y430" s="226"/>
      <c r="Z430" s="226"/>
      <c r="AA430" s="226"/>
      <c r="AB430" s="226"/>
      <c r="AC430" s="226"/>
      <c r="AD430" s="226"/>
      <c r="AE430" s="226"/>
      <c r="AF430" s="226"/>
      <c r="AG430" s="226"/>
      <c r="AH430" s="226"/>
      <c r="AI430" s="222"/>
      <c r="AJ430" s="222"/>
      <c r="AK430" s="222"/>
      <c r="AL430" s="222"/>
      <c r="AM430" s="222"/>
      <c r="AN430" s="222"/>
    </row>
    <row r="431" spans="1:40" ht="17.25" customHeight="1">
      <c r="A431" s="219"/>
      <c r="B431" s="219"/>
      <c r="C431" s="222"/>
      <c r="D431" s="222"/>
      <c r="E431" s="226"/>
      <c r="F431" s="226"/>
      <c r="G431" s="226"/>
      <c r="H431" s="226"/>
      <c r="I431" s="226"/>
      <c r="J431" s="226"/>
      <c r="K431" s="226"/>
      <c r="L431" s="226"/>
      <c r="M431" s="226"/>
      <c r="N431" s="226"/>
      <c r="O431" s="226"/>
      <c r="P431" s="226"/>
      <c r="Q431" s="226"/>
      <c r="R431" s="226"/>
      <c r="S431" s="226"/>
      <c r="T431" s="226"/>
      <c r="U431" s="226"/>
      <c r="V431" s="226"/>
      <c r="W431" s="226"/>
      <c r="X431" s="226"/>
      <c r="Y431" s="226"/>
      <c r="Z431" s="226"/>
      <c r="AA431" s="226"/>
      <c r="AB431" s="226"/>
      <c r="AC431" s="226"/>
      <c r="AD431" s="226"/>
      <c r="AE431" s="226"/>
      <c r="AF431" s="226"/>
      <c r="AG431" s="226"/>
      <c r="AH431" s="226"/>
      <c r="AI431" s="222"/>
      <c r="AJ431" s="222"/>
      <c r="AK431" s="222"/>
      <c r="AL431" s="222"/>
      <c r="AM431" s="222"/>
      <c r="AN431" s="222"/>
    </row>
    <row r="432" spans="1:40" ht="17.25" customHeight="1">
      <c r="A432" s="219"/>
      <c r="B432" s="219"/>
      <c r="C432" s="222"/>
      <c r="D432" s="222"/>
      <c r="E432" s="226"/>
      <c r="F432" s="226"/>
      <c r="G432" s="226"/>
      <c r="H432" s="226"/>
      <c r="I432" s="226"/>
      <c r="J432" s="226"/>
      <c r="K432" s="226"/>
      <c r="L432" s="226"/>
      <c r="M432" s="226"/>
      <c r="N432" s="226"/>
      <c r="O432" s="226"/>
      <c r="P432" s="226"/>
      <c r="Q432" s="226"/>
      <c r="R432" s="226"/>
      <c r="S432" s="226"/>
      <c r="T432" s="226"/>
      <c r="U432" s="226"/>
      <c r="V432" s="226"/>
      <c r="W432" s="226"/>
      <c r="X432" s="226"/>
      <c r="Y432" s="226"/>
      <c r="Z432" s="226"/>
      <c r="AA432" s="226"/>
      <c r="AB432" s="226"/>
      <c r="AC432" s="226"/>
      <c r="AD432" s="226"/>
      <c r="AE432" s="226"/>
      <c r="AF432" s="226"/>
      <c r="AG432" s="226"/>
      <c r="AH432" s="226"/>
      <c r="AI432" s="222"/>
      <c r="AJ432" s="222"/>
      <c r="AK432" s="222"/>
      <c r="AL432" s="222"/>
      <c r="AM432" s="222"/>
      <c r="AN432" s="222"/>
    </row>
    <row r="433" spans="1:40" ht="17.25" customHeight="1">
      <c r="A433" s="219"/>
      <c r="B433" s="219"/>
      <c r="C433" s="222"/>
      <c r="D433" s="222"/>
      <c r="E433" s="226"/>
      <c r="F433" s="226"/>
      <c r="G433" s="226"/>
      <c r="H433" s="226"/>
      <c r="I433" s="226"/>
      <c r="J433" s="226"/>
      <c r="K433" s="226"/>
      <c r="L433" s="226"/>
      <c r="M433" s="226"/>
      <c r="N433" s="226"/>
      <c r="O433" s="226"/>
      <c r="P433" s="226"/>
      <c r="Q433" s="226"/>
      <c r="R433" s="226"/>
      <c r="S433" s="226"/>
      <c r="T433" s="226"/>
      <c r="U433" s="226"/>
      <c r="V433" s="226"/>
      <c r="W433" s="226"/>
      <c r="X433" s="226"/>
      <c r="Y433" s="226"/>
      <c r="Z433" s="226"/>
      <c r="AA433" s="226"/>
      <c r="AB433" s="226"/>
      <c r="AC433" s="226"/>
      <c r="AD433" s="226"/>
      <c r="AE433" s="226"/>
      <c r="AF433" s="226"/>
      <c r="AG433" s="226"/>
      <c r="AH433" s="226"/>
      <c r="AI433" s="222"/>
      <c r="AJ433" s="222"/>
      <c r="AK433" s="222"/>
      <c r="AL433" s="222"/>
      <c r="AM433" s="222"/>
      <c r="AN433" s="222"/>
    </row>
    <row r="434" spans="1:40" ht="17.25" customHeight="1"/>
    <row r="435" spans="1:40" ht="17.25" customHeight="1"/>
    <row r="436" spans="1:40" ht="17.25" customHeight="1"/>
    <row r="437" spans="1:40" ht="17.25" customHeight="1"/>
    <row r="438" spans="1:40" ht="17.25" customHeight="1"/>
    <row r="439" spans="1:40" ht="17.25" customHeight="1"/>
    <row r="440" spans="1:40" ht="17.25" customHeight="1"/>
    <row r="441" spans="1:40" ht="17.25" customHeight="1"/>
    <row r="442" spans="1:40" ht="17.25" customHeight="1"/>
    <row r="443" spans="1:40" ht="17.25" customHeight="1"/>
    <row r="444" spans="1:40" ht="17.25" customHeight="1"/>
    <row r="445" spans="1:40" ht="17.25" customHeight="1"/>
    <row r="446" spans="1:40" ht="17.25" customHeight="1"/>
    <row r="447" spans="1:40" ht="17.25" customHeight="1"/>
    <row r="448" spans="1:40" ht="17.25" customHeight="1"/>
    <row r="449" ht="17.25" customHeight="1"/>
  </sheetData>
  <mergeCells count="466">
    <mergeCell ref="C186:D186"/>
    <mergeCell ref="E186:AH186"/>
    <mergeCell ref="AI186:AN186"/>
    <mergeCell ref="C190:D190"/>
    <mergeCell ref="E190:AH190"/>
    <mergeCell ref="AI190:AN190"/>
    <mergeCell ref="C187:D187"/>
    <mergeCell ref="E187:AH187"/>
    <mergeCell ref="AI187:AN187"/>
    <mergeCell ref="C188:D188"/>
    <mergeCell ref="E188:AH188"/>
    <mergeCell ref="AI188:AN188"/>
    <mergeCell ref="C189:D189"/>
    <mergeCell ref="E189:AH189"/>
    <mergeCell ref="AI189:AN189"/>
    <mergeCell ref="E178:AH178"/>
    <mergeCell ref="AI178:AN178"/>
    <mergeCell ref="C181:D185"/>
    <mergeCell ref="E181:AH181"/>
    <mergeCell ref="G182:AH182"/>
    <mergeCell ref="G183:AH183"/>
    <mergeCell ref="G184:AH184"/>
    <mergeCell ref="G185:AH185"/>
    <mergeCell ref="AI181:AN181"/>
    <mergeCell ref="AI182:AN182"/>
    <mergeCell ref="AI183:AN183"/>
    <mergeCell ref="AI184:AN184"/>
    <mergeCell ref="AI185:AN185"/>
    <mergeCell ref="E152:AH152"/>
    <mergeCell ref="AI152:AN152"/>
    <mergeCell ref="C140:D140"/>
    <mergeCell ref="C134:D134"/>
    <mergeCell ref="C133:D133"/>
    <mergeCell ref="AI129:AN129"/>
    <mergeCell ref="E139:AH139"/>
    <mergeCell ref="AI139:AN139"/>
    <mergeCell ref="E138:AH138"/>
    <mergeCell ref="E151:AH151"/>
    <mergeCell ref="C152:D152"/>
    <mergeCell ref="C132:D132"/>
    <mergeCell ref="E132:AH132"/>
    <mergeCell ref="AI132:AN132"/>
    <mergeCell ref="AI138:AN138"/>
    <mergeCell ref="C151:D151"/>
    <mergeCell ref="AI150:AN150"/>
    <mergeCell ref="AI133:AN133"/>
    <mergeCell ref="AI134:AN134"/>
    <mergeCell ref="C141:D141"/>
    <mergeCell ref="C138:D138"/>
    <mergeCell ref="AI141:AN141"/>
    <mergeCell ref="E140:AH140"/>
    <mergeCell ref="AI140:AN140"/>
    <mergeCell ref="C110:D110"/>
    <mergeCell ref="E110:AH110"/>
    <mergeCell ref="AI110:AN110"/>
    <mergeCell ref="E121:AH121"/>
    <mergeCell ref="AI121:AN121"/>
    <mergeCell ref="C115:D115"/>
    <mergeCell ref="E115:AH115"/>
    <mergeCell ref="AI115:AN115"/>
    <mergeCell ref="C116:D116"/>
    <mergeCell ref="E116:AH116"/>
    <mergeCell ref="AI116:AN116"/>
    <mergeCell ref="C113:D113"/>
    <mergeCell ref="AI114:AN114"/>
    <mergeCell ref="C117:D117"/>
    <mergeCell ref="E117:AH117"/>
    <mergeCell ref="AI117:AN117"/>
    <mergeCell ref="C121:D121"/>
    <mergeCell ref="E114:AH114"/>
    <mergeCell ref="C109:D109"/>
    <mergeCell ref="E109:AH109"/>
    <mergeCell ref="AI109:AN109"/>
    <mergeCell ref="E86:AH86"/>
    <mergeCell ref="AI86:AN86"/>
    <mergeCell ref="E89:AH89"/>
    <mergeCell ref="E88:AH88"/>
    <mergeCell ref="AI90:AN90"/>
    <mergeCell ref="AI88:AN88"/>
    <mergeCell ref="C88:D88"/>
    <mergeCell ref="E104:AH104"/>
    <mergeCell ref="AI104:AN104"/>
    <mergeCell ref="C105:D105"/>
    <mergeCell ref="E105:AH105"/>
    <mergeCell ref="AI105:AN105"/>
    <mergeCell ref="C106:D106"/>
    <mergeCell ref="E106:AH106"/>
    <mergeCell ref="C107:D107"/>
    <mergeCell ref="E107:AH107"/>
    <mergeCell ref="AI107:AN107"/>
    <mergeCell ref="C108:D108"/>
    <mergeCell ref="E108:AH108"/>
    <mergeCell ref="C86:D86"/>
    <mergeCell ref="AI99:AN99"/>
    <mergeCell ref="E246:AN246"/>
    <mergeCell ref="AI248:AN248"/>
    <mergeCell ref="AI249:AN249"/>
    <mergeCell ref="C248:D248"/>
    <mergeCell ref="E248:AH248"/>
    <mergeCell ref="C249:D249"/>
    <mergeCell ref="E249:AH249"/>
    <mergeCell ref="E36:AH36"/>
    <mergeCell ref="C37:D37"/>
    <mergeCell ref="E37:AH37"/>
    <mergeCell ref="AI37:AN37"/>
    <mergeCell ref="C38:D38"/>
    <mergeCell ref="E38:AH38"/>
    <mergeCell ref="C87:D87"/>
    <mergeCell ref="E87:AH87"/>
    <mergeCell ref="AI87:AN87"/>
    <mergeCell ref="C62:D62"/>
    <mergeCell ref="E62:AH62"/>
    <mergeCell ref="AI62:AN62"/>
    <mergeCell ref="C63:D63"/>
    <mergeCell ref="E63:AH63"/>
    <mergeCell ref="AI63:AN63"/>
    <mergeCell ref="C74:D74"/>
    <mergeCell ref="E74:AH74"/>
    <mergeCell ref="E170:AH170"/>
    <mergeCell ref="E244:AH244"/>
    <mergeCell ref="AI244:AN244"/>
    <mergeCell ref="AI245:AN245"/>
    <mergeCell ref="C244:D244"/>
    <mergeCell ref="C245:D245"/>
    <mergeCell ref="E245:AH245"/>
    <mergeCell ref="AI170:AN170"/>
    <mergeCell ref="C171:D171"/>
    <mergeCell ref="E171:AH171"/>
    <mergeCell ref="AI171:AN171"/>
    <mergeCell ref="C174:D174"/>
    <mergeCell ref="E174:AH174"/>
    <mergeCell ref="AI174:AN174"/>
    <mergeCell ref="C175:D175"/>
    <mergeCell ref="E175:AH175"/>
    <mergeCell ref="AI175:AN175"/>
    <mergeCell ref="C176:D176"/>
    <mergeCell ref="E176:AH176"/>
    <mergeCell ref="AI176:AN176"/>
    <mergeCell ref="C177:D177"/>
    <mergeCell ref="E177:AH177"/>
    <mergeCell ref="AI177:AN177"/>
    <mergeCell ref="C178:D178"/>
    <mergeCell ref="E154:AH154"/>
    <mergeCell ref="AI154:AN154"/>
    <mergeCell ref="C164:D164"/>
    <mergeCell ref="E164:AH164"/>
    <mergeCell ref="AI164:AN164"/>
    <mergeCell ref="J158:R158"/>
    <mergeCell ref="J159:R159"/>
    <mergeCell ref="AI163:AN163"/>
    <mergeCell ref="E167:AH167"/>
    <mergeCell ref="AI167:AN167"/>
    <mergeCell ref="E163:AH163"/>
    <mergeCell ref="C155:D155"/>
    <mergeCell ref="U159:AA159"/>
    <mergeCell ref="J157:R157"/>
    <mergeCell ref="E156:AN156"/>
    <mergeCell ref="U160:AA160"/>
    <mergeCell ref="C147:D147"/>
    <mergeCell ref="E147:AH147"/>
    <mergeCell ref="AI147:AN147"/>
    <mergeCell ref="C167:D167"/>
    <mergeCell ref="C122:D122"/>
    <mergeCell ref="E122:AH122"/>
    <mergeCell ref="AI122:AN122"/>
    <mergeCell ref="C123:D123"/>
    <mergeCell ref="E123:AH123"/>
    <mergeCell ref="AI123:AN123"/>
    <mergeCell ref="E141:AH141"/>
    <mergeCell ref="E128:AH128"/>
    <mergeCell ref="AI128:AN128"/>
    <mergeCell ref="AI131:AN131"/>
    <mergeCell ref="AI151:AN151"/>
    <mergeCell ref="U158:AA158"/>
    <mergeCell ref="J160:R160"/>
    <mergeCell ref="AI155:AN155"/>
    <mergeCell ref="C156:D160"/>
    <mergeCell ref="U157:AA157"/>
    <mergeCell ref="C163:D163"/>
    <mergeCell ref="AI153:AN153"/>
    <mergeCell ref="E155:AH155"/>
    <mergeCell ref="C154:D154"/>
    <mergeCell ref="C104:D104"/>
    <mergeCell ref="AI74:AN74"/>
    <mergeCell ref="C93:D93"/>
    <mergeCell ref="E93:AH93"/>
    <mergeCell ref="E82:AH82"/>
    <mergeCell ref="AI82:AN82"/>
    <mergeCell ref="AI89:AN89"/>
    <mergeCell ref="C89:D89"/>
    <mergeCell ref="C90:D90"/>
    <mergeCell ref="E90:AH90"/>
    <mergeCell ref="AI93:AN93"/>
    <mergeCell ref="E76:AH76"/>
    <mergeCell ref="AI76:AN76"/>
    <mergeCell ref="E58:AH58"/>
    <mergeCell ref="E59:AH59"/>
    <mergeCell ref="C58:D58"/>
    <mergeCell ref="C59:D59"/>
    <mergeCell ref="AI58:AN58"/>
    <mergeCell ref="AI59:AN59"/>
    <mergeCell ref="C85:D85"/>
    <mergeCell ref="E85:AH85"/>
    <mergeCell ref="AI85:AN85"/>
    <mergeCell ref="C64:D66"/>
    <mergeCell ref="E81:AH81"/>
    <mergeCell ref="AI81:AN81"/>
    <mergeCell ref="E65:AN65"/>
    <mergeCell ref="E66:AN66"/>
    <mergeCell ref="C75:D75"/>
    <mergeCell ref="E75:AH75"/>
    <mergeCell ref="AI75:AN75"/>
    <mergeCell ref="C76:D76"/>
    <mergeCell ref="C77:D77"/>
    <mergeCell ref="E77:AH77"/>
    <mergeCell ref="AI77:AN77"/>
    <mergeCell ref="C78:D78"/>
    <mergeCell ref="E78:AH78"/>
    <mergeCell ref="AI78:AN78"/>
    <mergeCell ref="E57:AH57"/>
    <mergeCell ref="C57:D57"/>
    <mergeCell ref="AI57:AN57"/>
    <mergeCell ref="C50:D50"/>
    <mergeCell ref="E50:AH50"/>
    <mergeCell ref="AI50:AN50"/>
    <mergeCell ref="C51:D51"/>
    <mergeCell ref="E51:AH51"/>
    <mergeCell ref="AI51:AN51"/>
    <mergeCell ref="C52:D52"/>
    <mergeCell ref="E52:AH52"/>
    <mergeCell ref="AI52:AN52"/>
    <mergeCell ref="C53:D53"/>
    <mergeCell ref="E53:AH53"/>
    <mergeCell ref="AI53:AN53"/>
    <mergeCell ref="C54:D54"/>
    <mergeCell ref="E54:AH54"/>
    <mergeCell ref="AI54:AN54"/>
    <mergeCell ref="C46:D46"/>
    <mergeCell ref="E46:AH46"/>
    <mergeCell ref="AI46:AN46"/>
    <mergeCell ref="C35:D35"/>
    <mergeCell ref="E35:AH35"/>
    <mergeCell ref="AI35:AN35"/>
    <mergeCell ref="C40:D40"/>
    <mergeCell ref="E40:AH40"/>
    <mergeCell ref="C41:D44"/>
    <mergeCell ref="E45:AH45"/>
    <mergeCell ref="AI40:AN40"/>
    <mergeCell ref="C45:D45"/>
    <mergeCell ref="AI45:AN45"/>
    <mergeCell ref="E41:AH41"/>
    <mergeCell ref="AI41:AN41"/>
    <mergeCell ref="E42:AH42"/>
    <mergeCell ref="E43:AH43"/>
    <mergeCell ref="E44:AH44"/>
    <mergeCell ref="AI42:AN42"/>
    <mergeCell ref="AI43:AN43"/>
    <mergeCell ref="AI44:AN44"/>
    <mergeCell ref="C27:D27"/>
    <mergeCell ref="E27:AH27"/>
    <mergeCell ref="AI27:AN27"/>
    <mergeCell ref="C28:D28"/>
    <mergeCell ref="E28:AH28"/>
    <mergeCell ref="AI28:AN28"/>
    <mergeCell ref="E39:AH39"/>
    <mergeCell ref="AI39:AN39"/>
    <mergeCell ref="C29:D29"/>
    <mergeCell ref="E29:AH29"/>
    <mergeCell ref="AI29:AN29"/>
    <mergeCell ref="C34:D34"/>
    <mergeCell ref="E34:AH34"/>
    <mergeCell ref="AI34:AN34"/>
    <mergeCell ref="C39:D39"/>
    <mergeCell ref="C36:D36"/>
    <mergeCell ref="AI36:AN36"/>
    <mergeCell ref="AI38:AN38"/>
    <mergeCell ref="C168:D168"/>
    <mergeCell ref="E168:AH168"/>
    <mergeCell ref="AI168:AN168"/>
    <mergeCell ref="C169:D169"/>
    <mergeCell ref="E169:AH169"/>
    <mergeCell ref="AI169:AN169"/>
    <mergeCell ref="C170:D170"/>
    <mergeCell ref="A1:B2"/>
    <mergeCell ref="C1:AN2"/>
    <mergeCell ref="C5:AN18"/>
    <mergeCell ref="C21:D21"/>
    <mergeCell ref="E21:AH21"/>
    <mergeCell ref="E136:AH136"/>
    <mergeCell ref="AI136:AN136"/>
    <mergeCell ref="E137:AH137"/>
    <mergeCell ref="AI137:AN137"/>
    <mergeCell ref="E134:AH134"/>
    <mergeCell ref="C135:D135"/>
    <mergeCell ref="E135:AH135"/>
    <mergeCell ref="AI127:AN127"/>
    <mergeCell ref="E113:AH113"/>
    <mergeCell ref="AI21:AN21"/>
    <mergeCell ref="E130:AH130"/>
    <mergeCell ref="C82:D82"/>
    <mergeCell ref="C209:D211"/>
    <mergeCell ref="E209:AH209"/>
    <mergeCell ref="AI209:AN209"/>
    <mergeCell ref="G210:AH210"/>
    <mergeCell ref="AI210:AN210"/>
    <mergeCell ref="G211:AH211"/>
    <mergeCell ref="AI211:AN211"/>
    <mergeCell ref="C212:D212"/>
    <mergeCell ref="E212:AH212"/>
    <mergeCell ref="AI212:AN212"/>
    <mergeCell ref="C213:D213"/>
    <mergeCell ref="E213:AH213"/>
    <mergeCell ref="AI213:AN213"/>
    <mergeCell ref="C214:D214"/>
    <mergeCell ref="E214:AH214"/>
    <mergeCell ref="AI214:AN214"/>
    <mergeCell ref="C215:D215"/>
    <mergeCell ref="E215:AH215"/>
    <mergeCell ref="AI215:AN215"/>
    <mergeCell ref="E127:AH127"/>
    <mergeCell ref="C129:D129"/>
    <mergeCell ref="E129:AH129"/>
    <mergeCell ref="C97:D97"/>
    <mergeCell ref="E97:AH97"/>
    <mergeCell ref="AI97:AN97"/>
    <mergeCell ref="C94:D94"/>
    <mergeCell ref="E94:AH94"/>
    <mergeCell ref="AI94:AN94"/>
    <mergeCell ref="AI101:AN101"/>
    <mergeCell ref="C98:D98"/>
    <mergeCell ref="C99:D99"/>
    <mergeCell ref="AI98:AN98"/>
    <mergeCell ref="AI106:AN106"/>
    <mergeCell ref="C101:D101"/>
    <mergeCell ref="E101:AH101"/>
    <mergeCell ref="AI113:AN113"/>
    <mergeCell ref="C114:D114"/>
    <mergeCell ref="AI108:AN108"/>
    <mergeCell ref="C100:D100"/>
    <mergeCell ref="AI100:AN100"/>
    <mergeCell ref="E98:AH98"/>
    <mergeCell ref="E99:AH99"/>
    <mergeCell ref="E100:AH100"/>
    <mergeCell ref="E153:AH153"/>
    <mergeCell ref="C142:D142"/>
    <mergeCell ref="E142:AH142"/>
    <mergeCell ref="AI142:AN142"/>
    <mergeCell ref="C22:D22"/>
    <mergeCell ref="E22:AH22"/>
    <mergeCell ref="AI22:AN22"/>
    <mergeCell ref="C126:D126"/>
    <mergeCell ref="E126:AH126"/>
    <mergeCell ref="AI126:AN126"/>
    <mergeCell ref="C136:D136"/>
    <mergeCell ref="C137:D137"/>
    <mergeCell ref="E133:AH133"/>
    <mergeCell ref="C127:D127"/>
    <mergeCell ref="C25:D25"/>
    <mergeCell ref="E25:AH25"/>
    <mergeCell ref="AI25:AN25"/>
    <mergeCell ref="C26:D26"/>
    <mergeCell ref="E26:AH26"/>
    <mergeCell ref="AI26:AN26"/>
    <mergeCell ref="C150:D150"/>
    <mergeCell ref="E150:AH150"/>
    <mergeCell ref="E64:AH64"/>
    <mergeCell ref="AI64:AN64"/>
    <mergeCell ref="C70:D70"/>
    <mergeCell ref="E70:AH70"/>
    <mergeCell ref="AI70:AN70"/>
    <mergeCell ref="C71:D71"/>
    <mergeCell ref="E71:AH71"/>
    <mergeCell ref="AI71:AN71"/>
    <mergeCell ref="C81:D81"/>
    <mergeCell ref="C216:D216"/>
    <mergeCell ref="E216:AH216"/>
    <mergeCell ref="AI216:AN216"/>
    <mergeCell ref="C194:D194"/>
    <mergeCell ref="E194:AH194"/>
    <mergeCell ref="AI194:AN194"/>
    <mergeCell ref="C196:D196"/>
    <mergeCell ref="E196:AH196"/>
    <mergeCell ref="AI196:AN196"/>
    <mergeCell ref="C198:D198"/>
    <mergeCell ref="E198:AH198"/>
    <mergeCell ref="AI198:AN198"/>
    <mergeCell ref="C199:D199"/>
    <mergeCell ref="E199:AH199"/>
    <mergeCell ref="AI199:AN199"/>
    <mergeCell ref="C203:D203"/>
    <mergeCell ref="E203:AH203"/>
    <mergeCell ref="C217:D219"/>
    <mergeCell ref="E217:AH217"/>
    <mergeCell ref="AI217:AN217"/>
    <mergeCell ref="G218:AH218"/>
    <mergeCell ref="AI218:AN218"/>
    <mergeCell ref="G219:AH219"/>
    <mergeCell ref="AI219:AN219"/>
    <mergeCell ref="C139:D139"/>
    <mergeCell ref="C128:D128"/>
    <mergeCell ref="C145:D145"/>
    <mergeCell ref="E145:AH145"/>
    <mergeCell ref="AI145:AN145"/>
    <mergeCell ref="C146:D146"/>
    <mergeCell ref="E146:AH146"/>
    <mergeCell ref="AI146:AN146"/>
    <mergeCell ref="C131:D131"/>
    <mergeCell ref="E131:AH131"/>
    <mergeCell ref="AI130:AN130"/>
    <mergeCell ref="C130:D130"/>
    <mergeCell ref="AI135:AN135"/>
    <mergeCell ref="C153:D153"/>
    <mergeCell ref="C193:D193"/>
    <mergeCell ref="E193:AH193"/>
    <mergeCell ref="AI193:AN193"/>
    <mergeCell ref="C220:D222"/>
    <mergeCell ref="E220:AH220"/>
    <mergeCell ref="AI220:AN220"/>
    <mergeCell ref="G221:AH221"/>
    <mergeCell ref="AI221:AN221"/>
    <mergeCell ref="G222:AH222"/>
    <mergeCell ref="AI222:AN222"/>
    <mergeCell ref="C223:D225"/>
    <mergeCell ref="E223:AH223"/>
    <mergeCell ref="AI223:AN223"/>
    <mergeCell ref="G224:AH224"/>
    <mergeCell ref="AI224:AN224"/>
    <mergeCell ref="G225:AH225"/>
    <mergeCell ref="AI225:AN225"/>
    <mergeCell ref="C229:AN229"/>
    <mergeCell ref="C230:AN230"/>
    <mergeCell ref="C231:AN231"/>
    <mergeCell ref="C232:AN232"/>
    <mergeCell ref="C226:D226"/>
    <mergeCell ref="E226:AH226"/>
    <mergeCell ref="AI226:AN226"/>
    <mergeCell ref="C227:D227"/>
    <mergeCell ref="E227:AH227"/>
    <mergeCell ref="AI227:AN227"/>
    <mergeCell ref="C228:D228"/>
    <mergeCell ref="E228:AH228"/>
    <mergeCell ref="AI228:AN228"/>
    <mergeCell ref="E242:AN242"/>
    <mergeCell ref="E239:AN239"/>
    <mergeCell ref="C237:D237"/>
    <mergeCell ref="E237:AH237"/>
    <mergeCell ref="AI237:AN237"/>
    <mergeCell ref="C241:D241"/>
    <mergeCell ref="E241:AH241"/>
    <mergeCell ref="AI241:AN241"/>
    <mergeCell ref="C238:D238"/>
    <mergeCell ref="E238:AH238"/>
    <mergeCell ref="AI238:AN238"/>
    <mergeCell ref="C206:D206"/>
    <mergeCell ref="E206:AH206"/>
    <mergeCell ref="AI206:AN206"/>
    <mergeCell ref="AI203:AN203"/>
    <mergeCell ref="C200:D200"/>
    <mergeCell ref="E200:AH200"/>
    <mergeCell ref="AI200:AN200"/>
    <mergeCell ref="C204:D204"/>
    <mergeCell ref="E204:AH204"/>
    <mergeCell ref="AI204:AN204"/>
    <mergeCell ref="C205:D205"/>
    <mergeCell ref="E205:AH205"/>
    <mergeCell ref="AI205:AN205"/>
  </mergeCells>
  <phoneticPr fontId="10"/>
  <dataValidations count="2">
    <dataValidation type="list" allowBlank="1" showInputMessage="1" showErrorMessage="1" sqref="AA226:AC228 AA212:AC216" xr:uid="{00000000-0002-0000-0300-000000000000}">
      <formula1>"○,×"</formula1>
    </dataValidation>
    <dataValidation type="list" allowBlank="1" showInputMessage="1" showErrorMessage="1" sqref="AI21:AN22 AI25:AN29 AI209:AN228 AI248:AN249 AI93:AN94 AJ88:AN90 AI161:AN161 AI104:AN110 AI121:AN124 AI50:AN54 AI150:AN155 AI203:AN206 AI237:AN238 AI46:AN46 AI68:AN68 AI126:AN142 AI113:AN119 AJ39:AN41 AI62:AN64 AI70:AN71 AI34:AI45 AI85:AI90 AJ85:AN86 AI97:AN101 AI145:AN147 AI163:AN164 AI167:AN171 AI198:AN201 AI241:AN241 AI244:AN245 AJ34:AN35 AJ37:AN37 AI74:AN78 AI193:AN194 AI196:AN196 AJ186:AN191 AJ174:AN180 AI174:AI191" xr:uid="{00000000-0002-0000-0300-000001000000}">
      <formula1>"○,×,／"</formula1>
    </dataValidation>
  </dataValidations>
  <pageMargins left="0.43307086614173229" right="0.43307086614173229" top="0.35433070866141736" bottom="0.43307086614173229" header="0.27559055118110237" footer="0.31496062992125984"/>
  <pageSetup paperSize="9" scale="80" fitToHeight="0" orientation="portrait" r:id="rId1"/>
  <headerFooter alignWithMargins="0"/>
  <rowBreaks count="3" manualBreakCount="3">
    <brk id="102" max="39" man="1"/>
    <brk id="171" max="39" man="1"/>
    <brk id="210"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9DA0-C1D9-4F3E-BB02-15C6415F87E2}">
  <sheetPr codeName="Sheet5"/>
  <dimension ref="A1:BO290"/>
  <sheetViews>
    <sheetView tabSelected="1" zoomScale="50" zoomScaleNormal="50" workbookViewId="0">
      <selection activeCell="AE2" sqref="AE2"/>
    </sheetView>
  </sheetViews>
  <sheetFormatPr defaultColWidth="4.44140625" defaultRowHeight="14.4"/>
  <cols>
    <col min="1" max="1" width="0.88671875" style="61" customWidth="1"/>
    <col min="2" max="2" width="5.77734375" style="61" customWidth="1"/>
    <col min="3" max="4" width="8.109375" style="61" customWidth="1"/>
    <col min="5" max="8" width="3.21875" style="61" hidden="1" customWidth="1"/>
    <col min="9" max="10" width="3.21875" style="61" customWidth="1"/>
    <col min="11" max="62" width="5.77734375" style="61" customWidth="1"/>
    <col min="63" max="63" width="1.109375" style="61" customWidth="1"/>
    <col min="64" max="16384" width="4.44140625" style="61"/>
  </cols>
  <sheetData>
    <row r="1" spans="2:67" s="24" customFormat="1" ht="20.25" customHeight="1">
      <c r="C1" s="25" t="s">
        <v>413</v>
      </c>
      <c r="D1" s="25"/>
      <c r="E1" s="25"/>
      <c r="F1" s="25"/>
      <c r="G1" s="25"/>
      <c r="H1" s="25"/>
      <c r="I1" s="25"/>
      <c r="J1" s="25"/>
      <c r="M1" s="26" t="s">
        <v>414</v>
      </c>
      <c r="P1" s="25"/>
      <c r="Q1" s="25"/>
      <c r="R1" s="25"/>
      <c r="S1" s="25"/>
      <c r="T1" s="25"/>
      <c r="U1" s="25"/>
      <c r="V1" s="25"/>
      <c r="W1" s="25"/>
      <c r="AS1" s="27" t="s">
        <v>415</v>
      </c>
      <c r="AT1" s="751" t="s">
        <v>416</v>
      </c>
      <c r="AU1" s="752"/>
      <c r="AV1" s="752"/>
      <c r="AW1" s="752"/>
      <c r="AX1" s="752"/>
      <c r="AY1" s="752"/>
      <c r="AZ1" s="752"/>
      <c r="BA1" s="752"/>
      <c r="BB1" s="752"/>
      <c r="BC1" s="752"/>
      <c r="BD1" s="752"/>
      <c r="BE1" s="752"/>
      <c r="BF1" s="752"/>
      <c r="BG1" s="752"/>
      <c r="BH1" s="752"/>
      <c r="BI1" s="752"/>
      <c r="BJ1" s="27" t="s">
        <v>417</v>
      </c>
    </row>
    <row r="2" spans="2:67" s="28" customFormat="1" ht="20.25" customHeight="1">
      <c r="J2" s="26"/>
      <c r="M2" s="26"/>
      <c r="N2" s="26"/>
      <c r="P2" s="27"/>
      <c r="Q2" s="27"/>
      <c r="R2" s="27"/>
      <c r="S2" s="27"/>
      <c r="T2" s="27"/>
      <c r="U2" s="27"/>
      <c r="V2" s="27"/>
      <c r="W2" s="27"/>
      <c r="AB2" s="29" t="s">
        <v>418</v>
      </c>
      <c r="AC2" s="753">
        <v>8</v>
      </c>
      <c r="AD2" s="753"/>
      <c r="AE2" s="29" t="s">
        <v>419</v>
      </c>
      <c r="AF2" s="754">
        <f>IF(AC2=0,"",YEAR(DATE(2018+AC2,1,1)))</f>
        <v>2026</v>
      </c>
      <c r="AG2" s="754"/>
      <c r="AH2" s="30" t="s">
        <v>420</v>
      </c>
      <c r="AI2" s="30" t="s">
        <v>421</v>
      </c>
      <c r="AJ2" s="753"/>
      <c r="AK2" s="753"/>
      <c r="AL2" s="30" t="s">
        <v>422</v>
      </c>
      <c r="AS2" s="27" t="s">
        <v>423</v>
      </c>
      <c r="AT2" s="753" t="s">
        <v>424</v>
      </c>
      <c r="AU2" s="753"/>
      <c r="AV2" s="753"/>
      <c r="AW2" s="753"/>
      <c r="AX2" s="753"/>
      <c r="AY2" s="753"/>
      <c r="AZ2" s="753"/>
      <c r="BA2" s="753"/>
      <c r="BB2" s="753"/>
      <c r="BC2" s="753"/>
      <c r="BD2" s="753"/>
      <c r="BE2" s="753"/>
      <c r="BF2" s="753"/>
      <c r="BG2" s="753"/>
      <c r="BH2" s="753"/>
      <c r="BI2" s="753"/>
      <c r="BJ2" s="27" t="s">
        <v>417</v>
      </c>
      <c r="BK2" s="27"/>
      <c r="BL2" s="27"/>
      <c r="BM2" s="27"/>
    </row>
    <row r="3" spans="2:67" s="28" customFormat="1" ht="20.25" customHeight="1">
      <c r="J3" s="26"/>
      <c r="M3" s="26"/>
      <c r="O3" s="27"/>
      <c r="P3" s="27"/>
      <c r="Q3" s="27"/>
      <c r="R3" s="27"/>
      <c r="S3" s="27"/>
      <c r="T3" s="27"/>
      <c r="U3" s="27"/>
      <c r="AC3" s="31"/>
      <c r="AD3" s="31"/>
      <c r="AE3" s="32"/>
      <c r="AF3" s="33"/>
      <c r="AG3" s="32"/>
      <c r="BD3" s="34" t="s">
        <v>425</v>
      </c>
      <c r="BE3" s="755" t="s">
        <v>426</v>
      </c>
      <c r="BF3" s="756"/>
      <c r="BG3" s="756"/>
      <c r="BH3" s="757"/>
      <c r="BI3" s="27"/>
    </row>
    <row r="4" spans="2:67" s="28" customFormat="1" ht="20.25" customHeight="1">
      <c r="B4" s="35"/>
      <c r="C4" s="35"/>
      <c r="D4" s="35"/>
      <c r="E4" s="35"/>
      <c r="F4" s="35"/>
      <c r="G4" s="35"/>
      <c r="H4" s="35"/>
      <c r="I4" s="35"/>
      <c r="J4" s="36"/>
      <c r="K4" s="35"/>
      <c r="L4" s="35"/>
      <c r="M4" s="36"/>
      <c r="N4" s="35"/>
      <c r="O4" s="37"/>
      <c r="P4" s="37"/>
      <c r="Q4" s="37"/>
      <c r="R4" s="37"/>
      <c r="S4" s="37"/>
      <c r="T4" s="37"/>
      <c r="U4" s="37"/>
      <c r="V4" s="35"/>
      <c r="W4" s="35"/>
      <c r="X4" s="35"/>
      <c r="Y4" s="35"/>
      <c r="Z4" s="35"/>
      <c r="AA4" s="35"/>
      <c r="AB4" s="35"/>
      <c r="AC4" s="38"/>
      <c r="AD4" s="38"/>
      <c r="AE4" s="39"/>
      <c r="AF4" s="40"/>
      <c r="AG4" s="39"/>
      <c r="AH4" s="35"/>
      <c r="AI4" s="35"/>
      <c r="AJ4" s="35"/>
      <c r="AK4" s="35"/>
      <c r="AL4" s="35"/>
      <c r="AM4" s="35"/>
      <c r="AN4" s="35"/>
      <c r="AO4" s="35"/>
      <c r="AP4" s="35"/>
      <c r="AQ4" s="35"/>
      <c r="AR4" s="35"/>
      <c r="BD4" s="34" t="s">
        <v>427</v>
      </c>
      <c r="BE4" s="755" t="s">
        <v>428</v>
      </c>
      <c r="BF4" s="756"/>
      <c r="BG4" s="756"/>
      <c r="BH4" s="757"/>
      <c r="BI4" s="27"/>
    </row>
    <row r="5" spans="2:67" s="28" customFormat="1" ht="9" customHeight="1">
      <c r="B5" s="35"/>
      <c r="C5" s="35"/>
      <c r="D5" s="35"/>
      <c r="E5" s="35"/>
      <c r="F5" s="35"/>
      <c r="G5" s="35"/>
      <c r="H5" s="35"/>
      <c r="I5" s="35"/>
      <c r="J5" s="36"/>
      <c r="K5" s="35"/>
      <c r="L5" s="35"/>
      <c r="M5" s="36"/>
      <c r="N5" s="35"/>
      <c r="O5" s="37"/>
      <c r="P5" s="37"/>
      <c r="Q5" s="37"/>
      <c r="R5" s="37"/>
      <c r="S5" s="37"/>
      <c r="T5" s="37"/>
      <c r="U5" s="37"/>
      <c r="V5" s="35"/>
      <c r="W5" s="35"/>
      <c r="X5" s="35"/>
      <c r="Y5" s="35"/>
      <c r="Z5" s="35"/>
      <c r="AA5" s="35"/>
      <c r="AB5" s="35"/>
      <c r="AC5" s="41"/>
      <c r="AD5" s="41"/>
      <c r="AE5" s="35"/>
      <c r="AF5" s="35"/>
      <c r="AG5" s="35"/>
      <c r="AH5" s="35"/>
      <c r="AI5" s="35"/>
      <c r="AJ5" s="42"/>
      <c r="AK5" s="42"/>
      <c r="AL5" s="42"/>
      <c r="AM5" s="42"/>
      <c r="AN5" s="42"/>
      <c r="AO5" s="42"/>
      <c r="AP5" s="42"/>
      <c r="AQ5" s="42"/>
      <c r="AR5" s="42"/>
      <c r="AS5" s="24"/>
      <c r="AT5" s="24"/>
      <c r="AU5" s="24"/>
      <c r="AV5" s="24"/>
      <c r="AW5" s="24"/>
      <c r="AX5" s="24"/>
      <c r="AY5" s="24"/>
      <c r="AZ5" s="24"/>
      <c r="BA5" s="24"/>
      <c r="BB5" s="24"/>
      <c r="BC5" s="24"/>
      <c r="BD5" s="24"/>
      <c r="BE5" s="24"/>
      <c r="BF5" s="24"/>
      <c r="BG5" s="24"/>
      <c r="BH5" s="43"/>
      <c r="BI5" s="43"/>
    </row>
    <row r="6" spans="2:67" s="28" customFormat="1" ht="21" customHeight="1">
      <c r="B6" s="44"/>
      <c r="C6" s="45"/>
      <c r="D6" s="45"/>
      <c r="E6" s="45"/>
      <c r="F6" s="45"/>
      <c r="G6" s="45"/>
      <c r="H6" s="45"/>
      <c r="I6" s="45"/>
      <c r="J6" s="45"/>
      <c r="K6" s="46"/>
      <c r="L6" s="46"/>
      <c r="M6" s="46"/>
      <c r="N6" s="47"/>
      <c r="O6" s="46"/>
      <c r="P6" s="46"/>
      <c r="Q6" s="46"/>
      <c r="R6" s="35"/>
      <c r="S6" s="35"/>
      <c r="T6" s="35"/>
      <c r="U6" s="35"/>
      <c r="V6" s="35"/>
      <c r="W6" s="35"/>
      <c r="X6" s="35"/>
      <c r="Y6" s="35"/>
      <c r="Z6" s="35"/>
      <c r="AA6" s="35"/>
      <c r="AB6" s="35"/>
      <c r="AC6" s="35"/>
      <c r="AD6" s="35"/>
      <c r="AE6" s="35"/>
      <c r="AF6" s="35"/>
      <c r="AG6" s="35"/>
      <c r="AH6" s="35"/>
      <c r="AI6" s="35"/>
      <c r="AJ6" s="42"/>
      <c r="AK6" s="42"/>
      <c r="AL6" s="42"/>
      <c r="AM6" s="42"/>
      <c r="AN6" s="42"/>
      <c r="AO6" s="42" t="s">
        <v>429</v>
      </c>
      <c r="AP6" s="42"/>
      <c r="AQ6" s="42"/>
      <c r="AR6" s="42"/>
      <c r="AS6" s="24"/>
      <c r="AT6" s="24"/>
      <c r="AU6" s="24"/>
      <c r="AW6" s="48"/>
      <c r="AX6" s="48"/>
      <c r="AY6" s="49"/>
      <c r="AZ6" s="24"/>
      <c r="BA6" s="778">
        <v>40</v>
      </c>
      <c r="BB6" s="779"/>
      <c r="BC6" s="49" t="s">
        <v>430</v>
      </c>
      <c r="BD6" s="24"/>
      <c r="BE6" s="778">
        <v>160</v>
      </c>
      <c r="BF6" s="779"/>
      <c r="BG6" s="49" t="s">
        <v>431</v>
      </c>
      <c r="BH6" s="24"/>
      <c r="BI6" s="43"/>
    </row>
    <row r="7" spans="2:67" s="28" customFormat="1" ht="5.25" customHeight="1">
      <c r="B7" s="44"/>
      <c r="C7" s="50"/>
      <c r="D7" s="50"/>
      <c r="E7" s="50"/>
      <c r="F7" s="50"/>
      <c r="G7" s="50"/>
      <c r="H7" s="50"/>
      <c r="I7" s="50"/>
      <c r="J7" s="46"/>
      <c r="K7" s="46"/>
      <c r="L7" s="46"/>
      <c r="M7" s="47"/>
      <c r="N7" s="46"/>
      <c r="O7" s="46"/>
      <c r="P7" s="46"/>
      <c r="Q7" s="46"/>
      <c r="R7" s="35"/>
      <c r="S7" s="35"/>
      <c r="T7" s="35"/>
      <c r="U7" s="35"/>
      <c r="V7" s="35"/>
      <c r="W7" s="35"/>
      <c r="X7" s="35"/>
      <c r="Y7" s="35"/>
      <c r="Z7" s="35"/>
      <c r="AA7" s="35"/>
      <c r="AB7" s="35"/>
      <c r="AC7" s="35"/>
      <c r="AD7" s="35"/>
      <c r="AE7" s="35"/>
      <c r="AF7" s="35"/>
      <c r="AG7" s="35"/>
      <c r="AH7" s="35"/>
      <c r="AI7" s="35"/>
      <c r="AJ7" s="42"/>
      <c r="AK7" s="42"/>
      <c r="AL7" s="42"/>
      <c r="AM7" s="42"/>
      <c r="AN7" s="42"/>
      <c r="AO7" s="42"/>
      <c r="AP7" s="42"/>
      <c r="AQ7" s="42"/>
      <c r="AR7" s="42"/>
      <c r="AS7" s="42"/>
      <c r="AT7" s="42"/>
      <c r="AU7" s="42"/>
      <c r="AV7" s="42"/>
      <c r="AW7" s="42"/>
      <c r="AX7" s="42"/>
      <c r="AY7" s="42"/>
      <c r="AZ7" s="42"/>
      <c r="BA7" s="42"/>
      <c r="BB7" s="42"/>
      <c r="BC7" s="42"/>
      <c r="BD7" s="42"/>
      <c r="BE7" s="42"/>
      <c r="BF7" s="42"/>
      <c r="BG7" s="42"/>
      <c r="BH7" s="51"/>
      <c r="BI7" s="51"/>
      <c r="BJ7" s="35"/>
    </row>
    <row r="8" spans="2:67" s="28" customFormat="1" ht="21" customHeight="1">
      <c r="B8" s="52"/>
      <c r="C8" s="47"/>
      <c r="D8" s="47"/>
      <c r="E8" s="47"/>
      <c r="F8" s="47"/>
      <c r="G8" s="47"/>
      <c r="H8" s="47"/>
      <c r="I8" s="47"/>
      <c r="J8" s="46"/>
      <c r="K8" s="46"/>
      <c r="L8" s="46"/>
      <c r="M8" s="47"/>
      <c r="N8" s="46"/>
      <c r="O8" s="46"/>
      <c r="P8" s="46"/>
      <c r="Q8" s="46"/>
      <c r="R8" s="35"/>
      <c r="S8" s="35"/>
      <c r="T8" s="35"/>
      <c r="U8" s="35"/>
      <c r="V8" s="35"/>
      <c r="W8" s="35"/>
      <c r="X8" s="35"/>
      <c r="Y8" s="35"/>
      <c r="Z8" s="35"/>
      <c r="AA8" s="35"/>
      <c r="AB8" s="35"/>
      <c r="AC8" s="35"/>
      <c r="AD8" s="35"/>
      <c r="AE8" s="35"/>
      <c r="AF8" s="35"/>
      <c r="AG8" s="35"/>
      <c r="AH8" s="35"/>
      <c r="AI8" s="35"/>
      <c r="AJ8" s="53"/>
      <c r="AK8" s="53"/>
      <c r="AL8" s="53"/>
      <c r="AM8" s="45"/>
      <c r="AN8" s="54"/>
      <c r="AO8" s="55"/>
      <c r="AP8" s="55"/>
      <c r="AQ8" s="44"/>
      <c r="AR8" s="48"/>
      <c r="AS8" s="48"/>
      <c r="AT8" s="48"/>
      <c r="AU8" s="56"/>
      <c r="AV8" s="56"/>
      <c r="AW8" s="42"/>
      <c r="AX8" s="48"/>
      <c r="AY8" s="48"/>
      <c r="AZ8" s="47"/>
      <c r="BA8" s="42"/>
      <c r="BB8" s="42" t="s">
        <v>432</v>
      </c>
      <c r="BC8" s="42"/>
      <c r="BD8" s="42"/>
      <c r="BE8" s="780">
        <f>DAY(EOMONTH(DATE(AF2,AJ2,1),0))</f>
        <v>31</v>
      </c>
      <c r="BF8" s="781"/>
      <c r="BG8" s="42" t="s">
        <v>433</v>
      </c>
      <c r="BH8" s="42"/>
      <c r="BI8" s="42"/>
      <c r="BJ8" s="35"/>
      <c r="BM8" s="27"/>
      <c r="BN8" s="27"/>
      <c r="BO8" s="27"/>
    </row>
    <row r="9" spans="2:67" s="28" customFormat="1" ht="5.25" customHeight="1">
      <c r="B9" s="52"/>
      <c r="C9" s="47"/>
      <c r="D9" s="47"/>
      <c r="E9" s="47"/>
      <c r="F9" s="47"/>
      <c r="G9" s="47"/>
      <c r="H9" s="47"/>
      <c r="I9" s="47"/>
      <c r="J9" s="46"/>
      <c r="K9" s="46"/>
      <c r="L9" s="46"/>
      <c r="M9" s="47"/>
      <c r="N9" s="46"/>
      <c r="O9" s="46"/>
      <c r="P9" s="46"/>
      <c r="Q9" s="46"/>
      <c r="R9" s="35"/>
      <c r="S9" s="35"/>
      <c r="T9" s="35"/>
      <c r="U9" s="35"/>
      <c r="V9" s="35"/>
      <c r="W9" s="35"/>
      <c r="X9" s="35"/>
      <c r="Y9" s="35"/>
      <c r="Z9" s="35"/>
      <c r="AA9" s="35"/>
      <c r="AB9" s="35"/>
      <c r="AC9" s="35"/>
      <c r="AD9" s="35"/>
      <c r="AE9" s="35"/>
      <c r="AF9" s="35"/>
      <c r="AG9" s="35"/>
      <c r="AH9" s="35"/>
      <c r="AI9" s="35"/>
      <c r="AJ9" s="53"/>
      <c r="AK9" s="53"/>
      <c r="AL9" s="53"/>
      <c r="AM9" s="45"/>
      <c r="AN9" s="54"/>
      <c r="AO9" s="55"/>
      <c r="AP9" s="55"/>
      <c r="AQ9" s="44"/>
      <c r="AR9" s="48"/>
      <c r="AS9" s="48"/>
      <c r="AT9" s="48"/>
      <c r="AU9" s="56"/>
      <c r="AV9" s="56"/>
      <c r="AW9" s="42"/>
      <c r="AX9" s="48"/>
      <c r="AY9" s="48"/>
      <c r="AZ9" s="47"/>
      <c r="BA9" s="42"/>
      <c r="BB9" s="42"/>
      <c r="BC9" s="42"/>
      <c r="BD9" s="42"/>
      <c r="BE9" s="47"/>
      <c r="BF9" s="47"/>
      <c r="BG9" s="42"/>
      <c r="BH9" s="42"/>
      <c r="BI9" s="42"/>
      <c r="BJ9" s="35"/>
      <c r="BM9" s="27"/>
      <c r="BN9" s="27"/>
      <c r="BO9" s="27"/>
    </row>
    <row r="10" spans="2:67" s="28" customFormat="1" ht="21" customHeight="1">
      <c r="B10" s="52"/>
      <c r="C10" s="47"/>
      <c r="D10" s="47"/>
      <c r="E10" s="47"/>
      <c r="F10" s="47"/>
      <c r="G10" s="47"/>
      <c r="H10" s="47"/>
      <c r="I10" s="47"/>
      <c r="J10" s="46"/>
      <c r="K10" s="46"/>
      <c r="L10" s="46"/>
      <c r="M10" s="47"/>
      <c r="N10" s="46"/>
      <c r="O10" s="46"/>
      <c r="P10" s="46"/>
      <c r="Q10" s="46"/>
      <c r="R10" s="35"/>
      <c r="S10" s="35"/>
      <c r="T10" s="35"/>
      <c r="U10" s="35"/>
      <c r="V10" s="35"/>
      <c r="W10" s="35"/>
      <c r="X10" s="35"/>
      <c r="Y10" s="35"/>
      <c r="Z10" s="35"/>
      <c r="AA10" s="35"/>
      <c r="AB10" s="35"/>
      <c r="AC10" s="35"/>
      <c r="AD10" s="35"/>
      <c r="AE10" s="35"/>
      <c r="AF10" s="35"/>
      <c r="AG10" s="35"/>
      <c r="AH10" s="35"/>
      <c r="AI10" s="35"/>
      <c r="AJ10" s="53"/>
      <c r="AK10" s="53"/>
      <c r="AL10" s="53"/>
      <c r="AM10" s="45"/>
      <c r="AN10" s="54"/>
      <c r="AO10" s="55"/>
      <c r="AP10" s="55"/>
      <c r="AQ10" s="44"/>
      <c r="AR10" s="48"/>
      <c r="AS10" s="42" t="s">
        <v>434</v>
      </c>
      <c r="AT10" s="45"/>
      <c r="AU10" s="45"/>
      <c r="AV10" s="57"/>
      <c r="AW10" s="42"/>
      <c r="AX10" s="58"/>
      <c r="AY10" s="58"/>
      <c r="AZ10" s="58"/>
      <c r="BA10" s="42"/>
      <c r="BB10" s="42"/>
      <c r="BC10" s="51" t="s">
        <v>435</v>
      </c>
      <c r="BD10" s="42"/>
      <c r="BE10" s="778"/>
      <c r="BF10" s="779"/>
      <c r="BG10" s="49" t="s">
        <v>436</v>
      </c>
      <c r="BH10" s="42"/>
      <c r="BI10" s="42"/>
      <c r="BJ10" s="35"/>
      <c r="BM10" s="27"/>
      <c r="BN10" s="27"/>
      <c r="BO10" s="27"/>
    </row>
    <row r="11" spans="2:67" ht="5.25" customHeight="1" thickBot="1">
      <c r="B11" s="59"/>
      <c r="C11" s="60"/>
      <c r="D11" s="60"/>
      <c r="E11" s="60"/>
      <c r="F11" s="60"/>
      <c r="G11" s="60"/>
      <c r="H11" s="60"/>
      <c r="I11" s="60"/>
      <c r="J11" s="60"/>
      <c r="K11" s="59"/>
      <c r="L11" s="59"/>
      <c r="M11" s="59"/>
      <c r="N11" s="59"/>
      <c r="O11" s="59"/>
      <c r="P11" s="59"/>
      <c r="Q11" s="59"/>
      <c r="R11" s="59"/>
      <c r="S11" s="59"/>
      <c r="T11" s="59"/>
      <c r="U11" s="59"/>
      <c r="V11" s="59"/>
      <c r="W11" s="59"/>
      <c r="X11" s="59"/>
      <c r="Y11" s="59"/>
      <c r="Z11" s="59"/>
      <c r="AA11" s="59"/>
      <c r="AB11" s="59"/>
      <c r="AC11" s="60"/>
      <c r="AD11" s="59"/>
      <c r="AE11" s="59"/>
      <c r="AF11" s="59"/>
      <c r="AG11" s="59"/>
      <c r="AH11" s="59"/>
      <c r="AI11" s="59"/>
      <c r="AJ11" s="59"/>
      <c r="AK11" s="59"/>
      <c r="AL11" s="59"/>
      <c r="AM11" s="59"/>
      <c r="AN11" s="59"/>
      <c r="AO11" s="59"/>
      <c r="AP11" s="59"/>
      <c r="AQ11" s="59"/>
      <c r="AR11" s="59"/>
      <c r="AT11" s="62"/>
      <c r="BK11" s="63"/>
      <c r="BL11" s="63"/>
      <c r="BM11" s="63"/>
    </row>
    <row r="12" spans="2:67" ht="21.6" customHeight="1">
      <c r="B12" s="714" t="s">
        <v>437</v>
      </c>
      <c r="C12" s="717" t="s">
        <v>438</v>
      </c>
      <c r="D12" s="718"/>
      <c r="E12" s="64"/>
      <c r="F12" s="65"/>
      <c r="G12" s="64"/>
      <c r="H12" s="65"/>
      <c r="I12" s="723" t="s">
        <v>439</v>
      </c>
      <c r="J12" s="724"/>
      <c r="K12" s="729" t="s">
        <v>440</v>
      </c>
      <c r="L12" s="730"/>
      <c r="M12" s="730"/>
      <c r="N12" s="718"/>
      <c r="O12" s="729" t="s">
        <v>441</v>
      </c>
      <c r="P12" s="730"/>
      <c r="Q12" s="730"/>
      <c r="R12" s="730"/>
      <c r="S12" s="718"/>
      <c r="T12" s="66"/>
      <c r="U12" s="66"/>
      <c r="V12" s="67"/>
      <c r="W12" s="758" t="s">
        <v>442</v>
      </c>
      <c r="X12" s="759"/>
      <c r="Y12" s="759"/>
      <c r="Z12" s="759"/>
      <c r="AA12" s="759"/>
      <c r="AB12" s="759"/>
      <c r="AC12" s="759"/>
      <c r="AD12" s="759"/>
      <c r="AE12" s="759"/>
      <c r="AF12" s="759"/>
      <c r="AG12" s="759"/>
      <c r="AH12" s="759"/>
      <c r="AI12" s="759"/>
      <c r="AJ12" s="759"/>
      <c r="AK12" s="759"/>
      <c r="AL12" s="759"/>
      <c r="AM12" s="759"/>
      <c r="AN12" s="759"/>
      <c r="AO12" s="759"/>
      <c r="AP12" s="759"/>
      <c r="AQ12" s="759"/>
      <c r="AR12" s="759"/>
      <c r="AS12" s="759"/>
      <c r="AT12" s="759"/>
      <c r="AU12" s="759"/>
      <c r="AV12" s="759"/>
      <c r="AW12" s="759"/>
      <c r="AX12" s="759"/>
      <c r="AY12" s="759"/>
      <c r="AZ12" s="759"/>
      <c r="BA12" s="759"/>
      <c r="BB12" s="760" t="str">
        <f>IF(BE3="４週","(10)1～4週目の勤務時間数合計","(10)1か月の勤務時間数　合計")</f>
        <v>(10)1～4週目の勤務時間数合計</v>
      </c>
      <c r="BC12" s="761"/>
      <c r="BD12" s="766" t="s">
        <v>443</v>
      </c>
      <c r="BE12" s="767"/>
      <c r="BF12" s="717" t="s">
        <v>444</v>
      </c>
      <c r="BG12" s="730"/>
      <c r="BH12" s="730"/>
      <c r="BI12" s="730"/>
      <c r="BJ12" s="772"/>
    </row>
    <row r="13" spans="2:67" ht="20.25" customHeight="1">
      <c r="B13" s="715"/>
      <c r="C13" s="719"/>
      <c r="D13" s="720"/>
      <c r="E13" s="68"/>
      <c r="F13" s="69"/>
      <c r="G13" s="68"/>
      <c r="H13" s="69"/>
      <c r="I13" s="725"/>
      <c r="J13" s="726"/>
      <c r="K13" s="731"/>
      <c r="L13" s="732"/>
      <c r="M13" s="732"/>
      <c r="N13" s="720"/>
      <c r="O13" s="731"/>
      <c r="P13" s="732"/>
      <c r="Q13" s="732"/>
      <c r="R13" s="732"/>
      <c r="S13" s="720"/>
      <c r="T13" s="70"/>
      <c r="U13" s="70"/>
      <c r="V13" s="71"/>
      <c r="W13" s="775" t="s">
        <v>445</v>
      </c>
      <c r="X13" s="775"/>
      <c r="Y13" s="775"/>
      <c r="Z13" s="775"/>
      <c r="AA13" s="775"/>
      <c r="AB13" s="775"/>
      <c r="AC13" s="776"/>
      <c r="AD13" s="777" t="s">
        <v>446</v>
      </c>
      <c r="AE13" s="775"/>
      <c r="AF13" s="775"/>
      <c r="AG13" s="775"/>
      <c r="AH13" s="775"/>
      <c r="AI13" s="775"/>
      <c r="AJ13" s="776"/>
      <c r="AK13" s="777" t="s">
        <v>447</v>
      </c>
      <c r="AL13" s="775"/>
      <c r="AM13" s="775"/>
      <c r="AN13" s="775"/>
      <c r="AO13" s="775"/>
      <c r="AP13" s="775"/>
      <c r="AQ13" s="776"/>
      <c r="AR13" s="777" t="s">
        <v>448</v>
      </c>
      <c r="AS13" s="775"/>
      <c r="AT13" s="775"/>
      <c r="AU13" s="775"/>
      <c r="AV13" s="775"/>
      <c r="AW13" s="775"/>
      <c r="AX13" s="776"/>
      <c r="AY13" s="777" t="s">
        <v>449</v>
      </c>
      <c r="AZ13" s="775"/>
      <c r="BA13" s="775"/>
      <c r="BB13" s="762"/>
      <c r="BC13" s="763"/>
      <c r="BD13" s="768"/>
      <c r="BE13" s="769"/>
      <c r="BF13" s="719"/>
      <c r="BG13" s="732"/>
      <c r="BH13" s="732"/>
      <c r="BI13" s="732"/>
      <c r="BJ13" s="773"/>
    </row>
    <row r="14" spans="2:67" ht="20.25" customHeight="1">
      <c r="B14" s="715"/>
      <c r="C14" s="719"/>
      <c r="D14" s="720"/>
      <c r="E14" s="68"/>
      <c r="F14" s="69"/>
      <c r="G14" s="68"/>
      <c r="H14" s="69"/>
      <c r="I14" s="725"/>
      <c r="J14" s="726"/>
      <c r="K14" s="731"/>
      <c r="L14" s="732"/>
      <c r="M14" s="732"/>
      <c r="N14" s="720"/>
      <c r="O14" s="731"/>
      <c r="P14" s="732"/>
      <c r="Q14" s="732"/>
      <c r="R14" s="732"/>
      <c r="S14" s="720"/>
      <c r="T14" s="70"/>
      <c r="U14" s="70"/>
      <c r="V14" s="71"/>
      <c r="W14" s="72">
        <v>1</v>
      </c>
      <c r="X14" s="73">
        <v>2</v>
      </c>
      <c r="Y14" s="73">
        <v>3</v>
      </c>
      <c r="Z14" s="73">
        <v>4</v>
      </c>
      <c r="AA14" s="73">
        <v>5</v>
      </c>
      <c r="AB14" s="73">
        <v>6</v>
      </c>
      <c r="AC14" s="74">
        <v>7</v>
      </c>
      <c r="AD14" s="75">
        <v>8</v>
      </c>
      <c r="AE14" s="73">
        <v>9</v>
      </c>
      <c r="AF14" s="73">
        <v>10</v>
      </c>
      <c r="AG14" s="73">
        <v>11</v>
      </c>
      <c r="AH14" s="73">
        <v>12</v>
      </c>
      <c r="AI14" s="73">
        <v>13</v>
      </c>
      <c r="AJ14" s="74">
        <v>14</v>
      </c>
      <c r="AK14" s="72">
        <v>15</v>
      </c>
      <c r="AL14" s="73">
        <v>16</v>
      </c>
      <c r="AM14" s="73">
        <v>17</v>
      </c>
      <c r="AN14" s="73">
        <v>18</v>
      </c>
      <c r="AO14" s="73">
        <v>19</v>
      </c>
      <c r="AP14" s="73">
        <v>20</v>
      </c>
      <c r="AQ14" s="74">
        <v>21</v>
      </c>
      <c r="AR14" s="75">
        <v>22</v>
      </c>
      <c r="AS14" s="73">
        <v>23</v>
      </c>
      <c r="AT14" s="73">
        <v>24</v>
      </c>
      <c r="AU14" s="73">
        <v>25</v>
      </c>
      <c r="AV14" s="73">
        <v>26</v>
      </c>
      <c r="AW14" s="73">
        <v>27</v>
      </c>
      <c r="AX14" s="74">
        <v>28</v>
      </c>
      <c r="AY14" s="76" t="str">
        <f>IF($BE$3="実績",IF(DAY(DATE($AF$2,$AJ$2,29))=29,29,""),"")</f>
        <v/>
      </c>
      <c r="AZ14" s="77" t="str">
        <f>IF($BE$3="実績",IF(DAY(DATE($AF$2,$AJ$2,30))=30,30,""),"")</f>
        <v/>
      </c>
      <c r="BA14" s="78" t="str">
        <f>IF($BE$3="実績",IF(DAY(DATE($AF$2,$AJ$2,31))=31,31,""),"")</f>
        <v/>
      </c>
      <c r="BB14" s="762"/>
      <c r="BC14" s="763"/>
      <c r="BD14" s="768"/>
      <c r="BE14" s="769"/>
      <c r="BF14" s="719"/>
      <c r="BG14" s="732"/>
      <c r="BH14" s="732"/>
      <c r="BI14" s="732"/>
      <c r="BJ14" s="773"/>
    </row>
    <row r="15" spans="2:67" ht="20.25" hidden="1" customHeight="1">
      <c r="B15" s="715"/>
      <c r="C15" s="719"/>
      <c r="D15" s="720"/>
      <c r="E15" s="68"/>
      <c r="F15" s="69"/>
      <c r="G15" s="68"/>
      <c r="H15" s="69"/>
      <c r="I15" s="725"/>
      <c r="J15" s="726"/>
      <c r="K15" s="731"/>
      <c r="L15" s="732"/>
      <c r="M15" s="732"/>
      <c r="N15" s="720"/>
      <c r="O15" s="731"/>
      <c r="P15" s="732"/>
      <c r="Q15" s="732"/>
      <c r="R15" s="732"/>
      <c r="S15" s="720"/>
      <c r="T15" s="70"/>
      <c r="U15" s="70"/>
      <c r="V15" s="71"/>
      <c r="W15" s="72">
        <f>WEEKDAY(DATE($AF$2,$AJ$2,1))</f>
        <v>2</v>
      </c>
      <c r="X15" s="73">
        <f>WEEKDAY(DATE($AF$2,$AJ$2,2))</f>
        <v>3</v>
      </c>
      <c r="Y15" s="73">
        <f>WEEKDAY(DATE($AF$2,$AJ$2,3))</f>
        <v>4</v>
      </c>
      <c r="Z15" s="73">
        <f>WEEKDAY(DATE($AF$2,$AJ$2,4))</f>
        <v>5</v>
      </c>
      <c r="AA15" s="73">
        <f>WEEKDAY(DATE($AF$2,$AJ$2,5))</f>
        <v>6</v>
      </c>
      <c r="AB15" s="73">
        <f>WEEKDAY(DATE($AF$2,$AJ$2,6))</f>
        <v>7</v>
      </c>
      <c r="AC15" s="74">
        <f>WEEKDAY(DATE($AF$2,$AJ$2,7))</f>
        <v>1</v>
      </c>
      <c r="AD15" s="75">
        <f>WEEKDAY(DATE($AF$2,$AJ$2,8))</f>
        <v>2</v>
      </c>
      <c r="AE15" s="73">
        <f>WEEKDAY(DATE($AF$2,$AJ$2,9))</f>
        <v>3</v>
      </c>
      <c r="AF15" s="73">
        <f>WEEKDAY(DATE($AF$2,$AJ$2,10))</f>
        <v>4</v>
      </c>
      <c r="AG15" s="73">
        <f>WEEKDAY(DATE($AF$2,$AJ$2,11))</f>
        <v>5</v>
      </c>
      <c r="AH15" s="73">
        <f>WEEKDAY(DATE($AF$2,$AJ$2,12))</f>
        <v>6</v>
      </c>
      <c r="AI15" s="73">
        <f>WEEKDAY(DATE($AF$2,$AJ$2,13))</f>
        <v>7</v>
      </c>
      <c r="AJ15" s="74">
        <f>WEEKDAY(DATE($AF$2,$AJ$2,14))</f>
        <v>1</v>
      </c>
      <c r="AK15" s="75">
        <f>WEEKDAY(DATE($AF$2,$AJ$2,15))</f>
        <v>2</v>
      </c>
      <c r="AL15" s="73">
        <f>WEEKDAY(DATE($AF$2,$AJ$2,16))</f>
        <v>3</v>
      </c>
      <c r="AM15" s="73">
        <f>WEEKDAY(DATE($AF$2,$AJ$2,17))</f>
        <v>4</v>
      </c>
      <c r="AN15" s="73">
        <f>WEEKDAY(DATE($AF$2,$AJ$2,18))</f>
        <v>5</v>
      </c>
      <c r="AO15" s="73">
        <f>WEEKDAY(DATE($AF$2,$AJ$2,19))</f>
        <v>6</v>
      </c>
      <c r="AP15" s="73">
        <f>WEEKDAY(DATE($AF$2,$AJ$2,20))</f>
        <v>7</v>
      </c>
      <c r="AQ15" s="74">
        <f>WEEKDAY(DATE($AF$2,$AJ$2,21))</f>
        <v>1</v>
      </c>
      <c r="AR15" s="75">
        <f>WEEKDAY(DATE($AF$2,$AJ$2,22))</f>
        <v>2</v>
      </c>
      <c r="AS15" s="73">
        <f>WEEKDAY(DATE($AF$2,$AJ$2,23))</f>
        <v>3</v>
      </c>
      <c r="AT15" s="73">
        <f>WEEKDAY(DATE($AF$2,$AJ$2,24))</f>
        <v>4</v>
      </c>
      <c r="AU15" s="73">
        <f>WEEKDAY(DATE($AF$2,$AJ$2,25))</f>
        <v>5</v>
      </c>
      <c r="AV15" s="73">
        <f>WEEKDAY(DATE($AF$2,$AJ$2,26))</f>
        <v>6</v>
      </c>
      <c r="AW15" s="73">
        <f>WEEKDAY(DATE($AF$2,$AJ$2,27))</f>
        <v>7</v>
      </c>
      <c r="AX15" s="74">
        <f>WEEKDAY(DATE($AF$2,$AJ$2,28))</f>
        <v>1</v>
      </c>
      <c r="AY15" s="75">
        <f>IF(AY14=29,WEEKDAY(DATE($AF$2,$AJ$2,29)),0)</f>
        <v>0</v>
      </c>
      <c r="AZ15" s="73">
        <f>IF(AZ14=30,WEEKDAY(DATE($AF$2,$AJ$2,30)),0)</f>
        <v>0</v>
      </c>
      <c r="BA15" s="74">
        <f>IF(BA14=31,WEEKDAY(DATE($AF$2,$AJ$2,31)),0)</f>
        <v>0</v>
      </c>
      <c r="BB15" s="762"/>
      <c r="BC15" s="763"/>
      <c r="BD15" s="768"/>
      <c r="BE15" s="769"/>
      <c r="BF15" s="719"/>
      <c r="BG15" s="732"/>
      <c r="BH15" s="732"/>
      <c r="BI15" s="732"/>
      <c r="BJ15" s="773"/>
    </row>
    <row r="16" spans="2:67" ht="20.25" customHeight="1" thickBot="1">
      <c r="B16" s="716"/>
      <c r="C16" s="721"/>
      <c r="D16" s="722"/>
      <c r="E16" s="79"/>
      <c r="F16" s="80"/>
      <c r="G16" s="79"/>
      <c r="H16" s="80"/>
      <c r="I16" s="727"/>
      <c r="J16" s="728"/>
      <c r="K16" s="733"/>
      <c r="L16" s="734"/>
      <c r="M16" s="734"/>
      <c r="N16" s="722"/>
      <c r="O16" s="733"/>
      <c r="P16" s="734"/>
      <c r="Q16" s="734"/>
      <c r="R16" s="734"/>
      <c r="S16" s="722"/>
      <c r="T16" s="81"/>
      <c r="U16" s="81"/>
      <c r="V16" s="82"/>
      <c r="W16" s="83" t="str">
        <f>IF(W15=1,"日",IF(W15=2,"月",IF(W15=3,"火",IF(W15=4,"水",IF(W15=5,"木",IF(W15=6,"金","土"))))))</f>
        <v>月</v>
      </c>
      <c r="X16" s="84" t="str">
        <f t="shared" ref="X16:AX16" si="0">IF(X15=1,"日",IF(X15=2,"月",IF(X15=3,"火",IF(X15=4,"水",IF(X15=5,"木",IF(X15=6,"金","土"))))))</f>
        <v>火</v>
      </c>
      <c r="Y16" s="84" t="str">
        <f t="shared" si="0"/>
        <v>水</v>
      </c>
      <c r="Z16" s="84" t="str">
        <f t="shared" si="0"/>
        <v>木</v>
      </c>
      <c r="AA16" s="84" t="str">
        <f t="shared" si="0"/>
        <v>金</v>
      </c>
      <c r="AB16" s="84" t="str">
        <f t="shared" si="0"/>
        <v>土</v>
      </c>
      <c r="AC16" s="85" t="str">
        <f t="shared" si="0"/>
        <v>日</v>
      </c>
      <c r="AD16" s="86" t="str">
        <f>IF(AD15=1,"日",IF(AD15=2,"月",IF(AD15=3,"火",IF(AD15=4,"水",IF(AD15=5,"木",IF(AD15=6,"金","土"))))))</f>
        <v>月</v>
      </c>
      <c r="AE16" s="84" t="str">
        <f t="shared" si="0"/>
        <v>火</v>
      </c>
      <c r="AF16" s="84" t="str">
        <f t="shared" si="0"/>
        <v>水</v>
      </c>
      <c r="AG16" s="84" t="str">
        <f t="shared" si="0"/>
        <v>木</v>
      </c>
      <c r="AH16" s="84" t="str">
        <f t="shared" si="0"/>
        <v>金</v>
      </c>
      <c r="AI16" s="84" t="str">
        <f t="shared" si="0"/>
        <v>土</v>
      </c>
      <c r="AJ16" s="85" t="str">
        <f t="shared" si="0"/>
        <v>日</v>
      </c>
      <c r="AK16" s="86" t="str">
        <f>IF(AK15=1,"日",IF(AK15=2,"月",IF(AK15=3,"火",IF(AK15=4,"水",IF(AK15=5,"木",IF(AK15=6,"金","土"))))))</f>
        <v>月</v>
      </c>
      <c r="AL16" s="84" t="str">
        <f t="shared" si="0"/>
        <v>火</v>
      </c>
      <c r="AM16" s="84" t="str">
        <f t="shared" si="0"/>
        <v>水</v>
      </c>
      <c r="AN16" s="84" t="str">
        <f t="shared" si="0"/>
        <v>木</v>
      </c>
      <c r="AO16" s="84" t="str">
        <f t="shared" si="0"/>
        <v>金</v>
      </c>
      <c r="AP16" s="84" t="str">
        <f t="shared" si="0"/>
        <v>土</v>
      </c>
      <c r="AQ16" s="85" t="str">
        <f t="shared" si="0"/>
        <v>日</v>
      </c>
      <c r="AR16" s="86" t="str">
        <f>IF(AR15=1,"日",IF(AR15=2,"月",IF(AR15=3,"火",IF(AR15=4,"水",IF(AR15=5,"木",IF(AR15=6,"金","土"))))))</f>
        <v>月</v>
      </c>
      <c r="AS16" s="84" t="str">
        <f t="shared" si="0"/>
        <v>火</v>
      </c>
      <c r="AT16" s="84" t="str">
        <f t="shared" si="0"/>
        <v>水</v>
      </c>
      <c r="AU16" s="84" t="str">
        <f t="shared" si="0"/>
        <v>木</v>
      </c>
      <c r="AV16" s="84" t="str">
        <f t="shared" si="0"/>
        <v>金</v>
      </c>
      <c r="AW16" s="84" t="str">
        <f t="shared" si="0"/>
        <v>土</v>
      </c>
      <c r="AX16" s="85" t="str">
        <f t="shared" si="0"/>
        <v>日</v>
      </c>
      <c r="AY16" s="84" t="str">
        <f>IF(AY15=1,"日",IF(AY15=2,"月",IF(AY15=3,"火",IF(AY15=4,"水",IF(AY15=5,"木",IF(AY15=6,"金",IF(AY15=0,"","土")))))))</f>
        <v/>
      </c>
      <c r="AZ16" s="84" t="str">
        <f>IF(AZ15=1,"日",IF(AZ15=2,"月",IF(AZ15=3,"火",IF(AZ15=4,"水",IF(AZ15=5,"木",IF(AZ15=6,"金",IF(AZ15=0,"","土")))))))</f>
        <v/>
      </c>
      <c r="BA16" s="84" t="str">
        <f>IF(BA15=1,"日",IF(BA15=2,"月",IF(BA15=3,"火",IF(BA15=4,"水",IF(BA15=5,"木",IF(BA15=6,"金",IF(BA15=0,"","土")))))))</f>
        <v/>
      </c>
      <c r="BB16" s="764"/>
      <c r="BC16" s="765"/>
      <c r="BD16" s="770"/>
      <c r="BE16" s="771"/>
      <c r="BF16" s="721"/>
      <c r="BG16" s="734"/>
      <c r="BH16" s="734"/>
      <c r="BI16" s="734"/>
      <c r="BJ16" s="774"/>
    </row>
    <row r="17" spans="2:62" ht="20.25" customHeight="1">
      <c r="B17" s="671">
        <f>B15+1</f>
        <v>1</v>
      </c>
      <c r="C17" s="740"/>
      <c r="D17" s="741"/>
      <c r="E17" s="87"/>
      <c r="F17" s="88"/>
      <c r="G17" s="87"/>
      <c r="H17" s="88"/>
      <c r="I17" s="742"/>
      <c r="J17" s="743"/>
      <c r="K17" s="744"/>
      <c r="L17" s="745"/>
      <c r="M17" s="745"/>
      <c r="N17" s="741"/>
      <c r="O17" s="746"/>
      <c r="P17" s="747"/>
      <c r="Q17" s="747"/>
      <c r="R17" s="747"/>
      <c r="S17" s="748"/>
      <c r="T17" s="89" t="s">
        <v>450</v>
      </c>
      <c r="U17" s="90"/>
      <c r="V17" s="9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749"/>
      <c r="BC17" s="750"/>
      <c r="BD17" s="735"/>
      <c r="BE17" s="736"/>
      <c r="BF17" s="737"/>
      <c r="BG17" s="738"/>
      <c r="BH17" s="738"/>
      <c r="BI17" s="738"/>
      <c r="BJ17" s="739"/>
    </row>
    <row r="18" spans="2:62" ht="20.25" customHeight="1">
      <c r="B18" s="694"/>
      <c r="C18" s="708"/>
      <c r="D18" s="709"/>
      <c r="E18" s="95"/>
      <c r="F18" s="96">
        <f>C17</f>
        <v>0</v>
      </c>
      <c r="G18" s="95"/>
      <c r="H18" s="96">
        <f>I17</f>
        <v>0</v>
      </c>
      <c r="I18" s="710"/>
      <c r="J18" s="711"/>
      <c r="K18" s="712"/>
      <c r="L18" s="713"/>
      <c r="M18" s="713"/>
      <c r="N18" s="709"/>
      <c r="O18" s="685"/>
      <c r="P18" s="686"/>
      <c r="Q18" s="686"/>
      <c r="R18" s="686"/>
      <c r="S18" s="687"/>
      <c r="T18" s="97" t="s">
        <v>451</v>
      </c>
      <c r="U18" s="98"/>
      <c r="V18" s="99"/>
      <c r="W18" s="100" t="str">
        <f>IF(W17="","",VLOOKUP(W17,[2]シフト記号表!$C$6:$L$47,10,FALSE))</f>
        <v/>
      </c>
      <c r="X18" s="101" t="str">
        <f>IF(X17="","",VLOOKUP(X17,[2]シフト記号表!$C$6:$L$47,10,FALSE))</f>
        <v/>
      </c>
      <c r="Y18" s="101" t="str">
        <f>IF(Y17="","",VLOOKUP(Y17,[2]シフト記号表!$C$6:$L$47,10,FALSE))</f>
        <v/>
      </c>
      <c r="Z18" s="101" t="str">
        <f>IF(Z17="","",VLOOKUP(Z17,[2]シフト記号表!$C$6:$L$47,10,FALSE))</f>
        <v/>
      </c>
      <c r="AA18" s="101" t="str">
        <f>IF(AA17="","",VLOOKUP(AA17,[2]シフト記号表!$C$6:$L$47,10,FALSE))</f>
        <v/>
      </c>
      <c r="AB18" s="101" t="str">
        <f>IF(AB17="","",VLOOKUP(AB17,[2]シフト記号表!$C$6:$L$47,10,FALSE))</f>
        <v/>
      </c>
      <c r="AC18" s="102" t="str">
        <f>IF(AC17="","",VLOOKUP(AC17,[2]シフト記号表!$C$6:$L$47,10,FALSE))</f>
        <v/>
      </c>
      <c r="AD18" s="100" t="str">
        <f>IF(AD17="","",VLOOKUP(AD17,[2]シフト記号表!$C$6:$L$47,10,FALSE))</f>
        <v/>
      </c>
      <c r="AE18" s="101" t="str">
        <f>IF(AE17="","",VLOOKUP(AE17,[2]シフト記号表!$C$6:$L$47,10,FALSE))</f>
        <v/>
      </c>
      <c r="AF18" s="101" t="str">
        <f>IF(AF17="","",VLOOKUP(AF17,[2]シフト記号表!$C$6:$L$47,10,FALSE))</f>
        <v/>
      </c>
      <c r="AG18" s="101" t="str">
        <f>IF(AG17="","",VLOOKUP(AG17,[2]シフト記号表!$C$6:$L$47,10,FALSE))</f>
        <v/>
      </c>
      <c r="AH18" s="101" t="str">
        <f>IF(AH17="","",VLOOKUP(AH17,[2]シフト記号表!$C$6:$L$47,10,FALSE))</f>
        <v/>
      </c>
      <c r="AI18" s="101" t="str">
        <f>IF(AI17="","",VLOOKUP(AI17,[2]シフト記号表!$C$6:$L$47,10,FALSE))</f>
        <v/>
      </c>
      <c r="AJ18" s="102" t="str">
        <f>IF(AJ17="","",VLOOKUP(AJ17,[2]シフト記号表!$C$6:$L$47,10,FALSE))</f>
        <v/>
      </c>
      <c r="AK18" s="100" t="str">
        <f>IF(AK17="","",VLOOKUP(AK17,[2]シフト記号表!$C$6:$L$47,10,FALSE))</f>
        <v/>
      </c>
      <c r="AL18" s="101" t="str">
        <f>IF(AL17="","",VLOOKUP(AL17,[2]シフト記号表!$C$6:$L$47,10,FALSE))</f>
        <v/>
      </c>
      <c r="AM18" s="101" t="str">
        <f>IF(AM17="","",VLOOKUP(AM17,[2]シフト記号表!$C$6:$L$47,10,FALSE))</f>
        <v/>
      </c>
      <c r="AN18" s="101" t="str">
        <f>IF(AN17="","",VLOOKUP(AN17,[2]シフト記号表!$C$6:$L$47,10,FALSE))</f>
        <v/>
      </c>
      <c r="AO18" s="101" t="str">
        <f>IF(AO17="","",VLOOKUP(AO17,[2]シフト記号表!$C$6:$L$47,10,FALSE))</f>
        <v/>
      </c>
      <c r="AP18" s="101" t="str">
        <f>IF(AP17="","",VLOOKUP(AP17,[2]シフト記号表!$C$6:$L$47,10,FALSE))</f>
        <v/>
      </c>
      <c r="AQ18" s="102" t="str">
        <f>IF(AQ17="","",VLOOKUP(AQ17,[2]シフト記号表!$C$6:$L$47,10,FALSE))</f>
        <v/>
      </c>
      <c r="AR18" s="100" t="str">
        <f>IF(AR17="","",VLOOKUP(AR17,[2]シフト記号表!$C$6:$L$47,10,FALSE))</f>
        <v/>
      </c>
      <c r="AS18" s="101" t="str">
        <f>IF(AS17="","",VLOOKUP(AS17,[2]シフト記号表!$C$6:$L$47,10,FALSE))</f>
        <v/>
      </c>
      <c r="AT18" s="101" t="str">
        <f>IF(AT17="","",VLOOKUP(AT17,[2]シフト記号表!$C$6:$L$47,10,FALSE))</f>
        <v/>
      </c>
      <c r="AU18" s="101" t="str">
        <f>IF(AU17="","",VLOOKUP(AU17,[2]シフト記号表!$C$6:$L$47,10,FALSE))</f>
        <v/>
      </c>
      <c r="AV18" s="101" t="str">
        <f>IF(AV17="","",VLOOKUP(AV17,[2]シフト記号表!$C$6:$L$47,10,FALSE))</f>
        <v/>
      </c>
      <c r="AW18" s="101" t="str">
        <f>IF(AW17="","",VLOOKUP(AW17,[2]シフト記号表!$C$6:$L$47,10,FALSE))</f>
        <v/>
      </c>
      <c r="AX18" s="102" t="str">
        <f>IF(AX17="","",VLOOKUP(AX17,[2]シフト記号表!$C$6:$L$47,10,FALSE))</f>
        <v/>
      </c>
      <c r="AY18" s="100" t="str">
        <f>IF(AY17="","",VLOOKUP(AY17,[2]シフト記号表!$C$6:$L$47,10,FALSE))</f>
        <v/>
      </c>
      <c r="AZ18" s="101" t="str">
        <f>IF(AZ17="","",VLOOKUP(AZ17,[2]シフト記号表!$C$6:$L$47,10,FALSE))</f>
        <v/>
      </c>
      <c r="BA18" s="101" t="str">
        <f>IF(BA17="","",VLOOKUP(BA17,[2]シフト記号表!$C$6:$L$47,10,FALSE))</f>
        <v/>
      </c>
      <c r="BB18" s="705">
        <f>IF($BE$3="４週",SUM(W18:AX18),IF($BE$3="暦月",SUM(W18:BA18),""))</f>
        <v>0</v>
      </c>
      <c r="BC18" s="706"/>
      <c r="BD18" s="707">
        <f>IF($BE$3="４週",BB18/4,IF($BE$3="暦月",(BB18/($BE$8/7)),""))</f>
        <v>0</v>
      </c>
      <c r="BE18" s="706"/>
      <c r="BF18" s="702"/>
      <c r="BG18" s="703"/>
      <c r="BH18" s="703"/>
      <c r="BI18" s="703"/>
      <c r="BJ18" s="704"/>
    </row>
    <row r="19" spans="2:62" ht="20.25" customHeight="1">
      <c r="B19" s="671">
        <f>B17+1</f>
        <v>2</v>
      </c>
      <c r="C19" s="673"/>
      <c r="D19" s="674"/>
      <c r="E19" s="103"/>
      <c r="F19" s="104"/>
      <c r="G19" s="103"/>
      <c r="H19" s="104"/>
      <c r="I19" s="677"/>
      <c r="J19" s="678"/>
      <c r="K19" s="681"/>
      <c r="L19" s="682"/>
      <c r="M19" s="682"/>
      <c r="N19" s="674"/>
      <c r="O19" s="685"/>
      <c r="P19" s="686"/>
      <c r="Q19" s="686"/>
      <c r="R19" s="686"/>
      <c r="S19" s="687"/>
      <c r="T19" s="105" t="s">
        <v>450</v>
      </c>
      <c r="U19" s="106"/>
      <c r="V19" s="107"/>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09"/>
      <c r="AU19" s="109"/>
      <c r="AV19" s="109"/>
      <c r="AW19" s="109"/>
      <c r="AX19" s="110"/>
      <c r="AY19" s="108"/>
      <c r="AZ19" s="109"/>
      <c r="BA19" s="111"/>
      <c r="BB19" s="691"/>
      <c r="BC19" s="692"/>
      <c r="BD19" s="650"/>
      <c r="BE19" s="651"/>
      <c r="BF19" s="652"/>
      <c r="BG19" s="653"/>
      <c r="BH19" s="653"/>
      <c r="BI19" s="653"/>
      <c r="BJ19" s="654"/>
    </row>
    <row r="20" spans="2:62" ht="20.25" customHeight="1">
      <c r="B20" s="694"/>
      <c r="C20" s="708"/>
      <c r="D20" s="709"/>
      <c r="E20" s="95"/>
      <c r="F20" s="96">
        <f>C19</f>
        <v>0</v>
      </c>
      <c r="G20" s="95"/>
      <c r="H20" s="96">
        <f>I19</f>
        <v>0</v>
      </c>
      <c r="I20" s="710"/>
      <c r="J20" s="711"/>
      <c r="K20" s="712"/>
      <c r="L20" s="713"/>
      <c r="M20" s="713"/>
      <c r="N20" s="709"/>
      <c r="O20" s="685"/>
      <c r="P20" s="686"/>
      <c r="Q20" s="686"/>
      <c r="R20" s="686"/>
      <c r="S20" s="687"/>
      <c r="T20" s="97" t="s">
        <v>451</v>
      </c>
      <c r="U20" s="98"/>
      <c r="V20" s="99"/>
      <c r="W20" s="100" t="str">
        <f>IF(W19="","",VLOOKUP(W19,[2]シフト記号表!$C$6:$L$47,10,FALSE))</f>
        <v/>
      </c>
      <c r="X20" s="101" t="str">
        <f>IF(X19="","",VLOOKUP(X19,[2]シフト記号表!$C$6:$L$47,10,FALSE))</f>
        <v/>
      </c>
      <c r="Y20" s="101" t="str">
        <f>IF(Y19="","",VLOOKUP(Y19,[2]シフト記号表!$C$6:$L$47,10,FALSE))</f>
        <v/>
      </c>
      <c r="Z20" s="101" t="str">
        <f>IF(Z19="","",VLOOKUP(Z19,[2]シフト記号表!$C$6:$L$47,10,FALSE))</f>
        <v/>
      </c>
      <c r="AA20" s="101" t="str">
        <f>IF(AA19="","",VLOOKUP(AA19,[2]シフト記号表!$C$6:$L$47,10,FALSE))</f>
        <v/>
      </c>
      <c r="AB20" s="101" t="str">
        <f>IF(AB19="","",VLOOKUP(AB19,[2]シフト記号表!$C$6:$L$47,10,FALSE))</f>
        <v/>
      </c>
      <c r="AC20" s="102" t="str">
        <f>IF(AC19="","",VLOOKUP(AC19,[2]シフト記号表!$C$6:$L$47,10,FALSE))</f>
        <v/>
      </c>
      <c r="AD20" s="100" t="str">
        <f>IF(AD19="","",VLOOKUP(AD19,[2]シフト記号表!$C$6:$L$47,10,FALSE))</f>
        <v/>
      </c>
      <c r="AE20" s="101" t="str">
        <f>IF(AE19="","",VLOOKUP(AE19,[2]シフト記号表!$C$6:$L$47,10,FALSE))</f>
        <v/>
      </c>
      <c r="AF20" s="101" t="str">
        <f>IF(AF19="","",VLOOKUP(AF19,[2]シフト記号表!$C$6:$L$47,10,FALSE))</f>
        <v/>
      </c>
      <c r="AG20" s="101" t="str">
        <f>IF(AG19="","",VLOOKUP(AG19,[2]シフト記号表!$C$6:$L$47,10,FALSE))</f>
        <v/>
      </c>
      <c r="AH20" s="101" t="str">
        <f>IF(AH19="","",VLOOKUP(AH19,[2]シフト記号表!$C$6:$L$47,10,FALSE))</f>
        <v/>
      </c>
      <c r="AI20" s="101" t="str">
        <f>IF(AI19="","",VLOOKUP(AI19,[2]シフト記号表!$C$6:$L$47,10,FALSE))</f>
        <v/>
      </c>
      <c r="AJ20" s="102" t="str">
        <f>IF(AJ19="","",VLOOKUP(AJ19,[2]シフト記号表!$C$6:$L$47,10,FALSE))</f>
        <v/>
      </c>
      <c r="AK20" s="100" t="str">
        <f>IF(AK19="","",VLOOKUP(AK19,[2]シフト記号表!$C$6:$L$47,10,FALSE))</f>
        <v/>
      </c>
      <c r="AL20" s="101" t="str">
        <f>IF(AL19="","",VLOOKUP(AL19,[2]シフト記号表!$C$6:$L$47,10,FALSE))</f>
        <v/>
      </c>
      <c r="AM20" s="101" t="str">
        <f>IF(AM19="","",VLOOKUP(AM19,[2]シフト記号表!$C$6:$L$47,10,FALSE))</f>
        <v/>
      </c>
      <c r="AN20" s="101" t="str">
        <f>IF(AN19="","",VLOOKUP(AN19,[2]シフト記号表!$C$6:$L$47,10,FALSE))</f>
        <v/>
      </c>
      <c r="AO20" s="101" t="str">
        <f>IF(AO19="","",VLOOKUP(AO19,[2]シフト記号表!$C$6:$L$47,10,FALSE))</f>
        <v/>
      </c>
      <c r="AP20" s="101" t="str">
        <f>IF(AP19="","",VLOOKUP(AP19,[2]シフト記号表!$C$6:$L$47,10,FALSE))</f>
        <v/>
      </c>
      <c r="AQ20" s="102" t="str">
        <f>IF(AQ19="","",VLOOKUP(AQ19,[2]シフト記号表!$C$6:$L$47,10,FALSE))</f>
        <v/>
      </c>
      <c r="AR20" s="100" t="str">
        <f>IF(AR19="","",VLOOKUP(AR19,[2]シフト記号表!$C$6:$L$47,10,FALSE))</f>
        <v/>
      </c>
      <c r="AS20" s="101" t="str">
        <f>IF(AS19="","",VLOOKUP(AS19,[2]シフト記号表!$C$6:$L$47,10,FALSE))</f>
        <v/>
      </c>
      <c r="AT20" s="101" t="str">
        <f>IF(AT19="","",VLOOKUP(AT19,[2]シフト記号表!$C$6:$L$47,10,FALSE))</f>
        <v/>
      </c>
      <c r="AU20" s="101" t="str">
        <f>IF(AU19="","",VLOOKUP(AU19,[2]シフト記号表!$C$6:$L$47,10,FALSE))</f>
        <v/>
      </c>
      <c r="AV20" s="101" t="str">
        <f>IF(AV19="","",VLOOKUP(AV19,[2]シフト記号表!$C$6:$L$47,10,FALSE))</f>
        <v/>
      </c>
      <c r="AW20" s="101" t="str">
        <f>IF(AW19="","",VLOOKUP(AW19,[2]シフト記号表!$C$6:$L$47,10,FALSE))</f>
        <v/>
      </c>
      <c r="AX20" s="102" t="str">
        <f>IF(AX19="","",VLOOKUP(AX19,[2]シフト記号表!$C$6:$L$47,10,FALSE))</f>
        <v/>
      </c>
      <c r="AY20" s="100" t="str">
        <f>IF(AY19="","",VLOOKUP(AY19,[2]シフト記号表!$C$6:$L$47,10,FALSE))</f>
        <v/>
      </c>
      <c r="AZ20" s="101" t="str">
        <f>IF(AZ19="","",VLOOKUP(AZ19,[2]シフト記号表!$C$6:$L$47,10,FALSE))</f>
        <v/>
      </c>
      <c r="BA20" s="101" t="str">
        <f>IF(BA19="","",VLOOKUP(BA19,[2]シフト記号表!$C$6:$L$47,10,FALSE))</f>
        <v/>
      </c>
      <c r="BB20" s="705">
        <f>IF($BE$3="４週",SUM(W20:AX20),IF($BE$3="暦月",SUM(W20:BA20),""))</f>
        <v>0</v>
      </c>
      <c r="BC20" s="706"/>
      <c r="BD20" s="707">
        <f>IF($BE$3="４週",BB20/4,IF($BE$3="暦月",(BB20/($BE$8/7)),""))</f>
        <v>0</v>
      </c>
      <c r="BE20" s="706"/>
      <c r="BF20" s="702"/>
      <c r="BG20" s="703"/>
      <c r="BH20" s="703"/>
      <c r="BI20" s="703"/>
      <c r="BJ20" s="704"/>
    </row>
    <row r="21" spans="2:62" ht="20.25" customHeight="1">
      <c r="B21" s="671">
        <f>B19+1</f>
        <v>3</v>
      </c>
      <c r="C21" s="673"/>
      <c r="D21" s="674"/>
      <c r="E21" s="95"/>
      <c r="F21" s="96"/>
      <c r="G21" s="95"/>
      <c r="H21" s="96"/>
      <c r="I21" s="677"/>
      <c r="J21" s="678"/>
      <c r="K21" s="681"/>
      <c r="L21" s="682"/>
      <c r="M21" s="682"/>
      <c r="N21" s="674"/>
      <c r="O21" s="685"/>
      <c r="P21" s="686"/>
      <c r="Q21" s="686"/>
      <c r="R21" s="686"/>
      <c r="S21" s="687"/>
      <c r="T21" s="105" t="s">
        <v>450</v>
      </c>
      <c r="U21" s="106"/>
      <c r="V21" s="107"/>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09"/>
      <c r="AU21" s="109"/>
      <c r="AV21" s="109"/>
      <c r="AW21" s="109"/>
      <c r="AX21" s="110"/>
      <c r="AY21" s="108"/>
      <c r="AZ21" s="109"/>
      <c r="BA21" s="111"/>
      <c r="BB21" s="691"/>
      <c r="BC21" s="692"/>
      <c r="BD21" s="650"/>
      <c r="BE21" s="651"/>
      <c r="BF21" s="652"/>
      <c r="BG21" s="653"/>
      <c r="BH21" s="653"/>
      <c r="BI21" s="653"/>
      <c r="BJ21" s="654"/>
    </row>
    <row r="22" spans="2:62" ht="20.25" customHeight="1">
      <c r="B22" s="694"/>
      <c r="C22" s="708"/>
      <c r="D22" s="709"/>
      <c r="E22" s="95"/>
      <c r="F22" s="96">
        <f>C21</f>
        <v>0</v>
      </c>
      <c r="G22" s="95"/>
      <c r="H22" s="96">
        <f>I21</f>
        <v>0</v>
      </c>
      <c r="I22" s="710"/>
      <c r="J22" s="711"/>
      <c r="K22" s="712"/>
      <c r="L22" s="713"/>
      <c r="M22" s="713"/>
      <c r="N22" s="709"/>
      <c r="O22" s="685"/>
      <c r="P22" s="686"/>
      <c r="Q22" s="686"/>
      <c r="R22" s="686"/>
      <c r="S22" s="687"/>
      <c r="T22" s="97" t="s">
        <v>451</v>
      </c>
      <c r="U22" s="98"/>
      <c r="V22" s="99"/>
      <c r="W22" s="100" t="str">
        <f>IF(W21="","",VLOOKUP(W21,[2]シフト記号表!$C$6:$L$47,10,FALSE))</f>
        <v/>
      </c>
      <c r="X22" s="101" t="str">
        <f>IF(X21="","",VLOOKUP(X21,[2]シフト記号表!$C$6:$L$47,10,FALSE))</f>
        <v/>
      </c>
      <c r="Y22" s="101" t="str">
        <f>IF(Y21="","",VLOOKUP(Y21,[2]シフト記号表!$C$6:$L$47,10,FALSE))</f>
        <v/>
      </c>
      <c r="Z22" s="101" t="str">
        <f>IF(Z21="","",VLOOKUP(Z21,[2]シフト記号表!$C$6:$L$47,10,FALSE))</f>
        <v/>
      </c>
      <c r="AA22" s="101" t="str">
        <f>IF(AA21="","",VLOOKUP(AA21,[2]シフト記号表!$C$6:$L$47,10,FALSE))</f>
        <v/>
      </c>
      <c r="AB22" s="101" t="str">
        <f>IF(AB21="","",VLOOKUP(AB21,[2]シフト記号表!$C$6:$L$47,10,FALSE))</f>
        <v/>
      </c>
      <c r="AC22" s="102" t="str">
        <f>IF(AC21="","",VLOOKUP(AC21,[2]シフト記号表!$C$6:$L$47,10,FALSE))</f>
        <v/>
      </c>
      <c r="AD22" s="100" t="str">
        <f>IF(AD21="","",VLOOKUP(AD21,[2]シフト記号表!$C$6:$L$47,10,FALSE))</f>
        <v/>
      </c>
      <c r="AE22" s="101" t="str">
        <f>IF(AE21="","",VLOOKUP(AE21,[2]シフト記号表!$C$6:$L$47,10,FALSE))</f>
        <v/>
      </c>
      <c r="AF22" s="101" t="str">
        <f>IF(AF21="","",VLOOKUP(AF21,[2]シフト記号表!$C$6:$L$47,10,FALSE))</f>
        <v/>
      </c>
      <c r="AG22" s="101" t="str">
        <f>IF(AG21="","",VLOOKUP(AG21,[2]シフト記号表!$C$6:$L$47,10,FALSE))</f>
        <v/>
      </c>
      <c r="AH22" s="101" t="str">
        <f>IF(AH21="","",VLOOKUP(AH21,[2]シフト記号表!$C$6:$L$47,10,FALSE))</f>
        <v/>
      </c>
      <c r="AI22" s="101" t="str">
        <f>IF(AI21="","",VLOOKUP(AI21,[2]シフト記号表!$C$6:$L$47,10,FALSE))</f>
        <v/>
      </c>
      <c r="AJ22" s="102" t="str">
        <f>IF(AJ21="","",VLOOKUP(AJ21,[2]シフト記号表!$C$6:$L$47,10,FALSE))</f>
        <v/>
      </c>
      <c r="AK22" s="100" t="str">
        <f>IF(AK21="","",VLOOKUP(AK21,[2]シフト記号表!$C$6:$L$47,10,FALSE))</f>
        <v/>
      </c>
      <c r="AL22" s="101" t="str">
        <f>IF(AL21="","",VLOOKUP(AL21,[2]シフト記号表!$C$6:$L$47,10,FALSE))</f>
        <v/>
      </c>
      <c r="AM22" s="101" t="str">
        <f>IF(AM21="","",VLOOKUP(AM21,[2]シフト記号表!$C$6:$L$47,10,FALSE))</f>
        <v/>
      </c>
      <c r="AN22" s="101" t="str">
        <f>IF(AN21="","",VLOOKUP(AN21,[2]シフト記号表!$C$6:$L$47,10,FALSE))</f>
        <v/>
      </c>
      <c r="AO22" s="101" t="str">
        <f>IF(AO21="","",VLOOKUP(AO21,[2]シフト記号表!$C$6:$L$47,10,FALSE))</f>
        <v/>
      </c>
      <c r="AP22" s="101" t="str">
        <f>IF(AP21="","",VLOOKUP(AP21,[2]シフト記号表!$C$6:$L$47,10,FALSE))</f>
        <v/>
      </c>
      <c r="AQ22" s="102" t="str">
        <f>IF(AQ21="","",VLOOKUP(AQ21,[2]シフト記号表!$C$6:$L$47,10,FALSE))</f>
        <v/>
      </c>
      <c r="AR22" s="100" t="str">
        <f>IF(AR21="","",VLOOKUP(AR21,[2]シフト記号表!$C$6:$L$47,10,FALSE))</f>
        <v/>
      </c>
      <c r="AS22" s="101" t="str">
        <f>IF(AS21="","",VLOOKUP(AS21,[2]シフト記号表!$C$6:$L$47,10,FALSE))</f>
        <v/>
      </c>
      <c r="AT22" s="101" t="str">
        <f>IF(AT21="","",VLOOKUP(AT21,[2]シフト記号表!$C$6:$L$47,10,FALSE))</f>
        <v/>
      </c>
      <c r="AU22" s="101" t="str">
        <f>IF(AU21="","",VLOOKUP(AU21,[2]シフト記号表!$C$6:$L$47,10,FALSE))</f>
        <v/>
      </c>
      <c r="AV22" s="101" t="str">
        <f>IF(AV21="","",VLOOKUP(AV21,[2]シフト記号表!$C$6:$L$47,10,FALSE))</f>
        <v/>
      </c>
      <c r="AW22" s="101" t="str">
        <f>IF(AW21="","",VLOOKUP(AW21,[2]シフト記号表!$C$6:$L$47,10,FALSE))</f>
        <v/>
      </c>
      <c r="AX22" s="102" t="str">
        <f>IF(AX21="","",VLOOKUP(AX21,[2]シフト記号表!$C$6:$L$47,10,FALSE))</f>
        <v/>
      </c>
      <c r="AY22" s="100" t="str">
        <f>IF(AY21="","",VLOOKUP(AY21,[2]シフト記号表!$C$6:$L$47,10,FALSE))</f>
        <v/>
      </c>
      <c r="AZ22" s="101" t="str">
        <f>IF(AZ21="","",VLOOKUP(AZ21,[2]シフト記号表!$C$6:$L$47,10,FALSE))</f>
        <v/>
      </c>
      <c r="BA22" s="101" t="str">
        <f>IF(BA21="","",VLOOKUP(BA21,[2]シフト記号表!$C$6:$L$47,10,FALSE))</f>
        <v/>
      </c>
      <c r="BB22" s="705">
        <f>IF($BE$3="４週",SUM(W22:AX22),IF($BE$3="暦月",SUM(W22:BA22),""))</f>
        <v>0</v>
      </c>
      <c r="BC22" s="706"/>
      <c r="BD22" s="707">
        <f>IF($BE$3="４週",BB22/4,IF($BE$3="暦月",(BB22/($BE$8/7)),""))</f>
        <v>0</v>
      </c>
      <c r="BE22" s="706"/>
      <c r="BF22" s="702"/>
      <c r="BG22" s="703"/>
      <c r="BH22" s="703"/>
      <c r="BI22" s="703"/>
      <c r="BJ22" s="704"/>
    </row>
    <row r="23" spans="2:62" ht="20.25" customHeight="1">
      <c r="B23" s="671">
        <f>B21+1</f>
        <v>4</v>
      </c>
      <c r="C23" s="673"/>
      <c r="D23" s="674"/>
      <c r="E23" s="95"/>
      <c r="F23" s="96"/>
      <c r="G23" s="95"/>
      <c r="H23" s="96"/>
      <c r="I23" s="677"/>
      <c r="J23" s="678"/>
      <c r="K23" s="681"/>
      <c r="L23" s="682"/>
      <c r="M23" s="682"/>
      <c r="N23" s="674"/>
      <c r="O23" s="685"/>
      <c r="P23" s="686"/>
      <c r="Q23" s="686"/>
      <c r="R23" s="686"/>
      <c r="S23" s="687"/>
      <c r="T23" s="105" t="s">
        <v>450</v>
      </c>
      <c r="U23" s="106"/>
      <c r="V23" s="107"/>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09"/>
      <c r="AU23" s="109"/>
      <c r="AV23" s="109"/>
      <c r="AW23" s="109"/>
      <c r="AX23" s="110"/>
      <c r="AY23" s="108"/>
      <c r="AZ23" s="109"/>
      <c r="BA23" s="111"/>
      <c r="BB23" s="691"/>
      <c r="BC23" s="692"/>
      <c r="BD23" s="650"/>
      <c r="BE23" s="651"/>
      <c r="BF23" s="652"/>
      <c r="BG23" s="653"/>
      <c r="BH23" s="653"/>
      <c r="BI23" s="653"/>
      <c r="BJ23" s="654"/>
    </row>
    <row r="24" spans="2:62" ht="20.25" customHeight="1">
      <c r="B24" s="694"/>
      <c r="C24" s="708"/>
      <c r="D24" s="709"/>
      <c r="E24" s="95"/>
      <c r="F24" s="96">
        <f>C23</f>
        <v>0</v>
      </c>
      <c r="G24" s="95"/>
      <c r="H24" s="96">
        <f>I23</f>
        <v>0</v>
      </c>
      <c r="I24" s="710"/>
      <c r="J24" s="711"/>
      <c r="K24" s="712"/>
      <c r="L24" s="713"/>
      <c r="M24" s="713"/>
      <c r="N24" s="709"/>
      <c r="O24" s="685"/>
      <c r="P24" s="686"/>
      <c r="Q24" s="686"/>
      <c r="R24" s="686"/>
      <c r="S24" s="687"/>
      <c r="T24" s="97" t="s">
        <v>451</v>
      </c>
      <c r="U24" s="98"/>
      <c r="V24" s="99"/>
      <c r="W24" s="100" t="str">
        <f>IF(W23="","",VLOOKUP(W23,[2]シフト記号表!$C$6:$L$47,10,FALSE))</f>
        <v/>
      </c>
      <c r="X24" s="101" t="str">
        <f>IF(X23="","",VLOOKUP(X23,[2]シフト記号表!$C$6:$L$47,10,FALSE))</f>
        <v/>
      </c>
      <c r="Y24" s="101" t="str">
        <f>IF(Y23="","",VLOOKUP(Y23,[2]シフト記号表!$C$6:$L$47,10,FALSE))</f>
        <v/>
      </c>
      <c r="Z24" s="101" t="str">
        <f>IF(Z23="","",VLOOKUP(Z23,[2]シフト記号表!$C$6:$L$47,10,FALSE))</f>
        <v/>
      </c>
      <c r="AA24" s="101" t="str">
        <f>IF(AA23="","",VLOOKUP(AA23,[2]シフト記号表!$C$6:$L$47,10,FALSE))</f>
        <v/>
      </c>
      <c r="AB24" s="101" t="str">
        <f>IF(AB23="","",VLOOKUP(AB23,[2]シフト記号表!$C$6:$L$47,10,FALSE))</f>
        <v/>
      </c>
      <c r="AC24" s="102" t="str">
        <f>IF(AC23="","",VLOOKUP(AC23,[2]シフト記号表!$C$6:$L$47,10,FALSE))</f>
        <v/>
      </c>
      <c r="AD24" s="100" t="str">
        <f>IF(AD23="","",VLOOKUP(AD23,[2]シフト記号表!$C$6:$L$47,10,FALSE))</f>
        <v/>
      </c>
      <c r="AE24" s="101" t="str">
        <f>IF(AE23="","",VLOOKUP(AE23,[2]シフト記号表!$C$6:$L$47,10,FALSE))</f>
        <v/>
      </c>
      <c r="AF24" s="101" t="str">
        <f>IF(AF23="","",VLOOKUP(AF23,[2]シフト記号表!$C$6:$L$47,10,FALSE))</f>
        <v/>
      </c>
      <c r="AG24" s="101" t="str">
        <f>IF(AG23="","",VLOOKUP(AG23,[2]シフト記号表!$C$6:$L$47,10,FALSE))</f>
        <v/>
      </c>
      <c r="AH24" s="101" t="str">
        <f>IF(AH23="","",VLOOKUP(AH23,[2]シフト記号表!$C$6:$L$47,10,FALSE))</f>
        <v/>
      </c>
      <c r="AI24" s="101" t="str">
        <f>IF(AI23="","",VLOOKUP(AI23,[2]シフト記号表!$C$6:$L$47,10,FALSE))</f>
        <v/>
      </c>
      <c r="AJ24" s="102" t="str">
        <f>IF(AJ23="","",VLOOKUP(AJ23,[2]シフト記号表!$C$6:$L$47,10,FALSE))</f>
        <v/>
      </c>
      <c r="AK24" s="100" t="str">
        <f>IF(AK23="","",VLOOKUP(AK23,[2]シフト記号表!$C$6:$L$47,10,FALSE))</f>
        <v/>
      </c>
      <c r="AL24" s="101" t="str">
        <f>IF(AL23="","",VLOOKUP(AL23,[2]シフト記号表!$C$6:$L$47,10,FALSE))</f>
        <v/>
      </c>
      <c r="AM24" s="101" t="str">
        <f>IF(AM23="","",VLOOKUP(AM23,[2]シフト記号表!$C$6:$L$47,10,FALSE))</f>
        <v/>
      </c>
      <c r="AN24" s="101" t="str">
        <f>IF(AN23="","",VLOOKUP(AN23,[2]シフト記号表!$C$6:$L$47,10,FALSE))</f>
        <v/>
      </c>
      <c r="AO24" s="101" t="str">
        <f>IF(AO23="","",VLOOKUP(AO23,[2]シフト記号表!$C$6:$L$47,10,FALSE))</f>
        <v/>
      </c>
      <c r="AP24" s="101" t="str">
        <f>IF(AP23="","",VLOOKUP(AP23,[2]シフト記号表!$C$6:$L$47,10,FALSE))</f>
        <v/>
      </c>
      <c r="AQ24" s="102" t="str">
        <f>IF(AQ23="","",VLOOKUP(AQ23,[2]シフト記号表!$C$6:$L$47,10,FALSE))</f>
        <v/>
      </c>
      <c r="AR24" s="100" t="str">
        <f>IF(AR23="","",VLOOKUP(AR23,[2]シフト記号表!$C$6:$L$47,10,FALSE))</f>
        <v/>
      </c>
      <c r="AS24" s="101" t="str">
        <f>IF(AS23="","",VLOOKUP(AS23,[2]シフト記号表!$C$6:$L$47,10,FALSE))</f>
        <v/>
      </c>
      <c r="AT24" s="101" t="str">
        <f>IF(AT23="","",VLOOKUP(AT23,[2]シフト記号表!$C$6:$L$47,10,FALSE))</f>
        <v/>
      </c>
      <c r="AU24" s="101" t="str">
        <f>IF(AU23="","",VLOOKUP(AU23,[2]シフト記号表!$C$6:$L$47,10,FALSE))</f>
        <v/>
      </c>
      <c r="AV24" s="101" t="str">
        <f>IF(AV23="","",VLOOKUP(AV23,[2]シフト記号表!$C$6:$L$47,10,FALSE))</f>
        <v/>
      </c>
      <c r="AW24" s="101" t="str">
        <f>IF(AW23="","",VLOOKUP(AW23,[2]シフト記号表!$C$6:$L$47,10,FALSE))</f>
        <v/>
      </c>
      <c r="AX24" s="102" t="str">
        <f>IF(AX23="","",VLOOKUP(AX23,[2]シフト記号表!$C$6:$L$47,10,FALSE))</f>
        <v/>
      </c>
      <c r="AY24" s="100" t="str">
        <f>IF(AY23="","",VLOOKUP(AY23,[2]シフト記号表!$C$6:$L$47,10,FALSE))</f>
        <v/>
      </c>
      <c r="AZ24" s="101" t="str">
        <f>IF(AZ23="","",VLOOKUP(AZ23,[2]シフト記号表!$C$6:$L$47,10,FALSE))</f>
        <v/>
      </c>
      <c r="BA24" s="101" t="str">
        <f>IF(BA23="","",VLOOKUP(BA23,[2]シフト記号表!$C$6:$L$47,10,FALSE))</f>
        <v/>
      </c>
      <c r="BB24" s="705">
        <f>IF($BE$3="４週",SUM(W24:AX24),IF($BE$3="暦月",SUM(W24:BA24),""))</f>
        <v>0</v>
      </c>
      <c r="BC24" s="706"/>
      <c r="BD24" s="707">
        <f>IF($BE$3="４週",BB24/4,IF($BE$3="暦月",(BB24/($BE$8/7)),""))</f>
        <v>0</v>
      </c>
      <c r="BE24" s="706"/>
      <c r="BF24" s="702"/>
      <c r="BG24" s="703"/>
      <c r="BH24" s="703"/>
      <c r="BI24" s="703"/>
      <c r="BJ24" s="704"/>
    </row>
    <row r="25" spans="2:62" ht="20.25" customHeight="1">
      <c r="B25" s="671">
        <f>B23+1</f>
        <v>5</v>
      </c>
      <c r="C25" s="673"/>
      <c r="D25" s="674"/>
      <c r="E25" s="95"/>
      <c r="F25" s="96"/>
      <c r="G25" s="95"/>
      <c r="H25" s="96"/>
      <c r="I25" s="677"/>
      <c r="J25" s="678"/>
      <c r="K25" s="681"/>
      <c r="L25" s="682"/>
      <c r="M25" s="682"/>
      <c r="N25" s="674"/>
      <c r="O25" s="685"/>
      <c r="P25" s="686"/>
      <c r="Q25" s="686"/>
      <c r="R25" s="686"/>
      <c r="S25" s="687"/>
      <c r="T25" s="105" t="s">
        <v>450</v>
      </c>
      <c r="U25" s="106"/>
      <c r="V25" s="107"/>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09"/>
      <c r="AU25" s="109"/>
      <c r="AV25" s="109"/>
      <c r="AW25" s="109"/>
      <c r="AX25" s="110"/>
      <c r="AY25" s="108"/>
      <c r="AZ25" s="109"/>
      <c r="BA25" s="111"/>
      <c r="BB25" s="691"/>
      <c r="BC25" s="692"/>
      <c r="BD25" s="650"/>
      <c r="BE25" s="651"/>
      <c r="BF25" s="652"/>
      <c r="BG25" s="653"/>
      <c r="BH25" s="653"/>
      <c r="BI25" s="653"/>
      <c r="BJ25" s="654"/>
    </row>
    <row r="26" spans="2:62" ht="20.25" customHeight="1">
      <c r="B26" s="694"/>
      <c r="C26" s="708"/>
      <c r="D26" s="709"/>
      <c r="E26" s="95"/>
      <c r="F26" s="96">
        <f>C25</f>
        <v>0</v>
      </c>
      <c r="G26" s="95"/>
      <c r="H26" s="96">
        <f>I25</f>
        <v>0</v>
      </c>
      <c r="I26" s="710"/>
      <c r="J26" s="711"/>
      <c r="K26" s="712"/>
      <c r="L26" s="713"/>
      <c r="M26" s="713"/>
      <c r="N26" s="709"/>
      <c r="O26" s="685"/>
      <c r="P26" s="686"/>
      <c r="Q26" s="686"/>
      <c r="R26" s="686"/>
      <c r="S26" s="687"/>
      <c r="T26" s="112" t="s">
        <v>451</v>
      </c>
      <c r="U26" s="113"/>
      <c r="V26" s="114"/>
      <c r="W26" s="100" t="str">
        <f>IF(W25="","",VLOOKUP(W25,[2]シフト記号表!$C$6:$L$47,10,FALSE))</f>
        <v/>
      </c>
      <c r="X26" s="101" t="str">
        <f>IF(X25="","",VLOOKUP(X25,[2]シフト記号表!$C$6:$L$47,10,FALSE))</f>
        <v/>
      </c>
      <c r="Y26" s="101" t="str">
        <f>IF(Y25="","",VLOOKUP(Y25,[2]シフト記号表!$C$6:$L$47,10,FALSE))</f>
        <v/>
      </c>
      <c r="Z26" s="101" t="str">
        <f>IF(Z25="","",VLOOKUP(Z25,[2]シフト記号表!$C$6:$L$47,10,FALSE))</f>
        <v/>
      </c>
      <c r="AA26" s="101" t="str">
        <f>IF(AA25="","",VLOOKUP(AA25,[2]シフト記号表!$C$6:$L$47,10,FALSE))</f>
        <v/>
      </c>
      <c r="AB26" s="101" t="str">
        <f>IF(AB25="","",VLOOKUP(AB25,[2]シフト記号表!$C$6:$L$47,10,FALSE))</f>
        <v/>
      </c>
      <c r="AC26" s="102" t="str">
        <f>IF(AC25="","",VLOOKUP(AC25,[2]シフト記号表!$C$6:$L$47,10,FALSE))</f>
        <v/>
      </c>
      <c r="AD26" s="100" t="str">
        <f>IF(AD25="","",VLOOKUP(AD25,[2]シフト記号表!$C$6:$L$47,10,FALSE))</f>
        <v/>
      </c>
      <c r="AE26" s="101" t="str">
        <f>IF(AE25="","",VLOOKUP(AE25,[2]シフト記号表!$C$6:$L$47,10,FALSE))</f>
        <v/>
      </c>
      <c r="AF26" s="101" t="str">
        <f>IF(AF25="","",VLOOKUP(AF25,[2]シフト記号表!$C$6:$L$47,10,FALSE))</f>
        <v/>
      </c>
      <c r="AG26" s="101" t="str">
        <f>IF(AG25="","",VLOOKUP(AG25,[2]シフト記号表!$C$6:$L$47,10,FALSE))</f>
        <v/>
      </c>
      <c r="AH26" s="101" t="str">
        <f>IF(AH25="","",VLOOKUP(AH25,[2]シフト記号表!$C$6:$L$47,10,FALSE))</f>
        <v/>
      </c>
      <c r="AI26" s="101" t="str">
        <f>IF(AI25="","",VLOOKUP(AI25,[2]シフト記号表!$C$6:$L$47,10,FALSE))</f>
        <v/>
      </c>
      <c r="AJ26" s="102" t="str">
        <f>IF(AJ25="","",VLOOKUP(AJ25,[2]シフト記号表!$C$6:$L$47,10,FALSE))</f>
        <v/>
      </c>
      <c r="AK26" s="100" t="str">
        <f>IF(AK25="","",VLOOKUP(AK25,[2]シフト記号表!$C$6:$L$47,10,FALSE))</f>
        <v/>
      </c>
      <c r="AL26" s="101" t="str">
        <f>IF(AL25="","",VLOOKUP(AL25,[2]シフト記号表!$C$6:$L$47,10,FALSE))</f>
        <v/>
      </c>
      <c r="AM26" s="101" t="str">
        <f>IF(AM25="","",VLOOKUP(AM25,[2]シフト記号表!$C$6:$L$47,10,FALSE))</f>
        <v/>
      </c>
      <c r="AN26" s="101" t="str">
        <f>IF(AN25="","",VLOOKUP(AN25,[2]シフト記号表!$C$6:$L$47,10,FALSE))</f>
        <v/>
      </c>
      <c r="AO26" s="101" t="str">
        <f>IF(AO25="","",VLOOKUP(AO25,[2]シフト記号表!$C$6:$L$47,10,FALSE))</f>
        <v/>
      </c>
      <c r="AP26" s="101" t="str">
        <f>IF(AP25="","",VLOOKUP(AP25,[2]シフト記号表!$C$6:$L$47,10,FALSE))</f>
        <v/>
      </c>
      <c r="AQ26" s="102" t="str">
        <f>IF(AQ25="","",VLOOKUP(AQ25,[2]シフト記号表!$C$6:$L$47,10,FALSE))</f>
        <v/>
      </c>
      <c r="AR26" s="100" t="str">
        <f>IF(AR25="","",VLOOKUP(AR25,[2]シフト記号表!$C$6:$L$47,10,FALSE))</f>
        <v/>
      </c>
      <c r="AS26" s="101" t="str">
        <f>IF(AS25="","",VLOOKUP(AS25,[2]シフト記号表!$C$6:$L$47,10,FALSE))</f>
        <v/>
      </c>
      <c r="AT26" s="101" t="str">
        <f>IF(AT25="","",VLOOKUP(AT25,[2]シフト記号表!$C$6:$L$47,10,FALSE))</f>
        <v/>
      </c>
      <c r="AU26" s="101" t="str">
        <f>IF(AU25="","",VLOOKUP(AU25,[2]シフト記号表!$C$6:$L$47,10,FALSE))</f>
        <v/>
      </c>
      <c r="AV26" s="101" t="str">
        <f>IF(AV25="","",VLOOKUP(AV25,[2]シフト記号表!$C$6:$L$47,10,FALSE))</f>
        <v/>
      </c>
      <c r="AW26" s="101" t="str">
        <f>IF(AW25="","",VLOOKUP(AW25,[2]シフト記号表!$C$6:$L$47,10,FALSE))</f>
        <v/>
      </c>
      <c r="AX26" s="102" t="str">
        <f>IF(AX25="","",VLOOKUP(AX25,[2]シフト記号表!$C$6:$L$47,10,FALSE))</f>
        <v/>
      </c>
      <c r="AY26" s="100" t="str">
        <f>IF(AY25="","",VLOOKUP(AY25,[2]シフト記号表!$C$6:$L$47,10,FALSE))</f>
        <v/>
      </c>
      <c r="AZ26" s="101" t="str">
        <f>IF(AZ25="","",VLOOKUP(AZ25,[2]シフト記号表!$C$6:$L$47,10,FALSE))</f>
        <v/>
      </c>
      <c r="BA26" s="101" t="str">
        <f>IF(BA25="","",VLOOKUP(BA25,[2]シフト記号表!$C$6:$L$47,10,FALSE))</f>
        <v/>
      </c>
      <c r="BB26" s="705">
        <f>IF($BE$3="４週",SUM(W26:AX26),IF($BE$3="暦月",SUM(W26:BA26),""))</f>
        <v>0</v>
      </c>
      <c r="BC26" s="706"/>
      <c r="BD26" s="707">
        <f>IF($BE$3="４週",BB26/4,IF($BE$3="暦月",(BB26/($BE$8/7)),""))</f>
        <v>0</v>
      </c>
      <c r="BE26" s="706"/>
      <c r="BF26" s="702"/>
      <c r="BG26" s="703"/>
      <c r="BH26" s="703"/>
      <c r="BI26" s="703"/>
      <c r="BJ26" s="704"/>
    </row>
    <row r="27" spans="2:62" ht="20.25" customHeight="1">
      <c r="B27" s="671">
        <f>B25+1</f>
        <v>6</v>
      </c>
      <c r="C27" s="673"/>
      <c r="D27" s="674"/>
      <c r="E27" s="95"/>
      <c r="F27" s="96"/>
      <c r="G27" s="95"/>
      <c r="H27" s="96"/>
      <c r="I27" s="677"/>
      <c r="J27" s="678"/>
      <c r="K27" s="681"/>
      <c r="L27" s="682"/>
      <c r="M27" s="682"/>
      <c r="N27" s="674"/>
      <c r="O27" s="685"/>
      <c r="P27" s="686"/>
      <c r="Q27" s="686"/>
      <c r="R27" s="686"/>
      <c r="S27" s="687"/>
      <c r="T27" s="115" t="s">
        <v>450</v>
      </c>
      <c r="U27" s="116"/>
      <c r="V27" s="117"/>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09"/>
      <c r="AU27" s="109"/>
      <c r="AV27" s="109"/>
      <c r="AW27" s="109"/>
      <c r="AX27" s="110"/>
      <c r="AY27" s="108"/>
      <c r="AZ27" s="109"/>
      <c r="BA27" s="111"/>
      <c r="BB27" s="691"/>
      <c r="BC27" s="692"/>
      <c r="BD27" s="650"/>
      <c r="BE27" s="651"/>
      <c r="BF27" s="652"/>
      <c r="BG27" s="653"/>
      <c r="BH27" s="653"/>
      <c r="BI27" s="653"/>
      <c r="BJ27" s="654"/>
    </row>
    <row r="28" spans="2:62" ht="20.25" customHeight="1">
      <c r="B28" s="694"/>
      <c r="C28" s="708"/>
      <c r="D28" s="709"/>
      <c r="E28" s="95"/>
      <c r="F28" s="96">
        <f>C27</f>
        <v>0</v>
      </c>
      <c r="G28" s="95"/>
      <c r="H28" s="96">
        <f>I27</f>
        <v>0</v>
      </c>
      <c r="I28" s="710"/>
      <c r="J28" s="711"/>
      <c r="K28" s="712"/>
      <c r="L28" s="713"/>
      <c r="M28" s="713"/>
      <c r="N28" s="709"/>
      <c r="O28" s="685"/>
      <c r="P28" s="686"/>
      <c r="Q28" s="686"/>
      <c r="R28" s="686"/>
      <c r="S28" s="687"/>
      <c r="T28" s="97" t="s">
        <v>451</v>
      </c>
      <c r="U28" s="98"/>
      <c r="V28" s="99"/>
      <c r="W28" s="100" t="str">
        <f>IF(W27="","",VLOOKUP(W27,[2]シフト記号表!$C$6:$L$47,10,FALSE))</f>
        <v/>
      </c>
      <c r="X28" s="101" t="str">
        <f>IF(X27="","",VLOOKUP(X27,[2]シフト記号表!$C$6:$L$47,10,FALSE))</f>
        <v/>
      </c>
      <c r="Y28" s="101" t="str">
        <f>IF(Y27="","",VLOOKUP(Y27,[2]シフト記号表!$C$6:$L$47,10,FALSE))</f>
        <v/>
      </c>
      <c r="Z28" s="101" t="str">
        <f>IF(Z27="","",VLOOKUP(Z27,[2]シフト記号表!$C$6:$L$47,10,FALSE))</f>
        <v/>
      </c>
      <c r="AA28" s="101" t="str">
        <f>IF(AA27="","",VLOOKUP(AA27,[2]シフト記号表!$C$6:$L$47,10,FALSE))</f>
        <v/>
      </c>
      <c r="AB28" s="101" t="str">
        <f>IF(AB27="","",VLOOKUP(AB27,[2]シフト記号表!$C$6:$L$47,10,FALSE))</f>
        <v/>
      </c>
      <c r="AC28" s="102" t="str">
        <f>IF(AC27="","",VLOOKUP(AC27,[2]シフト記号表!$C$6:$L$47,10,FALSE))</f>
        <v/>
      </c>
      <c r="AD28" s="100" t="str">
        <f>IF(AD27="","",VLOOKUP(AD27,[2]シフト記号表!$C$6:$L$47,10,FALSE))</f>
        <v/>
      </c>
      <c r="AE28" s="101" t="str">
        <f>IF(AE27="","",VLOOKUP(AE27,[2]シフト記号表!$C$6:$L$47,10,FALSE))</f>
        <v/>
      </c>
      <c r="AF28" s="101" t="str">
        <f>IF(AF27="","",VLOOKUP(AF27,[2]シフト記号表!$C$6:$L$47,10,FALSE))</f>
        <v/>
      </c>
      <c r="AG28" s="101" t="str">
        <f>IF(AG27="","",VLOOKUP(AG27,[2]シフト記号表!$C$6:$L$47,10,FALSE))</f>
        <v/>
      </c>
      <c r="AH28" s="101" t="str">
        <f>IF(AH27="","",VLOOKUP(AH27,[2]シフト記号表!$C$6:$L$47,10,FALSE))</f>
        <v/>
      </c>
      <c r="AI28" s="101" t="str">
        <f>IF(AI27="","",VLOOKUP(AI27,[2]シフト記号表!$C$6:$L$47,10,FALSE))</f>
        <v/>
      </c>
      <c r="AJ28" s="102" t="str">
        <f>IF(AJ27="","",VLOOKUP(AJ27,[2]シフト記号表!$C$6:$L$47,10,FALSE))</f>
        <v/>
      </c>
      <c r="AK28" s="100" t="str">
        <f>IF(AK27="","",VLOOKUP(AK27,[2]シフト記号表!$C$6:$L$47,10,FALSE))</f>
        <v/>
      </c>
      <c r="AL28" s="101" t="str">
        <f>IF(AL27="","",VLOOKUP(AL27,[2]シフト記号表!$C$6:$L$47,10,FALSE))</f>
        <v/>
      </c>
      <c r="AM28" s="101" t="str">
        <f>IF(AM27="","",VLOOKUP(AM27,[2]シフト記号表!$C$6:$L$47,10,FALSE))</f>
        <v/>
      </c>
      <c r="AN28" s="101" t="str">
        <f>IF(AN27="","",VLOOKUP(AN27,[2]シフト記号表!$C$6:$L$47,10,FALSE))</f>
        <v/>
      </c>
      <c r="AO28" s="101" t="str">
        <f>IF(AO27="","",VLOOKUP(AO27,[2]シフト記号表!$C$6:$L$47,10,FALSE))</f>
        <v/>
      </c>
      <c r="AP28" s="101" t="str">
        <f>IF(AP27="","",VLOOKUP(AP27,[2]シフト記号表!$C$6:$L$47,10,FALSE))</f>
        <v/>
      </c>
      <c r="AQ28" s="102" t="str">
        <f>IF(AQ27="","",VLOOKUP(AQ27,[2]シフト記号表!$C$6:$L$47,10,FALSE))</f>
        <v/>
      </c>
      <c r="AR28" s="100" t="str">
        <f>IF(AR27="","",VLOOKUP(AR27,[2]シフト記号表!$C$6:$L$47,10,FALSE))</f>
        <v/>
      </c>
      <c r="AS28" s="101" t="str">
        <f>IF(AS27="","",VLOOKUP(AS27,[2]シフト記号表!$C$6:$L$47,10,FALSE))</f>
        <v/>
      </c>
      <c r="AT28" s="101" t="str">
        <f>IF(AT27="","",VLOOKUP(AT27,[2]シフト記号表!$C$6:$L$47,10,FALSE))</f>
        <v/>
      </c>
      <c r="AU28" s="101" t="str">
        <f>IF(AU27="","",VLOOKUP(AU27,[2]シフト記号表!$C$6:$L$47,10,FALSE))</f>
        <v/>
      </c>
      <c r="AV28" s="101" t="str">
        <f>IF(AV27="","",VLOOKUP(AV27,[2]シフト記号表!$C$6:$L$47,10,FALSE))</f>
        <v/>
      </c>
      <c r="AW28" s="101" t="str">
        <f>IF(AW27="","",VLOOKUP(AW27,[2]シフト記号表!$C$6:$L$47,10,FALSE))</f>
        <v/>
      </c>
      <c r="AX28" s="102" t="str">
        <f>IF(AX27="","",VLOOKUP(AX27,[2]シフト記号表!$C$6:$L$47,10,FALSE))</f>
        <v/>
      </c>
      <c r="AY28" s="100" t="str">
        <f>IF(AY27="","",VLOOKUP(AY27,[2]シフト記号表!$C$6:$L$47,10,FALSE))</f>
        <v/>
      </c>
      <c r="AZ28" s="101" t="str">
        <f>IF(AZ27="","",VLOOKUP(AZ27,[2]シフト記号表!$C$6:$L$47,10,FALSE))</f>
        <v/>
      </c>
      <c r="BA28" s="101" t="str">
        <f>IF(BA27="","",VLOOKUP(BA27,[2]シフト記号表!$C$6:$L$47,10,FALSE))</f>
        <v/>
      </c>
      <c r="BB28" s="705">
        <f>IF($BE$3="４週",SUM(W28:AX28),IF($BE$3="暦月",SUM(W28:BA28),""))</f>
        <v>0</v>
      </c>
      <c r="BC28" s="706"/>
      <c r="BD28" s="707">
        <f>IF($BE$3="４週",BB28/4,IF($BE$3="暦月",(BB28/($BE$8/7)),""))</f>
        <v>0</v>
      </c>
      <c r="BE28" s="706"/>
      <c r="BF28" s="702"/>
      <c r="BG28" s="703"/>
      <c r="BH28" s="703"/>
      <c r="BI28" s="703"/>
      <c r="BJ28" s="704"/>
    </row>
    <row r="29" spans="2:62" ht="20.25" customHeight="1">
      <c r="B29" s="671">
        <f>B27+1</f>
        <v>7</v>
      </c>
      <c r="C29" s="673"/>
      <c r="D29" s="674"/>
      <c r="E29" s="95"/>
      <c r="F29" s="96"/>
      <c r="G29" s="95"/>
      <c r="H29" s="96"/>
      <c r="I29" s="677"/>
      <c r="J29" s="678"/>
      <c r="K29" s="681"/>
      <c r="L29" s="682"/>
      <c r="M29" s="682"/>
      <c r="N29" s="674"/>
      <c r="O29" s="685"/>
      <c r="P29" s="686"/>
      <c r="Q29" s="686"/>
      <c r="R29" s="686"/>
      <c r="S29" s="687"/>
      <c r="T29" s="105" t="s">
        <v>450</v>
      </c>
      <c r="U29" s="106"/>
      <c r="V29" s="107"/>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09"/>
      <c r="AU29" s="109"/>
      <c r="AV29" s="109"/>
      <c r="AW29" s="109"/>
      <c r="AX29" s="110"/>
      <c r="AY29" s="108"/>
      <c r="AZ29" s="109"/>
      <c r="BA29" s="111"/>
      <c r="BB29" s="691"/>
      <c r="BC29" s="692"/>
      <c r="BD29" s="650"/>
      <c r="BE29" s="651"/>
      <c r="BF29" s="652"/>
      <c r="BG29" s="653"/>
      <c r="BH29" s="653"/>
      <c r="BI29" s="653"/>
      <c r="BJ29" s="654"/>
    </row>
    <row r="30" spans="2:62" ht="20.25" customHeight="1">
      <c r="B30" s="694"/>
      <c r="C30" s="708"/>
      <c r="D30" s="709"/>
      <c r="E30" s="95"/>
      <c r="F30" s="96">
        <f>C29</f>
        <v>0</v>
      </c>
      <c r="G30" s="95"/>
      <c r="H30" s="96">
        <f>I29</f>
        <v>0</v>
      </c>
      <c r="I30" s="710"/>
      <c r="J30" s="711"/>
      <c r="K30" s="712"/>
      <c r="L30" s="713"/>
      <c r="M30" s="713"/>
      <c r="N30" s="709"/>
      <c r="O30" s="685"/>
      <c r="P30" s="686"/>
      <c r="Q30" s="686"/>
      <c r="R30" s="686"/>
      <c r="S30" s="687"/>
      <c r="T30" s="97" t="s">
        <v>451</v>
      </c>
      <c r="U30" s="98"/>
      <c r="V30" s="99"/>
      <c r="W30" s="100" t="str">
        <f>IF(W29="","",VLOOKUP(W29,[2]シフト記号表!$C$6:$L$47,10,FALSE))</f>
        <v/>
      </c>
      <c r="X30" s="101" t="str">
        <f>IF(X29="","",VLOOKUP(X29,[2]シフト記号表!$C$6:$L$47,10,FALSE))</f>
        <v/>
      </c>
      <c r="Y30" s="101" t="str">
        <f>IF(Y29="","",VLOOKUP(Y29,[2]シフト記号表!$C$6:$L$47,10,FALSE))</f>
        <v/>
      </c>
      <c r="Z30" s="101" t="str">
        <f>IF(Z29="","",VLOOKUP(Z29,[2]シフト記号表!$C$6:$L$47,10,FALSE))</f>
        <v/>
      </c>
      <c r="AA30" s="101" t="str">
        <f>IF(AA29="","",VLOOKUP(AA29,[2]シフト記号表!$C$6:$L$47,10,FALSE))</f>
        <v/>
      </c>
      <c r="AB30" s="101" t="str">
        <f>IF(AB29="","",VLOOKUP(AB29,[2]シフト記号表!$C$6:$L$47,10,FALSE))</f>
        <v/>
      </c>
      <c r="AC30" s="102" t="str">
        <f>IF(AC29="","",VLOOKUP(AC29,[2]シフト記号表!$C$6:$L$47,10,FALSE))</f>
        <v/>
      </c>
      <c r="AD30" s="100" t="str">
        <f>IF(AD29="","",VLOOKUP(AD29,[2]シフト記号表!$C$6:$L$47,10,FALSE))</f>
        <v/>
      </c>
      <c r="AE30" s="101" t="str">
        <f>IF(AE29="","",VLOOKUP(AE29,[2]シフト記号表!$C$6:$L$47,10,FALSE))</f>
        <v/>
      </c>
      <c r="AF30" s="101" t="str">
        <f>IF(AF29="","",VLOOKUP(AF29,[2]シフト記号表!$C$6:$L$47,10,FALSE))</f>
        <v/>
      </c>
      <c r="AG30" s="101" t="str">
        <f>IF(AG29="","",VLOOKUP(AG29,[2]シフト記号表!$C$6:$L$47,10,FALSE))</f>
        <v/>
      </c>
      <c r="AH30" s="101" t="str">
        <f>IF(AH29="","",VLOOKUP(AH29,[2]シフト記号表!$C$6:$L$47,10,FALSE))</f>
        <v/>
      </c>
      <c r="AI30" s="101" t="str">
        <f>IF(AI29="","",VLOOKUP(AI29,[2]シフト記号表!$C$6:$L$47,10,FALSE))</f>
        <v/>
      </c>
      <c r="AJ30" s="102" t="str">
        <f>IF(AJ29="","",VLOOKUP(AJ29,[2]シフト記号表!$C$6:$L$47,10,FALSE))</f>
        <v/>
      </c>
      <c r="AK30" s="100" t="str">
        <f>IF(AK29="","",VLOOKUP(AK29,[2]シフト記号表!$C$6:$L$47,10,FALSE))</f>
        <v/>
      </c>
      <c r="AL30" s="101" t="str">
        <f>IF(AL29="","",VLOOKUP(AL29,[2]シフト記号表!$C$6:$L$47,10,FALSE))</f>
        <v/>
      </c>
      <c r="AM30" s="101" t="str">
        <f>IF(AM29="","",VLOOKUP(AM29,[2]シフト記号表!$C$6:$L$47,10,FALSE))</f>
        <v/>
      </c>
      <c r="AN30" s="101" t="str">
        <f>IF(AN29="","",VLOOKUP(AN29,[2]シフト記号表!$C$6:$L$47,10,FALSE))</f>
        <v/>
      </c>
      <c r="AO30" s="101" t="str">
        <f>IF(AO29="","",VLOOKUP(AO29,[2]シフト記号表!$C$6:$L$47,10,FALSE))</f>
        <v/>
      </c>
      <c r="AP30" s="101" t="str">
        <f>IF(AP29="","",VLOOKUP(AP29,[2]シフト記号表!$C$6:$L$47,10,FALSE))</f>
        <v/>
      </c>
      <c r="AQ30" s="102" t="str">
        <f>IF(AQ29="","",VLOOKUP(AQ29,[2]シフト記号表!$C$6:$L$47,10,FALSE))</f>
        <v/>
      </c>
      <c r="AR30" s="100" t="str">
        <f>IF(AR29="","",VLOOKUP(AR29,[2]シフト記号表!$C$6:$L$47,10,FALSE))</f>
        <v/>
      </c>
      <c r="AS30" s="101" t="str">
        <f>IF(AS29="","",VLOOKUP(AS29,[2]シフト記号表!$C$6:$L$47,10,FALSE))</f>
        <v/>
      </c>
      <c r="AT30" s="101" t="str">
        <f>IF(AT29="","",VLOOKUP(AT29,[2]シフト記号表!$C$6:$L$47,10,FALSE))</f>
        <v/>
      </c>
      <c r="AU30" s="101" t="str">
        <f>IF(AU29="","",VLOOKUP(AU29,[2]シフト記号表!$C$6:$L$47,10,FALSE))</f>
        <v/>
      </c>
      <c r="AV30" s="101" t="str">
        <f>IF(AV29="","",VLOOKUP(AV29,[2]シフト記号表!$C$6:$L$47,10,FALSE))</f>
        <v/>
      </c>
      <c r="AW30" s="101" t="str">
        <f>IF(AW29="","",VLOOKUP(AW29,[2]シフト記号表!$C$6:$L$47,10,FALSE))</f>
        <v/>
      </c>
      <c r="AX30" s="102" t="str">
        <f>IF(AX29="","",VLOOKUP(AX29,[2]シフト記号表!$C$6:$L$47,10,FALSE))</f>
        <v/>
      </c>
      <c r="AY30" s="100" t="str">
        <f>IF(AY29="","",VLOOKUP(AY29,[2]シフト記号表!$C$6:$L$47,10,FALSE))</f>
        <v/>
      </c>
      <c r="AZ30" s="101" t="str">
        <f>IF(AZ29="","",VLOOKUP(AZ29,[2]シフト記号表!$C$6:$L$47,10,FALSE))</f>
        <v/>
      </c>
      <c r="BA30" s="101" t="str">
        <f>IF(BA29="","",VLOOKUP(BA29,[2]シフト記号表!$C$6:$L$47,10,FALSE))</f>
        <v/>
      </c>
      <c r="BB30" s="705">
        <f>IF($BE$3="４週",SUM(W30:AX30),IF($BE$3="暦月",SUM(W30:BA30),""))</f>
        <v>0</v>
      </c>
      <c r="BC30" s="706"/>
      <c r="BD30" s="707">
        <f>IF($BE$3="４週",BB30/4,IF($BE$3="暦月",(BB30/($BE$8/7)),""))</f>
        <v>0</v>
      </c>
      <c r="BE30" s="706"/>
      <c r="BF30" s="702"/>
      <c r="BG30" s="703"/>
      <c r="BH30" s="703"/>
      <c r="BI30" s="703"/>
      <c r="BJ30" s="704"/>
    </row>
    <row r="31" spans="2:62" ht="20.25" customHeight="1">
      <c r="B31" s="671">
        <f>B29+1</f>
        <v>8</v>
      </c>
      <c r="C31" s="673"/>
      <c r="D31" s="674"/>
      <c r="E31" s="95"/>
      <c r="F31" s="96"/>
      <c r="G31" s="95"/>
      <c r="H31" s="96"/>
      <c r="I31" s="677"/>
      <c r="J31" s="678"/>
      <c r="K31" s="681"/>
      <c r="L31" s="682"/>
      <c r="M31" s="682"/>
      <c r="N31" s="674"/>
      <c r="O31" s="685"/>
      <c r="P31" s="686"/>
      <c r="Q31" s="686"/>
      <c r="R31" s="686"/>
      <c r="S31" s="687"/>
      <c r="T31" s="105" t="s">
        <v>450</v>
      </c>
      <c r="U31" s="106"/>
      <c r="V31" s="107"/>
      <c r="W31" s="108"/>
      <c r="X31" s="109"/>
      <c r="Y31" s="109"/>
      <c r="Z31" s="109"/>
      <c r="AA31" s="109"/>
      <c r="AB31" s="109"/>
      <c r="AC31" s="110"/>
      <c r="AD31" s="108"/>
      <c r="AE31" s="109"/>
      <c r="AF31" s="109"/>
      <c r="AG31" s="109"/>
      <c r="AH31" s="109"/>
      <c r="AI31" s="109"/>
      <c r="AJ31" s="110"/>
      <c r="AK31" s="108"/>
      <c r="AL31" s="109"/>
      <c r="AM31" s="109"/>
      <c r="AN31" s="109"/>
      <c r="AO31" s="109"/>
      <c r="AP31" s="109"/>
      <c r="AQ31" s="110"/>
      <c r="AR31" s="108"/>
      <c r="AS31" s="109"/>
      <c r="AT31" s="109"/>
      <c r="AU31" s="109"/>
      <c r="AV31" s="109"/>
      <c r="AW31" s="109"/>
      <c r="AX31" s="110"/>
      <c r="AY31" s="108"/>
      <c r="AZ31" s="109"/>
      <c r="BA31" s="111"/>
      <c r="BB31" s="691"/>
      <c r="BC31" s="692"/>
      <c r="BD31" s="650"/>
      <c r="BE31" s="651"/>
      <c r="BF31" s="652"/>
      <c r="BG31" s="653"/>
      <c r="BH31" s="653"/>
      <c r="BI31" s="653"/>
      <c r="BJ31" s="654"/>
    </row>
    <row r="32" spans="2:62" ht="20.25" customHeight="1">
      <c r="B32" s="694"/>
      <c r="C32" s="708"/>
      <c r="D32" s="709"/>
      <c r="E32" s="95"/>
      <c r="F32" s="96">
        <f>C31</f>
        <v>0</v>
      </c>
      <c r="G32" s="95"/>
      <c r="H32" s="96">
        <f>I31</f>
        <v>0</v>
      </c>
      <c r="I32" s="710"/>
      <c r="J32" s="711"/>
      <c r="K32" s="712"/>
      <c r="L32" s="713"/>
      <c r="M32" s="713"/>
      <c r="N32" s="709"/>
      <c r="O32" s="685"/>
      <c r="P32" s="686"/>
      <c r="Q32" s="686"/>
      <c r="R32" s="686"/>
      <c r="S32" s="687"/>
      <c r="T32" s="97" t="s">
        <v>451</v>
      </c>
      <c r="U32" s="98"/>
      <c r="V32" s="99"/>
      <c r="W32" s="100" t="str">
        <f>IF(W31="","",VLOOKUP(W31,[2]シフト記号表!$C$6:$L$47,10,FALSE))</f>
        <v/>
      </c>
      <c r="X32" s="101" t="str">
        <f>IF(X31="","",VLOOKUP(X31,[2]シフト記号表!$C$6:$L$47,10,FALSE))</f>
        <v/>
      </c>
      <c r="Y32" s="101" t="str">
        <f>IF(Y31="","",VLOOKUP(Y31,[2]シフト記号表!$C$6:$L$47,10,FALSE))</f>
        <v/>
      </c>
      <c r="Z32" s="101" t="str">
        <f>IF(Z31="","",VLOOKUP(Z31,[2]シフト記号表!$C$6:$L$47,10,FALSE))</f>
        <v/>
      </c>
      <c r="AA32" s="101" t="str">
        <f>IF(AA31="","",VLOOKUP(AA31,[2]シフト記号表!$C$6:$L$47,10,FALSE))</f>
        <v/>
      </c>
      <c r="AB32" s="101" t="str">
        <f>IF(AB31="","",VLOOKUP(AB31,[2]シフト記号表!$C$6:$L$47,10,FALSE))</f>
        <v/>
      </c>
      <c r="AC32" s="102" t="str">
        <f>IF(AC31="","",VLOOKUP(AC31,[2]シフト記号表!$C$6:$L$47,10,FALSE))</f>
        <v/>
      </c>
      <c r="AD32" s="100" t="str">
        <f>IF(AD31="","",VLOOKUP(AD31,[2]シフト記号表!$C$6:$L$47,10,FALSE))</f>
        <v/>
      </c>
      <c r="AE32" s="101" t="str">
        <f>IF(AE31="","",VLOOKUP(AE31,[2]シフト記号表!$C$6:$L$47,10,FALSE))</f>
        <v/>
      </c>
      <c r="AF32" s="101" t="str">
        <f>IF(AF31="","",VLOOKUP(AF31,[2]シフト記号表!$C$6:$L$47,10,FALSE))</f>
        <v/>
      </c>
      <c r="AG32" s="101" t="str">
        <f>IF(AG31="","",VLOOKUP(AG31,[2]シフト記号表!$C$6:$L$47,10,FALSE))</f>
        <v/>
      </c>
      <c r="AH32" s="101" t="str">
        <f>IF(AH31="","",VLOOKUP(AH31,[2]シフト記号表!$C$6:$L$47,10,FALSE))</f>
        <v/>
      </c>
      <c r="AI32" s="101" t="str">
        <f>IF(AI31="","",VLOOKUP(AI31,[2]シフト記号表!$C$6:$L$47,10,FALSE))</f>
        <v/>
      </c>
      <c r="AJ32" s="102" t="str">
        <f>IF(AJ31="","",VLOOKUP(AJ31,[2]シフト記号表!$C$6:$L$47,10,FALSE))</f>
        <v/>
      </c>
      <c r="AK32" s="100" t="str">
        <f>IF(AK31="","",VLOOKUP(AK31,[2]シフト記号表!$C$6:$L$47,10,FALSE))</f>
        <v/>
      </c>
      <c r="AL32" s="101" t="str">
        <f>IF(AL31="","",VLOOKUP(AL31,[2]シフト記号表!$C$6:$L$47,10,FALSE))</f>
        <v/>
      </c>
      <c r="AM32" s="101" t="str">
        <f>IF(AM31="","",VLOOKUP(AM31,[2]シフト記号表!$C$6:$L$47,10,FALSE))</f>
        <v/>
      </c>
      <c r="AN32" s="101" t="str">
        <f>IF(AN31="","",VLOOKUP(AN31,[2]シフト記号表!$C$6:$L$47,10,FALSE))</f>
        <v/>
      </c>
      <c r="AO32" s="101" t="str">
        <f>IF(AO31="","",VLOOKUP(AO31,[2]シフト記号表!$C$6:$L$47,10,FALSE))</f>
        <v/>
      </c>
      <c r="AP32" s="101" t="str">
        <f>IF(AP31="","",VLOOKUP(AP31,[2]シフト記号表!$C$6:$L$47,10,FALSE))</f>
        <v/>
      </c>
      <c r="AQ32" s="102" t="str">
        <f>IF(AQ31="","",VLOOKUP(AQ31,[2]シフト記号表!$C$6:$L$47,10,FALSE))</f>
        <v/>
      </c>
      <c r="AR32" s="100" t="str">
        <f>IF(AR31="","",VLOOKUP(AR31,[2]シフト記号表!$C$6:$L$47,10,FALSE))</f>
        <v/>
      </c>
      <c r="AS32" s="101" t="str">
        <f>IF(AS31="","",VLOOKUP(AS31,[2]シフト記号表!$C$6:$L$47,10,FALSE))</f>
        <v/>
      </c>
      <c r="AT32" s="101" t="str">
        <f>IF(AT31="","",VLOOKUP(AT31,[2]シフト記号表!$C$6:$L$47,10,FALSE))</f>
        <v/>
      </c>
      <c r="AU32" s="101" t="str">
        <f>IF(AU31="","",VLOOKUP(AU31,[2]シフト記号表!$C$6:$L$47,10,FALSE))</f>
        <v/>
      </c>
      <c r="AV32" s="101" t="str">
        <f>IF(AV31="","",VLOOKUP(AV31,[2]シフト記号表!$C$6:$L$47,10,FALSE))</f>
        <v/>
      </c>
      <c r="AW32" s="101" t="str">
        <f>IF(AW31="","",VLOOKUP(AW31,[2]シフト記号表!$C$6:$L$47,10,FALSE))</f>
        <v/>
      </c>
      <c r="AX32" s="102" t="str">
        <f>IF(AX31="","",VLOOKUP(AX31,[2]シフト記号表!$C$6:$L$47,10,FALSE))</f>
        <v/>
      </c>
      <c r="AY32" s="100" t="str">
        <f>IF(AY31="","",VLOOKUP(AY31,[2]シフト記号表!$C$6:$L$47,10,FALSE))</f>
        <v/>
      </c>
      <c r="AZ32" s="101" t="str">
        <f>IF(AZ31="","",VLOOKUP(AZ31,[2]シフト記号表!$C$6:$L$47,10,FALSE))</f>
        <v/>
      </c>
      <c r="BA32" s="101" t="str">
        <f>IF(BA31="","",VLOOKUP(BA31,[2]シフト記号表!$C$6:$L$47,10,FALSE))</f>
        <v/>
      </c>
      <c r="BB32" s="705">
        <f>IF($BE$3="４週",SUM(W32:AX32),IF($BE$3="暦月",SUM(W32:BA32),""))</f>
        <v>0</v>
      </c>
      <c r="BC32" s="706"/>
      <c r="BD32" s="707">
        <f>IF($BE$3="４週",BB32/4,IF($BE$3="暦月",(BB32/($BE$8/7)),""))</f>
        <v>0</v>
      </c>
      <c r="BE32" s="706"/>
      <c r="BF32" s="702"/>
      <c r="BG32" s="703"/>
      <c r="BH32" s="703"/>
      <c r="BI32" s="703"/>
      <c r="BJ32" s="704"/>
    </row>
    <row r="33" spans="2:62" ht="20.25" customHeight="1">
      <c r="B33" s="671">
        <f>B31+1</f>
        <v>9</v>
      </c>
      <c r="C33" s="673"/>
      <c r="D33" s="674"/>
      <c r="E33" s="95"/>
      <c r="F33" s="96"/>
      <c r="G33" s="95"/>
      <c r="H33" s="96"/>
      <c r="I33" s="677"/>
      <c r="J33" s="678"/>
      <c r="K33" s="681"/>
      <c r="L33" s="682"/>
      <c r="M33" s="682"/>
      <c r="N33" s="674"/>
      <c r="O33" s="685"/>
      <c r="P33" s="686"/>
      <c r="Q33" s="686"/>
      <c r="R33" s="686"/>
      <c r="S33" s="687"/>
      <c r="T33" s="105" t="s">
        <v>450</v>
      </c>
      <c r="U33" s="106"/>
      <c r="V33" s="107"/>
      <c r="W33" s="108"/>
      <c r="X33" s="109"/>
      <c r="Y33" s="109"/>
      <c r="Z33" s="109"/>
      <c r="AA33" s="109"/>
      <c r="AB33" s="109"/>
      <c r="AC33" s="110"/>
      <c r="AD33" s="108"/>
      <c r="AE33" s="109"/>
      <c r="AF33" s="109"/>
      <c r="AG33" s="109"/>
      <c r="AH33" s="109"/>
      <c r="AI33" s="109"/>
      <c r="AJ33" s="110"/>
      <c r="AK33" s="108"/>
      <c r="AL33" s="109"/>
      <c r="AM33" s="109"/>
      <c r="AN33" s="109"/>
      <c r="AO33" s="109"/>
      <c r="AP33" s="109"/>
      <c r="AQ33" s="110"/>
      <c r="AR33" s="108"/>
      <c r="AS33" s="109"/>
      <c r="AT33" s="109"/>
      <c r="AU33" s="109"/>
      <c r="AV33" s="109"/>
      <c r="AW33" s="109"/>
      <c r="AX33" s="110"/>
      <c r="AY33" s="108"/>
      <c r="AZ33" s="109"/>
      <c r="BA33" s="111"/>
      <c r="BB33" s="691"/>
      <c r="BC33" s="692"/>
      <c r="BD33" s="650"/>
      <c r="BE33" s="651"/>
      <c r="BF33" s="652"/>
      <c r="BG33" s="653"/>
      <c r="BH33" s="653"/>
      <c r="BI33" s="653"/>
      <c r="BJ33" s="654"/>
    </row>
    <row r="34" spans="2:62" ht="20.25" customHeight="1">
      <c r="B34" s="694"/>
      <c r="C34" s="708"/>
      <c r="D34" s="709"/>
      <c r="E34" s="95"/>
      <c r="F34" s="96">
        <f>C33</f>
        <v>0</v>
      </c>
      <c r="G34" s="95"/>
      <c r="H34" s="96">
        <f>I33</f>
        <v>0</v>
      </c>
      <c r="I34" s="710"/>
      <c r="J34" s="711"/>
      <c r="K34" s="712"/>
      <c r="L34" s="713"/>
      <c r="M34" s="713"/>
      <c r="N34" s="709"/>
      <c r="O34" s="685"/>
      <c r="P34" s="686"/>
      <c r="Q34" s="686"/>
      <c r="R34" s="686"/>
      <c r="S34" s="687"/>
      <c r="T34" s="112" t="s">
        <v>451</v>
      </c>
      <c r="U34" s="113"/>
      <c r="V34" s="114"/>
      <c r="W34" s="100" t="str">
        <f>IF(W33="","",VLOOKUP(W33,[2]シフト記号表!$C$6:$L$47,10,FALSE))</f>
        <v/>
      </c>
      <c r="X34" s="101" t="str">
        <f>IF(X33="","",VLOOKUP(X33,[2]シフト記号表!$C$6:$L$47,10,FALSE))</f>
        <v/>
      </c>
      <c r="Y34" s="101" t="str">
        <f>IF(Y33="","",VLOOKUP(Y33,[2]シフト記号表!$C$6:$L$47,10,FALSE))</f>
        <v/>
      </c>
      <c r="Z34" s="101" t="str">
        <f>IF(Z33="","",VLOOKUP(Z33,[2]シフト記号表!$C$6:$L$47,10,FALSE))</f>
        <v/>
      </c>
      <c r="AA34" s="101" t="str">
        <f>IF(AA33="","",VLOOKUP(AA33,[2]シフト記号表!$C$6:$L$47,10,FALSE))</f>
        <v/>
      </c>
      <c r="AB34" s="101" t="str">
        <f>IF(AB33="","",VLOOKUP(AB33,[2]シフト記号表!$C$6:$L$47,10,FALSE))</f>
        <v/>
      </c>
      <c r="AC34" s="102" t="str">
        <f>IF(AC33="","",VLOOKUP(AC33,[2]シフト記号表!$C$6:$L$47,10,FALSE))</f>
        <v/>
      </c>
      <c r="AD34" s="100" t="str">
        <f>IF(AD33="","",VLOOKUP(AD33,[2]シフト記号表!$C$6:$L$47,10,FALSE))</f>
        <v/>
      </c>
      <c r="AE34" s="101" t="str">
        <f>IF(AE33="","",VLOOKUP(AE33,[2]シフト記号表!$C$6:$L$47,10,FALSE))</f>
        <v/>
      </c>
      <c r="AF34" s="101" t="str">
        <f>IF(AF33="","",VLOOKUP(AF33,[2]シフト記号表!$C$6:$L$47,10,FALSE))</f>
        <v/>
      </c>
      <c r="AG34" s="101" t="str">
        <f>IF(AG33="","",VLOOKUP(AG33,[2]シフト記号表!$C$6:$L$47,10,FALSE))</f>
        <v/>
      </c>
      <c r="AH34" s="101" t="str">
        <f>IF(AH33="","",VLOOKUP(AH33,[2]シフト記号表!$C$6:$L$47,10,FALSE))</f>
        <v/>
      </c>
      <c r="AI34" s="101" t="str">
        <f>IF(AI33="","",VLOOKUP(AI33,[2]シフト記号表!$C$6:$L$47,10,FALSE))</f>
        <v/>
      </c>
      <c r="AJ34" s="102" t="str">
        <f>IF(AJ33="","",VLOOKUP(AJ33,[2]シフト記号表!$C$6:$L$47,10,FALSE))</f>
        <v/>
      </c>
      <c r="AK34" s="100" t="str">
        <f>IF(AK33="","",VLOOKUP(AK33,[2]シフト記号表!$C$6:$L$47,10,FALSE))</f>
        <v/>
      </c>
      <c r="AL34" s="101" t="str">
        <f>IF(AL33="","",VLOOKUP(AL33,[2]シフト記号表!$C$6:$L$47,10,FALSE))</f>
        <v/>
      </c>
      <c r="AM34" s="101" t="str">
        <f>IF(AM33="","",VLOOKUP(AM33,[2]シフト記号表!$C$6:$L$47,10,FALSE))</f>
        <v/>
      </c>
      <c r="AN34" s="101" t="str">
        <f>IF(AN33="","",VLOOKUP(AN33,[2]シフト記号表!$C$6:$L$47,10,FALSE))</f>
        <v/>
      </c>
      <c r="AO34" s="101" t="str">
        <f>IF(AO33="","",VLOOKUP(AO33,[2]シフト記号表!$C$6:$L$47,10,FALSE))</f>
        <v/>
      </c>
      <c r="AP34" s="101" t="str">
        <f>IF(AP33="","",VLOOKUP(AP33,[2]シフト記号表!$C$6:$L$47,10,FALSE))</f>
        <v/>
      </c>
      <c r="AQ34" s="102" t="str">
        <f>IF(AQ33="","",VLOOKUP(AQ33,[2]シフト記号表!$C$6:$L$47,10,FALSE))</f>
        <v/>
      </c>
      <c r="AR34" s="100" t="str">
        <f>IF(AR33="","",VLOOKUP(AR33,[2]シフト記号表!$C$6:$L$47,10,FALSE))</f>
        <v/>
      </c>
      <c r="AS34" s="101" t="str">
        <f>IF(AS33="","",VLOOKUP(AS33,[2]シフト記号表!$C$6:$L$47,10,FALSE))</f>
        <v/>
      </c>
      <c r="AT34" s="101" t="str">
        <f>IF(AT33="","",VLOOKUP(AT33,[2]シフト記号表!$C$6:$L$47,10,FALSE))</f>
        <v/>
      </c>
      <c r="AU34" s="101" t="str">
        <f>IF(AU33="","",VLOOKUP(AU33,[2]シフト記号表!$C$6:$L$47,10,FALSE))</f>
        <v/>
      </c>
      <c r="AV34" s="101" t="str">
        <f>IF(AV33="","",VLOOKUP(AV33,[2]シフト記号表!$C$6:$L$47,10,FALSE))</f>
        <v/>
      </c>
      <c r="AW34" s="101" t="str">
        <f>IF(AW33="","",VLOOKUP(AW33,[2]シフト記号表!$C$6:$L$47,10,FALSE))</f>
        <v/>
      </c>
      <c r="AX34" s="102" t="str">
        <f>IF(AX33="","",VLOOKUP(AX33,[2]シフト記号表!$C$6:$L$47,10,FALSE))</f>
        <v/>
      </c>
      <c r="AY34" s="100" t="str">
        <f>IF(AY33="","",VLOOKUP(AY33,[2]シフト記号表!$C$6:$L$47,10,FALSE))</f>
        <v/>
      </c>
      <c r="AZ34" s="101" t="str">
        <f>IF(AZ33="","",VLOOKUP(AZ33,[2]シフト記号表!$C$6:$L$47,10,FALSE))</f>
        <v/>
      </c>
      <c r="BA34" s="101" t="str">
        <f>IF(BA33="","",VLOOKUP(BA33,[2]シフト記号表!$C$6:$L$47,10,FALSE))</f>
        <v/>
      </c>
      <c r="BB34" s="705">
        <f>IF($BE$3="４週",SUM(W34:AX34),IF($BE$3="暦月",SUM(W34:BA34),""))</f>
        <v>0</v>
      </c>
      <c r="BC34" s="706"/>
      <c r="BD34" s="707">
        <f>IF($BE$3="４週",BB34/4,IF($BE$3="暦月",(BB34/($BE$8/7)),""))</f>
        <v>0</v>
      </c>
      <c r="BE34" s="706"/>
      <c r="BF34" s="702"/>
      <c r="BG34" s="703"/>
      <c r="BH34" s="703"/>
      <c r="BI34" s="703"/>
      <c r="BJ34" s="704"/>
    </row>
    <row r="35" spans="2:62" ht="20.25" customHeight="1">
      <c r="B35" s="671">
        <f>B33+1</f>
        <v>10</v>
      </c>
      <c r="C35" s="673"/>
      <c r="D35" s="674"/>
      <c r="E35" s="95"/>
      <c r="F35" s="96"/>
      <c r="G35" s="95"/>
      <c r="H35" s="96"/>
      <c r="I35" s="677"/>
      <c r="J35" s="678"/>
      <c r="K35" s="681"/>
      <c r="L35" s="682"/>
      <c r="M35" s="682"/>
      <c r="N35" s="674"/>
      <c r="O35" s="685"/>
      <c r="P35" s="686"/>
      <c r="Q35" s="686"/>
      <c r="R35" s="686"/>
      <c r="S35" s="687"/>
      <c r="T35" s="115" t="s">
        <v>450</v>
      </c>
      <c r="U35" s="116"/>
      <c r="V35" s="117"/>
      <c r="W35" s="108"/>
      <c r="X35" s="109"/>
      <c r="Y35" s="109"/>
      <c r="Z35" s="109"/>
      <c r="AA35" s="109"/>
      <c r="AB35" s="109"/>
      <c r="AC35" s="110"/>
      <c r="AD35" s="108"/>
      <c r="AE35" s="109"/>
      <c r="AF35" s="109"/>
      <c r="AG35" s="109"/>
      <c r="AH35" s="109"/>
      <c r="AI35" s="109"/>
      <c r="AJ35" s="110"/>
      <c r="AK35" s="108"/>
      <c r="AL35" s="109"/>
      <c r="AM35" s="109"/>
      <c r="AN35" s="109"/>
      <c r="AO35" s="109"/>
      <c r="AP35" s="109"/>
      <c r="AQ35" s="110"/>
      <c r="AR35" s="108"/>
      <c r="AS35" s="109"/>
      <c r="AT35" s="109"/>
      <c r="AU35" s="109"/>
      <c r="AV35" s="109"/>
      <c r="AW35" s="109"/>
      <c r="AX35" s="110"/>
      <c r="AY35" s="108"/>
      <c r="AZ35" s="109"/>
      <c r="BA35" s="111"/>
      <c r="BB35" s="691"/>
      <c r="BC35" s="692"/>
      <c r="BD35" s="650"/>
      <c r="BE35" s="651"/>
      <c r="BF35" s="652"/>
      <c r="BG35" s="653"/>
      <c r="BH35" s="653"/>
      <c r="BI35" s="653"/>
      <c r="BJ35" s="654"/>
    </row>
    <row r="36" spans="2:62" ht="20.25" customHeight="1">
      <c r="B36" s="694"/>
      <c r="C36" s="708"/>
      <c r="D36" s="709"/>
      <c r="E36" s="95"/>
      <c r="F36" s="96">
        <f>C35</f>
        <v>0</v>
      </c>
      <c r="G36" s="95"/>
      <c r="H36" s="96">
        <f>I35</f>
        <v>0</v>
      </c>
      <c r="I36" s="710"/>
      <c r="J36" s="711"/>
      <c r="K36" s="712"/>
      <c r="L36" s="713"/>
      <c r="M36" s="713"/>
      <c r="N36" s="709"/>
      <c r="O36" s="685"/>
      <c r="P36" s="686"/>
      <c r="Q36" s="686"/>
      <c r="R36" s="686"/>
      <c r="S36" s="687"/>
      <c r="T36" s="112" t="s">
        <v>451</v>
      </c>
      <c r="U36" s="113"/>
      <c r="V36" s="114"/>
      <c r="W36" s="100" t="str">
        <f>IF(W35="","",VLOOKUP(W35,[2]シフト記号表!$C$6:$L$47,10,FALSE))</f>
        <v/>
      </c>
      <c r="X36" s="101" t="str">
        <f>IF(X35="","",VLOOKUP(X35,[2]シフト記号表!$C$6:$L$47,10,FALSE))</f>
        <v/>
      </c>
      <c r="Y36" s="101" t="str">
        <f>IF(Y35="","",VLOOKUP(Y35,[2]シフト記号表!$C$6:$L$47,10,FALSE))</f>
        <v/>
      </c>
      <c r="Z36" s="101" t="str">
        <f>IF(Z35="","",VLOOKUP(Z35,[2]シフト記号表!$C$6:$L$47,10,FALSE))</f>
        <v/>
      </c>
      <c r="AA36" s="101" t="str">
        <f>IF(AA35="","",VLOOKUP(AA35,[2]シフト記号表!$C$6:$L$47,10,FALSE))</f>
        <v/>
      </c>
      <c r="AB36" s="101" t="str">
        <f>IF(AB35="","",VLOOKUP(AB35,[2]シフト記号表!$C$6:$L$47,10,FALSE))</f>
        <v/>
      </c>
      <c r="AC36" s="102" t="str">
        <f>IF(AC35="","",VLOOKUP(AC35,[2]シフト記号表!$C$6:$L$47,10,FALSE))</f>
        <v/>
      </c>
      <c r="AD36" s="100" t="str">
        <f>IF(AD35="","",VLOOKUP(AD35,[2]シフト記号表!$C$6:$L$47,10,FALSE))</f>
        <v/>
      </c>
      <c r="AE36" s="101" t="str">
        <f>IF(AE35="","",VLOOKUP(AE35,[2]シフト記号表!$C$6:$L$47,10,FALSE))</f>
        <v/>
      </c>
      <c r="AF36" s="101" t="str">
        <f>IF(AF35="","",VLOOKUP(AF35,[2]シフト記号表!$C$6:$L$47,10,FALSE))</f>
        <v/>
      </c>
      <c r="AG36" s="101" t="str">
        <f>IF(AG35="","",VLOOKUP(AG35,[2]シフト記号表!$C$6:$L$47,10,FALSE))</f>
        <v/>
      </c>
      <c r="AH36" s="101" t="str">
        <f>IF(AH35="","",VLOOKUP(AH35,[2]シフト記号表!$C$6:$L$47,10,FALSE))</f>
        <v/>
      </c>
      <c r="AI36" s="101" t="str">
        <f>IF(AI35="","",VLOOKUP(AI35,[2]シフト記号表!$C$6:$L$47,10,FALSE))</f>
        <v/>
      </c>
      <c r="AJ36" s="102" t="str">
        <f>IF(AJ35="","",VLOOKUP(AJ35,[2]シフト記号表!$C$6:$L$47,10,FALSE))</f>
        <v/>
      </c>
      <c r="AK36" s="100" t="str">
        <f>IF(AK35="","",VLOOKUP(AK35,[2]シフト記号表!$C$6:$L$47,10,FALSE))</f>
        <v/>
      </c>
      <c r="AL36" s="101" t="str">
        <f>IF(AL35="","",VLOOKUP(AL35,[2]シフト記号表!$C$6:$L$47,10,FALSE))</f>
        <v/>
      </c>
      <c r="AM36" s="101" t="str">
        <f>IF(AM35="","",VLOOKUP(AM35,[2]シフト記号表!$C$6:$L$47,10,FALSE))</f>
        <v/>
      </c>
      <c r="AN36" s="101" t="str">
        <f>IF(AN35="","",VLOOKUP(AN35,[2]シフト記号表!$C$6:$L$47,10,FALSE))</f>
        <v/>
      </c>
      <c r="AO36" s="101" t="str">
        <f>IF(AO35="","",VLOOKUP(AO35,[2]シフト記号表!$C$6:$L$47,10,FALSE))</f>
        <v/>
      </c>
      <c r="AP36" s="101" t="str">
        <f>IF(AP35="","",VLOOKUP(AP35,[2]シフト記号表!$C$6:$L$47,10,FALSE))</f>
        <v/>
      </c>
      <c r="AQ36" s="102" t="str">
        <f>IF(AQ35="","",VLOOKUP(AQ35,[2]シフト記号表!$C$6:$L$47,10,FALSE))</f>
        <v/>
      </c>
      <c r="AR36" s="100" t="str">
        <f>IF(AR35="","",VLOOKUP(AR35,[2]シフト記号表!$C$6:$L$47,10,FALSE))</f>
        <v/>
      </c>
      <c r="AS36" s="101" t="str">
        <f>IF(AS35="","",VLOOKUP(AS35,[2]シフト記号表!$C$6:$L$47,10,FALSE))</f>
        <v/>
      </c>
      <c r="AT36" s="101" t="str">
        <f>IF(AT35="","",VLOOKUP(AT35,[2]シフト記号表!$C$6:$L$47,10,FALSE))</f>
        <v/>
      </c>
      <c r="AU36" s="101" t="str">
        <f>IF(AU35="","",VLOOKUP(AU35,[2]シフト記号表!$C$6:$L$47,10,FALSE))</f>
        <v/>
      </c>
      <c r="AV36" s="101" t="str">
        <f>IF(AV35="","",VLOOKUP(AV35,[2]シフト記号表!$C$6:$L$47,10,FALSE))</f>
        <v/>
      </c>
      <c r="AW36" s="101" t="str">
        <f>IF(AW35="","",VLOOKUP(AW35,[2]シフト記号表!$C$6:$L$47,10,FALSE))</f>
        <v/>
      </c>
      <c r="AX36" s="102" t="str">
        <f>IF(AX35="","",VLOOKUP(AX35,[2]シフト記号表!$C$6:$L$47,10,FALSE))</f>
        <v/>
      </c>
      <c r="AY36" s="100" t="str">
        <f>IF(AY35="","",VLOOKUP(AY35,[2]シフト記号表!$C$6:$L$47,10,FALSE))</f>
        <v/>
      </c>
      <c r="AZ36" s="101" t="str">
        <f>IF(AZ35="","",VLOOKUP(AZ35,[2]シフト記号表!$C$6:$L$47,10,FALSE))</f>
        <v/>
      </c>
      <c r="BA36" s="101" t="str">
        <f>IF(BA35="","",VLOOKUP(BA35,[2]シフト記号表!$C$6:$L$47,10,FALSE))</f>
        <v/>
      </c>
      <c r="BB36" s="705">
        <f>IF($BE$3="４週",SUM(W36:AX36),IF($BE$3="暦月",SUM(W36:BA36),""))</f>
        <v>0</v>
      </c>
      <c r="BC36" s="706"/>
      <c r="BD36" s="707">
        <f>IF($BE$3="４週",BB36/4,IF($BE$3="暦月",(BB36/($BE$8/7)),""))</f>
        <v>0</v>
      </c>
      <c r="BE36" s="706"/>
      <c r="BF36" s="702"/>
      <c r="BG36" s="703"/>
      <c r="BH36" s="703"/>
      <c r="BI36" s="703"/>
      <c r="BJ36" s="704"/>
    </row>
    <row r="37" spans="2:62" ht="20.25" customHeight="1">
      <c r="B37" s="671">
        <f>B35+1</f>
        <v>11</v>
      </c>
      <c r="C37" s="673"/>
      <c r="D37" s="674"/>
      <c r="E37" s="95"/>
      <c r="F37" s="96"/>
      <c r="G37" s="95"/>
      <c r="H37" s="96"/>
      <c r="I37" s="677"/>
      <c r="J37" s="678"/>
      <c r="K37" s="681"/>
      <c r="L37" s="682"/>
      <c r="M37" s="682"/>
      <c r="N37" s="674"/>
      <c r="O37" s="685"/>
      <c r="P37" s="686"/>
      <c r="Q37" s="686"/>
      <c r="R37" s="686"/>
      <c r="S37" s="687"/>
      <c r="T37" s="115" t="s">
        <v>450</v>
      </c>
      <c r="U37" s="116"/>
      <c r="V37" s="117"/>
      <c r="W37" s="108"/>
      <c r="X37" s="109"/>
      <c r="Y37" s="109"/>
      <c r="Z37" s="109"/>
      <c r="AA37" s="109"/>
      <c r="AB37" s="109"/>
      <c r="AC37" s="110"/>
      <c r="AD37" s="108"/>
      <c r="AE37" s="109"/>
      <c r="AF37" s="109"/>
      <c r="AG37" s="109"/>
      <c r="AH37" s="109"/>
      <c r="AI37" s="109"/>
      <c r="AJ37" s="110"/>
      <c r="AK37" s="108"/>
      <c r="AL37" s="109"/>
      <c r="AM37" s="109"/>
      <c r="AN37" s="109"/>
      <c r="AO37" s="109"/>
      <c r="AP37" s="109"/>
      <c r="AQ37" s="110"/>
      <c r="AR37" s="108"/>
      <c r="AS37" s="109"/>
      <c r="AT37" s="109"/>
      <c r="AU37" s="109"/>
      <c r="AV37" s="109"/>
      <c r="AW37" s="109"/>
      <c r="AX37" s="110"/>
      <c r="AY37" s="108"/>
      <c r="AZ37" s="109"/>
      <c r="BA37" s="111"/>
      <c r="BB37" s="691"/>
      <c r="BC37" s="692"/>
      <c r="BD37" s="650"/>
      <c r="BE37" s="651"/>
      <c r="BF37" s="652"/>
      <c r="BG37" s="653"/>
      <c r="BH37" s="653"/>
      <c r="BI37" s="653"/>
      <c r="BJ37" s="654"/>
    </row>
    <row r="38" spans="2:62" ht="20.25" customHeight="1">
      <c r="B38" s="694"/>
      <c r="C38" s="708"/>
      <c r="D38" s="709"/>
      <c r="E38" s="95"/>
      <c r="F38" s="96">
        <f>C37</f>
        <v>0</v>
      </c>
      <c r="G38" s="95"/>
      <c r="H38" s="96">
        <f>I37</f>
        <v>0</v>
      </c>
      <c r="I38" s="710"/>
      <c r="J38" s="711"/>
      <c r="K38" s="712"/>
      <c r="L38" s="713"/>
      <c r="M38" s="713"/>
      <c r="N38" s="709"/>
      <c r="O38" s="685"/>
      <c r="P38" s="686"/>
      <c r="Q38" s="686"/>
      <c r="R38" s="686"/>
      <c r="S38" s="687"/>
      <c r="T38" s="112" t="s">
        <v>451</v>
      </c>
      <c r="U38" s="113"/>
      <c r="V38" s="114"/>
      <c r="W38" s="100" t="str">
        <f>IF(W37="","",VLOOKUP(W37,[2]シフト記号表!$C$6:$L$47,10,FALSE))</f>
        <v/>
      </c>
      <c r="X38" s="101" t="str">
        <f>IF(X37="","",VLOOKUP(X37,[2]シフト記号表!$C$6:$L$47,10,FALSE))</f>
        <v/>
      </c>
      <c r="Y38" s="101" t="str">
        <f>IF(Y37="","",VLOOKUP(Y37,[2]シフト記号表!$C$6:$L$47,10,FALSE))</f>
        <v/>
      </c>
      <c r="Z38" s="101" t="str">
        <f>IF(Z37="","",VLOOKUP(Z37,[2]シフト記号表!$C$6:$L$47,10,FALSE))</f>
        <v/>
      </c>
      <c r="AA38" s="101" t="str">
        <f>IF(AA37="","",VLOOKUP(AA37,[2]シフト記号表!$C$6:$L$47,10,FALSE))</f>
        <v/>
      </c>
      <c r="AB38" s="101" t="str">
        <f>IF(AB37="","",VLOOKUP(AB37,[2]シフト記号表!$C$6:$L$47,10,FALSE))</f>
        <v/>
      </c>
      <c r="AC38" s="102" t="str">
        <f>IF(AC37="","",VLOOKUP(AC37,[2]シフト記号表!$C$6:$L$47,10,FALSE))</f>
        <v/>
      </c>
      <c r="AD38" s="100" t="str">
        <f>IF(AD37="","",VLOOKUP(AD37,[2]シフト記号表!$C$6:$L$47,10,FALSE))</f>
        <v/>
      </c>
      <c r="AE38" s="101" t="str">
        <f>IF(AE37="","",VLOOKUP(AE37,[2]シフト記号表!$C$6:$L$47,10,FALSE))</f>
        <v/>
      </c>
      <c r="AF38" s="101" t="str">
        <f>IF(AF37="","",VLOOKUP(AF37,[2]シフト記号表!$C$6:$L$47,10,FALSE))</f>
        <v/>
      </c>
      <c r="AG38" s="101" t="str">
        <f>IF(AG37="","",VLOOKUP(AG37,[2]シフト記号表!$C$6:$L$47,10,FALSE))</f>
        <v/>
      </c>
      <c r="AH38" s="101" t="str">
        <f>IF(AH37="","",VLOOKUP(AH37,[2]シフト記号表!$C$6:$L$47,10,FALSE))</f>
        <v/>
      </c>
      <c r="AI38" s="101" t="str">
        <f>IF(AI37="","",VLOOKUP(AI37,[2]シフト記号表!$C$6:$L$47,10,FALSE))</f>
        <v/>
      </c>
      <c r="AJ38" s="102" t="str">
        <f>IF(AJ37="","",VLOOKUP(AJ37,[2]シフト記号表!$C$6:$L$47,10,FALSE))</f>
        <v/>
      </c>
      <c r="AK38" s="100" t="str">
        <f>IF(AK37="","",VLOOKUP(AK37,[2]シフト記号表!$C$6:$L$47,10,FALSE))</f>
        <v/>
      </c>
      <c r="AL38" s="101" t="str">
        <f>IF(AL37="","",VLOOKUP(AL37,[2]シフト記号表!$C$6:$L$47,10,FALSE))</f>
        <v/>
      </c>
      <c r="AM38" s="101" t="str">
        <f>IF(AM37="","",VLOOKUP(AM37,[2]シフト記号表!$C$6:$L$47,10,FALSE))</f>
        <v/>
      </c>
      <c r="AN38" s="101" t="str">
        <f>IF(AN37="","",VLOOKUP(AN37,[2]シフト記号表!$C$6:$L$47,10,FALSE))</f>
        <v/>
      </c>
      <c r="AO38" s="101" t="str">
        <f>IF(AO37="","",VLOOKUP(AO37,[2]シフト記号表!$C$6:$L$47,10,FALSE))</f>
        <v/>
      </c>
      <c r="AP38" s="101" t="str">
        <f>IF(AP37="","",VLOOKUP(AP37,[2]シフト記号表!$C$6:$L$47,10,FALSE))</f>
        <v/>
      </c>
      <c r="AQ38" s="102" t="str">
        <f>IF(AQ37="","",VLOOKUP(AQ37,[2]シフト記号表!$C$6:$L$47,10,FALSE))</f>
        <v/>
      </c>
      <c r="AR38" s="100" t="str">
        <f>IF(AR37="","",VLOOKUP(AR37,[2]シフト記号表!$C$6:$L$47,10,FALSE))</f>
        <v/>
      </c>
      <c r="AS38" s="101" t="str">
        <f>IF(AS37="","",VLOOKUP(AS37,[2]シフト記号表!$C$6:$L$47,10,FALSE))</f>
        <v/>
      </c>
      <c r="AT38" s="101" t="str">
        <f>IF(AT37="","",VLOOKUP(AT37,[2]シフト記号表!$C$6:$L$47,10,FALSE))</f>
        <v/>
      </c>
      <c r="AU38" s="101" t="str">
        <f>IF(AU37="","",VLOOKUP(AU37,[2]シフト記号表!$C$6:$L$47,10,FALSE))</f>
        <v/>
      </c>
      <c r="AV38" s="101" t="str">
        <f>IF(AV37="","",VLOOKUP(AV37,[2]シフト記号表!$C$6:$L$47,10,FALSE))</f>
        <v/>
      </c>
      <c r="AW38" s="101" t="str">
        <f>IF(AW37="","",VLOOKUP(AW37,[2]シフト記号表!$C$6:$L$47,10,FALSE))</f>
        <v/>
      </c>
      <c r="AX38" s="102" t="str">
        <f>IF(AX37="","",VLOOKUP(AX37,[2]シフト記号表!$C$6:$L$47,10,FALSE))</f>
        <v/>
      </c>
      <c r="AY38" s="100" t="str">
        <f>IF(AY37="","",VLOOKUP(AY37,[2]シフト記号表!$C$6:$L$47,10,FALSE))</f>
        <v/>
      </c>
      <c r="AZ38" s="101" t="str">
        <f>IF(AZ37="","",VLOOKUP(AZ37,[2]シフト記号表!$C$6:$L$47,10,FALSE))</f>
        <v/>
      </c>
      <c r="BA38" s="101" t="str">
        <f>IF(BA37="","",VLOOKUP(BA37,[2]シフト記号表!$C$6:$L$47,10,FALSE))</f>
        <v/>
      </c>
      <c r="BB38" s="705">
        <f>IF($BE$3="４週",SUM(W38:AX38),IF($BE$3="暦月",SUM(W38:BA38),""))</f>
        <v>0</v>
      </c>
      <c r="BC38" s="706"/>
      <c r="BD38" s="707">
        <f>IF($BE$3="４週",BB38/4,IF($BE$3="暦月",(BB38/($BE$8/7)),""))</f>
        <v>0</v>
      </c>
      <c r="BE38" s="706"/>
      <c r="BF38" s="702"/>
      <c r="BG38" s="703"/>
      <c r="BH38" s="703"/>
      <c r="BI38" s="703"/>
      <c r="BJ38" s="704"/>
    </row>
    <row r="39" spans="2:62" ht="20.25" customHeight="1">
      <c r="B39" s="671">
        <f>B37+1</f>
        <v>12</v>
      </c>
      <c r="C39" s="673"/>
      <c r="D39" s="674"/>
      <c r="E39" s="95"/>
      <c r="F39" s="96"/>
      <c r="G39" s="95"/>
      <c r="H39" s="96"/>
      <c r="I39" s="677"/>
      <c r="J39" s="678"/>
      <c r="K39" s="681"/>
      <c r="L39" s="682"/>
      <c r="M39" s="682"/>
      <c r="N39" s="674"/>
      <c r="O39" s="685"/>
      <c r="P39" s="686"/>
      <c r="Q39" s="686"/>
      <c r="R39" s="686"/>
      <c r="S39" s="687"/>
      <c r="T39" s="115" t="s">
        <v>450</v>
      </c>
      <c r="U39" s="116"/>
      <c r="V39" s="117"/>
      <c r="W39" s="108"/>
      <c r="X39" s="109"/>
      <c r="Y39" s="109"/>
      <c r="Z39" s="109"/>
      <c r="AA39" s="109"/>
      <c r="AB39" s="109"/>
      <c r="AC39" s="110"/>
      <c r="AD39" s="108"/>
      <c r="AE39" s="109"/>
      <c r="AF39" s="109"/>
      <c r="AG39" s="109"/>
      <c r="AH39" s="109"/>
      <c r="AI39" s="109"/>
      <c r="AJ39" s="110"/>
      <c r="AK39" s="108"/>
      <c r="AL39" s="109"/>
      <c r="AM39" s="109"/>
      <c r="AN39" s="109"/>
      <c r="AO39" s="109"/>
      <c r="AP39" s="109"/>
      <c r="AQ39" s="110"/>
      <c r="AR39" s="108"/>
      <c r="AS39" s="109"/>
      <c r="AT39" s="109"/>
      <c r="AU39" s="109"/>
      <c r="AV39" s="109"/>
      <c r="AW39" s="109"/>
      <c r="AX39" s="110"/>
      <c r="AY39" s="108"/>
      <c r="AZ39" s="109"/>
      <c r="BA39" s="111"/>
      <c r="BB39" s="691"/>
      <c r="BC39" s="692"/>
      <c r="BD39" s="650"/>
      <c r="BE39" s="651"/>
      <c r="BF39" s="652"/>
      <c r="BG39" s="653"/>
      <c r="BH39" s="653"/>
      <c r="BI39" s="653"/>
      <c r="BJ39" s="654"/>
    </row>
    <row r="40" spans="2:62" ht="20.25" customHeight="1">
      <c r="B40" s="694"/>
      <c r="C40" s="708"/>
      <c r="D40" s="709"/>
      <c r="E40" s="95"/>
      <c r="F40" s="96">
        <f>C39</f>
        <v>0</v>
      </c>
      <c r="G40" s="95"/>
      <c r="H40" s="96">
        <f>I39</f>
        <v>0</v>
      </c>
      <c r="I40" s="710"/>
      <c r="J40" s="711"/>
      <c r="K40" s="712"/>
      <c r="L40" s="713"/>
      <c r="M40" s="713"/>
      <c r="N40" s="709"/>
      <c r="O40" s="685"/>
      <c r="P40" s="686"/>
      <c r="Q40" s="686"/>
      <c r="R40" s="686"/>
      <c r="S40" s="687"/>
      <c r="T40" s="112" t="s">
        <v>451</v>
      </c>
      <c r="U40" s="113"/>
      <c r="V40" s="114"/>
      <c r="W40" s="100" t="str">
        <f>IF(W39="","",VLOOKUP(W39,[2]シフト記号表!$C$6:$L$47,10,FALSE))</f>
        <v/>
      </c>
      <c r="X40" s="101" t="str">
        <f>IF(X39="","",VLOOKUP(X39,[2]シフト記号表!$C$6:$L$47,10,FALSE))</f>
        <v/>
      </c>
      <c r="Y40" s="101" t="str">
        <f>IF(Y39="","",VLOOKUP(Y39,[2]シフト記号表!$C$6:$L$47,10,FALSE))</f>
        <v/>
      </c>
      <c r="Z40" s="101" t="str">
        <f>IF(Z39="","",VLOOKUP(Z39,[2]シフト記号表!$C$6:$L$47,10,FALSE))</f>
        <v/>
      </c>
      <c r="AA40" s="101" t="str">
        <f>IF(AA39="","",VLOOKUP(AA39,[2]シフト記号表!$C$6:$L$47,10,FALSE))</f>
        <v/>
      </c>
      <c r="AB40" s="101" t="str">
        <f>IF(AB39="","",VLOOKUP(AB39,[2]シフト記号表!$C$6:$L$47,10,FALSE))</f>
        <v/>
      </c>
      <c r="AC40" s="102" t="str">
        <f>IF(AC39="","",VLOOKUP(AC39,[2]シフト記号表!$C$6:$L$47,10,FALSE))</f>
        <v/>
      </c>
      <c r="AD40" s="100" t="str">
        <f>IF(AD39="","",VLOOKUP(AD39,[2]シフト記号表!$C$6:$L$47,10,FALSE))</f>
        <v/>
      </c>
      <c r="AE40" s="101" t="str">
        <f>IF(AE39="","",VLOOKUP(AE39,[2]シフト記号表!$C$6:$L$47,10,FALSE))</f>
        <v/>
      </c>
      <c r="AF40" s="101" t="str">
        <f>IF(AF39="","",VLOOKUP(AF39,[2]シフト記号表!$C$6:$L$47,10,FALSE))</f>
        <v/>
      </c>
      <c r="AG40" s="101" t="str">
        <f>IF(AG39="","",VLOOKUP(AG39,[2]シフト記号表!$C$6:$L$47,10,FALSE))</f>
        <v/>
      </c>
      <c r="AH40" s="101" t="str">
        <f>IF(AH39="","",VLOOKUP(AH39,[2]シフト記号表!$C$6:$L$47,10,FALSE))</f>
        <v/>
      </c>
      <c r="AI40" s="101" t="str">
        <f>IF(AI39="","",VLOOKUP(AI39,[2]シフト記号表!$C$6:$L$47,10,FALSE))</f>
        <v/>
      </c>
      <c r="AJ40" s="102" t="str">
        <f>IF(AJ39="","",VLOOKUP(AJ39,[2]シフト記号表!$C$6:$L$47,10,FALSE))</f>
        <v/>
      </c>
      <c r="AK40" s="100" t="str">
        <f>IF(AK39="","",VLOOKUP(AK39,[2]シフト記号表!$C$6:$L$47,10,FALSE))</f>
        <v/>
      </c>
      <c r="AL40" s="101" t="str">
        <f>IF(AL39="","",VLOOKUP(AL39,[2]シフト記号表!$C$6:$L$47,10,FALSE))</f>
        <v/>
      </c>
      <c r="AM40" s="101" t="str">
        <f>IF(AM39="","",VLOOKUP(AM39,[2]シフト記号表!$C$6:$L$47,10,FALSE))</f>
        <v/>
      </c>
      <c r="AN40" s="101" t="str">
        <f>IF(AN39="","",VLOOKUP(AN39,[2]シフト記号表!$C$6:$L$47,10,FALSE))</f>
        <v/>
      </c>
      <c r="AO40" s="101" t="str">
        <f>IF(AO39="","",VLOOKUP(AO39,[2]シフト記号表!$C$6:$L$47,10,FALSE))</f>
        <v/>
      </c>
      <c r="AP40" s="101" t="str">
        <f>IF(AP39="","",VLOOKUP(AP39,[2]シフト記号表!$C$6:$L$47,10,FALSE))</f>
        <v/>
      </c>
      <c r="AQ40" s="102" t="str">
        <f>IF(AQ39="","",VLOOKUP(AQ39,[2]シフト記号表!$C$6:$L$47,10,FALSE))</f>
        <v/>
      </c>
      <c r="AR40" s="100" t="str">
        <f>IF(AR39="","",VLOOKUP(AR39,[2]シフト記号表!$C$6:$L$47,10,FALSE))</f>
        <v/>
      </c>
      <c r="AS40" s="101" t="str">
        <f>IF(AS39="","",VLOOKUP(AS39,[2]シフト記号表!$C$6:$L$47,10,FALSE))</f>
        <v/>
      </c>
      <c r="AT40" s="101" t="str">
        <f>IF(AT39="","",VLOOKUP(AT39,[2]シフト記号表!$C$6:$L$47,10,FALSE))</f>
        <v/>
      </c>
      <c r="AU40" s="101" t="str">
        <f>IF(AU39="","",VLOOKUP(AU39,[2]シフト記号表!$C$6:$L$47,10,FALSE))</f>
        <v/>
      </c>
      <c r="AV40" s="101" t="str">
        <f>IF(AV39="","",VLOOKUP(AV39,[2]シフト記号表!$C$6:$L$47,10,FALSE))</f>
        <v/>
      </c>
      <c r="AW40" s="101" t="str">
        <f>IF(AW39="","",VLOOKUP(AW39,[2]シフト記号表!$C$6:$L$47,10,FALSE))</f>
        <v/>
      </c>
      <c r="AX40" s="102" t="str">
        <f>IF(AX39="","",VLOOKUP(AX39,[2]シフト記号表!$C$6:$L$47,10,FALSE))</f>
        <v/>
      </c>
      <c r="AY40" s="100" t="str">
        <f>IF(AY39="","",VLOOKUP(AY39,[2]シフト記号表!$C$6:$L$47,10,FALSE))</f>
        <v/>
      </c>
      <c r="AZ40" s="101" t="str">
        <f>IF(AZ39="","",VLOOKUP(AZ39,[2]シフト記号表!$C$6:$L$47,10,FALSE))</f>
        <v/>
      </c>
      <c r="BA40" s="101" t="str">
        <f>IF(BA39="","",VLOOKUP(BA39,[2]シフト記号表!$C$6:$L$47,10,FALSE))</f>
        <v/>
      </c>
      <c r="BB40" s="705">
        <f>IF($BE$3="４週",SUM(W40:AX40),IF($BE$3="暦月",SUM(W40:BA40),""))</f>
        <v>0</v>
      </c>
      <c r="BC40" s="706"/>
      <c r="BD40" s="707">
        <f>IF($BE$3="４週",BB40/4,IF($BE$3="暦月",(BB40/($BE$8/7)),""))</f>
        <v>0</v>
      </c>
      <c r="BE40" s="706"/>
      <c r="BF40" s="702"/>
      <c r="BG40" s="703"/>
      <c r="BH40" s="703"/>
      <c r="BI40" s="703"/>
      <c r="BJ40" s="704"/>
    </row>
    <row r="41" spans="2:62" ht="20.25" customHeight="1">
      <c r="B41" s="671">
        <f>B39+1</f>
        <v>13</v>
      </c>
      <c r="C41" s="673"/>
      <c r="D41" s="674"/>
      <c r="E41" s="95"/>
      <c r="F41" s="96"/>
      <c r="G41" s="95"/>
      <c r="H41" s="96"/>
      <c r="I41" s="677"/>
      <c r="J41" s="678"/>
      <c r="K41" s="681"/>
      <c r="L41" s="682"/>
      <c r="M41" s="682"/>
      <c r="N41" s="674"/>
      <c r="O41" s="685"/>
      <c r="P41" s="686"/>
      <c r="Q41" s="686"/>
      <c r="R41" s="686"/>
      <c r="S41" s="687"/>
      <c r="T41" s="115" t="s">
        <v>450</v>
      </c>
      <c r="U41" s="116"/>
      <c r="V41" s="117"/>
      <c r="W41" s="108"/>
      <c r="X41" s="109"/>
      <c r="Y41" s="109"/>
      <c r="Z41" s="109"/>
      <c r="AA41" s="109"/>
      <c r="AB41" s="109"/>
      <c r="AC41" s="110"/>
      <c r="AD41" s="108"/>
      <c r="AE41" s="109"/>
      <c r="AF41" s="109"/>
      <c r="AG41" s="109"/>
      <c r="AH41" s="109"/>
      <c r="AI41" s="109"/>
      <c r="AJ41" s="110"/>
      <c r="AK41" s="108"/>
      <c r="AL41" s="109"/>
      <c r="AM41" s="109"/>
      <c r="AN41" s="109"/>
      <c r="AO41" s="109"/>
      <c r="AP41" s="109"/>
      <c r="AQ41" s="110"/>
      <c r="AR41" s="108"/>
      <c r="AS41" s="109"/>
      <c r="AT41" s="109"/>
      <c r="AU41" s="109"/>
      <c r="AV41" s="109"/>
      <c r="AW41" s="109"/>
      <c r="AX41" s="110"/>
      <c r="AY41" s="108"/>
      <c r="AZ41" s="109"/>
      <c r="BA41" s="111"/>
      <c r="BB41" s="691"/>
      <c r="BC41" s="692"/>
      <c r="BD41" s="650"/>
      <c r="BE41" s="651"/>
      <c r="BF41" s="652"/>
      <c r="BG41" s="653"/>
      <c r="BH41" s="653"/>
      <c r="BI41" s="653"/>
      <c r="BJ41" s="654"/>
    </row>
    <row r="42" spans="2:62" ht="20.25" customHeight="1">
      <c r="B42" s="694"/>
      <c r="C42" s="708"/>
      <c r="D42" s="709"/>
      <c r="E42" s="95"/>
      <c r="F42" s="96">
        <f>C41</f>
        <v>0</v>
      </c>
      <c r="G42" s="95"/>
      <c r="H42" s="96">
        <f>I41</f>
        <v>0</v>
      </c>
      <c r="I42" s="710"/>
      <c r="J42" s="711"/>
      <c r="K42" s="712"/>
      <c r="L42" s="713"/>
      <c r="M42" s="713"/>
      <c r="N42" s="709"/>
      <c r="O42" s="685"/>
      <c r="P42" s="686"/>
      <c r="Q42" s="686"/>
      <c r="R42" s="686"/>
      <c r="S42" s="687"/>
      <c r="T42" s="112" t="s">
        <v>451</v>
      </c>
      <c r="U42" s="113"/>
      <c r="V42" s="114"/>
      <c r="W42" s="100" t="str">
        <f>IF(W41="","",VLOOKUP(W41,[2]シフト記号表!$C$6:$L$47,10,FALSE))</f>
        <v/>
      </c>
      <c r="X42" s="101" t="str">
        <f>IF(X41="","",VLOOKUP(X41,[2]シフト記号表!$C$6:$L$47,10,FALSE))</f>
        <v/>
      </c>
      <c r="Y42" s="101" t="str">
        <f>IF(Y41="","",VLOOKUP(Y41,[2]シフト記号表!$C$6:$L$47,10,FALSE))</f>
        <v/>
      </c>
      <c r="Z42" s="101" t="str">
        <f>IF(Z41="","",VLOOKUP(Z41,[2]シフト記号表!$C$6:$L$47,10,FALSE))</f>
        <v/>
      </c>
      <c r="AA42" s="101" t="str">
        <f>IF(AA41="","",VLOOKUP(AA41,[2]シフト記号表!$C$6:$L$47,10,FALSE))</f>
        <v/>
      </c>
      <c r="AB42" s="101" t="str">
        <f>IF(AB41="","",VLOOKUP(AB41,[2]シフト記号表!$C$6:$L$47,10,FALSE))</f>
        <v/>
      </c>
      <c r="AC42" s="102" t="str">
        <f>IF(AC41="","",VLOOKUP(AC41,[2]シフト記号表!$C$6:$L$47,10,FALSE))</f>
        <v/>
      </c>
      <c r="AD42" s="100" t="str">
        <f>IF(AD41="","",VLOOKUP(AD41,[2]シフト記号表!$C$6:$L$47,10,FALSE))</f>
        <v/>
      </c>
      <c r="AE42" s="101" t="str">
        <f>IF(AE41="","",VLOOKUP(AE41,[2]シフト記号表!$C$6:$L$47,10,FALSE))</f>
        <v/>
      </c>
      <c r="AF42" s="101" t="str">
        <f>IF(AF41="","",VLOOKUP(AF41,[2]シフト記号表!$C$6:$L$47,10,FALSE))</f>
        <v/>
      </c>
      <c r="AG42" s="101" t="str">
        <f>IF(AG41="","",VLOOKUP(AG41,[2]シフト記号表!$C$6:$L$47,10,FALSE))</f>
        <v/>
      </c>
      <c r="AH42" s="101" t="str">
        <f>IF(AH41="","",VLOOKUP(AH41,[2]シフト記号表!$C$6:$L$47,10,FALSE))</f>
        <v/>
      </c>
      <c r="AI42" s="101" t="str">
        <f>IF(AI41="","",VLOOKUP(AI41,[2]シフト記号表!$C$6:$L$47,10,FALSE))</f>
        <v/>
      </c>
      <c r="AJ42" s="102" t="str">
        <f>IF(AJ41="","",VLOOKUP(AJ41,[2]シフト記号表!$C$6:$L$47,10,FALSE))</f>
        <v/>
      </c>
      <c r="AK42" s="100" t="str">
        <f>IF(AK41="","",VLOOKUP(AK41,[2]シフト記号表!$C$6:$L$47,10,FALSE))</f>
        <v/>
      </c>
      <c r="AL42" s="101" t="str">
        <f>IF(AL41="","",VLOOKUP(AL41,[2]シフト記号表!$C$6:$L$47,10,FALSE))</f>
        <v/>
      </c>
      <c r="AM42" s="101" t="str">
        <f>IF(AM41="","",VLOOKUP(AM41,[2]シフト記号表!$C$6:$L$47,10,FALSE))</f>
        <v/>
      </c>
      <c r="AN42" s="101" t="str">
        <f>IF(AN41="","",VLOOKUP(AN41,[2]シフト記号表!$C$6:$L$47,10,FALSE))</f>
        <v/>
      </c>
      <c r="AO42" s="101" t="str">
        <f>IF(AO41="","",VLOOKUP(AO41,[2]シフト記号表!$C$6:$L$47,10,FALSE))</f>
        <v/>
      </c>
      <c r="AP42" s="101" t="str">
        <f>IF(AP41="","",VLOOKUP(AP41,[2]シフト記号表!$C$6:$L$47,10,FALSE))</f>
        <v/>
      </c>
      <c r="AQ42" s="102" t="str">
        <f>IF(AQ41="","",VLOOKUP(AQ41,[2]シフト記号表!$C$6:$L$47,10,FALSE))</f>
        <v/>
      </c>
      <c r="AR42" s="100" t="str">
        <f>IF(AR41="","",VLOOKUP(AR41,[2]シフト記号表!$C$6:$L$47,10,FALSE))</f>
        <v/>
      </c>
      <c r="AS42" s="101" t="str">
        <f>IF(AS41="","",VLOOKUP(AS41,[2]シフト記号表!$C$6:$L$47,10,FALSE))</f>
        <v/>
      </c>
      <c r="AT42" s="101" t="str">
        <f>IF(AT41="","",VLOOKUP(AT41,[2]シフト記号表!$C$6:$L$47,10,FALSE))</f>
        <v/>
      </c>
      <c r="AU42" s="101" t="str">
        <f>IF(AU41="","",VLOOKUP(AU41,[2]シフト記号表!$C$6:$L$47,10,FALSE))</f>
        <v/>
      </c>
      <c r="AV42" s="101" t="str">
        <f>IF(AV41="","",VLOOKUP(AV41,[2]シフト記号表!$C$6:$L$47,10,FALSE))</f>
        <v/>
      </c>
      <c r="AW42" s="101" t="str">
        <f>IF(AW41="","",VLOOKUP(AW41,[2]シフト記号表!$C$6:$L$47,10,FALSE))</f>
        <v/>
      </c>
      <c r="AX42" s="102" t="str">
        <f>IF(AX41="","",VLOOKUP(AX41,[2]シフト記号表!$C$6:$L$47,10,FALSE))</f>
        <v/>
      </c>
      <c r="AY42" s="100" t="str">
        <f>IF(AY41="","",VLOOKUP(AY41,[2]シフト記号表!$C$6:$L$47,10,FALSE))</f>
        <v/>
      </c>
      <c r="AZ42" s="101" t="str">
        <f>IF(AZ41="","",VLOOKUP(AZ41,[2]シフト記号表!$C$6:$L$47,10,FALSE))</f>
        <v/>
      </c>
      <c r="BA42" s="101" t="str">
        <f>IF(BA41="","",VLOOKUP(BA41,[2]シフト記号表!$C$6:$L$47,10,FALSE))</f>
        <v/>
      </c>
      <c r="BB42" s="705">
        <f>IF($BE$3="４週",SUM(W42:AX42),IF($BE$3="暦月",SUM(W42:BA42),""))</f>
        <v>0</v>
      </c>
      <c r="BC42" s="706"/>
      <c r="BD42" s="707">
        <f>IF($BE$3="４週",BB42/4,IF($BE$3="暦月",(BB42/($BE$8/7)),""))</f>
        <v>0</v>
      </c>
      <c r="BE42" s="706"/>
      <c r="BF42" s="702"/>
      <c r="BG42" s="703"/>
      <c r="BH42" s="703"/>
      <c r="BI42" s="703"/>
      <c r="BJ42" s="704"/>
    </row>
    <row r="43" spans="2:62" ht="20.25" customHeight="1">
      <c r="B43" s="671">
        <f>B41+1</f>
        <v>14</v>
      </c>
      <c r="C43" s="673"/>
      <c r="D43" s="674"/>
      <c r="E43" s="95"/>
      <c r="F43" s="96"/>
      <c r="G43" s="95"/>
      <c r="H43" s="96"/>
      <c r="I43" s="677"/>
      <c r="J43" s="678"/>
      <c r="K43" s="681"/>
      <c r="L43" s="682"/>
      <c r="M43" s="682"/>
      <c r="N43" s="674"/>
      <c r="O43" s="685"/>
      <c r="P43" s="686"/>
      <c r="Q43" s="686"/>
      <c r="R43" s="686"/>
      <c r="S43" s="687"/>
      <c r="T43" s="115" t="s">
        <v>450</v>
      </c>
      <c r="U43" s="116"/>
      <c r="V43" s="117"/>
      <c r="W43" s="108"/>
      <c r="X43" s="109"/>
      <c r="Y43" s="109"/>
      <c r="Z43" s="109"/>
      <c r="AA43" s="109"/>
      <c r="AB43" s="109"/>
      <c r="AC43" s="110"/>
      <c r="AD43" s="108"/>
      <c r="AE43" s="109"/>
      <c r="AF43" s="109"/>
      <c r="AG43" s="109"/>
      <c r="AH43" s="109"/>
      <c r="AI43" s="109"/>
      <c r="AJ43" s="110"/>
      <c r="AK43" s="108"/>
      <c r="AL43" s="109"/>
      <c r="AM43" s="109"/>
      <c r="AN43" s="109"/>
      <c r="AO43" s="109"/>
      <c r="AP43" s="109"/>
      <c r="AQ43" s="110"/>
      <c r="AR43" s="108"/>
      <c r="AS43" s="109"/>
      <c r="AT43" s="109"/>
      <c r="AU43" s="109"/>
      <c r="AV43" s="109"/>
      <c r="AW43" s="109"/>
      <c r="AX43" s="110"/>
      <c r="AY43" s="108"/>
      <c r="AZ43" s="109"/>
      <c r="BA43" s="111"/>
      <c r="BB43" s="691"/>
      <c r="BC43" s="692"/>
      <c r="BD43" s="650"/>
      <c r="BE43" s="651"/>
      <c r="BF43" s="652"/>
      <c r="BG43" s="653"/>
      <c r="BH43" s="653"/>
      <c r="BI43" s="653"/>
      <c r="BJ43" s="654"/>
    </row>
    <row r="44" spans="2:62" ht="20.25" customHeight="1">
      <c r="B44" s="694"/>
      <c r="C44" s="708"/>
      <c r="D44" s="709"/>
      <c r="E44" s="95"/>
      <c r="F44" s="96">
        <f>C43</f>
        <v>0</v>
      </c>
      <c r="G44" s="95"/>
      <c r="H44" s="96">
        <f>I43</f>
        <v>0</v>
      </c>
      <c r="I44" s="710"/>
      <c r="J44" s="711"/>
      <c r="K44" s="712"/>
      <c r="L44" s="713"/>
      <c r="M44" s="713"/>
      <c r="N44" s="709"/>
      <c r="O44" s="685"/>
      <c r="P44" s="686"/>
      <c r="Q44" s="686"/>
      <c r="R44" s="686"/>
      <c r="S44" s="687"/>
      <c r="T44" s="112" t="s">
        <v>451</v>
      </c>
      <c r="U44" s="113"/>
      <c r="V44" s="114"/>
      <c r="W44" s="100" t="str">
        <f>IF(W43="","",VLOOKUP(W43,[2]シフト記号表!$C$6:$L$47,10,FALSE))</f>
        <v/>
      </c>
      <c r="X44" s="101" t="str">
        <f>IF(X43="","",VLOOKUP(X43,[2]シフト記号表!$C$6:$L$47,10,FALSE))</f>
        <v/>
      </c>
      <c r="Y44" s="101" t="str">
        <f>IF(Y43="","",VLOOKUP(Y43,[2]シフト記号表!$C$6:$L$47,10,FALSE))</f>
        <v/>
      </c>
      <c r="Z44" s="101" t="str">
        <f>IF(Z43="","",VLOOKUP(Z43,[2]シフト記号表!$C$6:$L$47,10,FALSE))</f>
        <v/>
      </c>
      <c r="AA44" s="101" t="str">
        <f>IF(AA43="","",VLOOKUP(AA43,[2]シフト記号表!$C$6:$L$47,10,FALSE))</f>
        <v/>
      </c>
      <c r="AB44" s="101" t="str">
        <f>IF(AB43="","",VLOOKUP(AB43,[2]シフト記号表!$C$6:$L$47,10,FALSE))</f>
        <v/>
      </c>
      <c r="AC44" s="102" t="str">
        <f>IF(AC43="","",VLOOKUP(AC43,[2]シフト記号表!$C$6:$L$47,10,FALSE))</f>
        <v/>
      </c>
      <c r="AD44" s="100" t="str">
        <f>IF(AD43="","",VLOOKUP(AD43,[2]シフト記号表!$C$6:$L$47,10,FALSE))</f>
        <v/>
      </c>
      <c r="AE44" s="101" t="str">
        <f>IF(AE43="","",VLOOKUP(AE43,[2]シフト記号表!$C$6:$L$47,10,FALSE))</f>
        <v/>
      </c>
      <c r="AF44" s="101" t="str">
        <f>IF(AF43="","",VLOOKUP(AF43,[2]シフト記号表!$C$6:$L$47,10,FALSE))</f>
        <v/>
      </c>
      <c r="AG44" s="101" t="str">
        <f>IF(AG43="","",VLOOKUP(AG43,[2]シフト記号表!$C$6:$L$47,10,FALSE))</f>
        <v/>
      </c>
      <c r="AH44" s="101" t="str">
        <f>IF(AH43="","",VLOOKUP(AH43,[2]シフト記号表!$C$6:$L$47,10,FALSE))</f>
        <v/>
      </c>
      <c r="AI44" s="101" t="str">
        <f>IF(AI43="","",VLOOKUP(AI43,[2]シフト記号表!$C$6:$L$47,10,FALSE))</f>
        <v/>
      </c>
      <c r="AJ44" s="102" t="str">
        <f>IF(AJ43="","",VLOOKUP(AJ43,[2]シフト記号表!$C$6:$L$47,10,FALSE))</f>
        <v/>
      </c>
      <c r="AK44" s="100" t="str">
        <f>IF(AK43="","",VLOOKUP(AK43,[2]シフト記号表!$C$6:$L$47,10,FALSE))</f>
        <v/>
      </c>
      <c r="AL44" s="101" t="str">
        <f>IF(AL43="","",VLOOKUP(AL43,[2]シフト記号表!$C$6:$L$47,10,FALSE))</f>
        <v/>
      </c>
      <c r="AM44" s="101" t="str">
        <f>IF(AM43="","",VLOOKUP(AM43,[2]シフト記号表!$C$6:$L$47,10,FALSE))</f>
        <v/>
      </c>
      <c r="AN44" s="101" t="str">
        <f>IF(AN43="","",VLOOKUP(AN43,[2]シフト記号表!$C$6:$L$47,10,FALSE))</f>
        <v/>
      </c>
      <c r="AO44" s="101" t="str">
        <f>IF(AO43="","",VLOOKUP(AO43,[2]シフト記号表!$C$6:$L$47,10,FALSE))</f>
        <v/>
      </c>
      <c r="AP44" s="101" t="str">
        <f>IF(AP43="","",VLOOKUP(AP43,[2]シフト記号表!$C$6:$L$47,10,FALSE))</f>
        <v/>
      </c>
      <c r="AQ44" s="102" t="str">
        <f>IF(AQ43="","",VLOOKUP(AQ43,[2]シフト記号表!$C$6:$L$47,10,FALSE))</f>
        <v/>
      </c>
      <c r="AR44" s="100" t="str">
        <f>IF(AR43="","",VLOOKUP(AR43,[2]シフト記号表!$C$6:$L$47,10,FALSE))</f>
        <v/>
      </c>
      <c r="AS44" s="101" t="str">
        <f>IF(AS43="","",VLOOKUP(AS43,[2]シフト記号表!$C$6:$L$47,10,FALSE))</f>
        <v/>
      </c>
      <c r="AT44" s="101" t="str">
        <f>IF(AT43="","",VLOOKUP(AT43,[2]シフト記号表!$C$6:$L$47,10,FALSE))</f>
        <v/>
      </c>
      <c r="AU44" s="101" t="str">
        <f>IF(AU43="","",VLOOKUP(AU43,[2]シフト記号表!$C$6:$L$47,10,FALSE))</f>
        <v/>
      </c>
      <c r="AV44" s="101" t="str">
        <f>IF(AV43="","",VLOOKUP(AV43,[2]シフト記号表!$C$6:$L$47,10,FALSE))</f>
        <v/>
      </c>
      <c r="AW44" s="101" t="str">
        <f>IF(AW43="","",VLOOKUP(AW43,[2]シフト記号表!$C$6:$L$47,10,FALSE))</f>
        <v/>
      </c>
      <c r="AX44" s="102" t="str">
        <f>IF(AX43="","",VLOOKUP(AX43,[2]シフト記号表!$C$6:$L$47,10,FALSE))</f>
        <v/>
      </c>
      <c r="AY44" s="100" t="str">
        <f>IF(AY43="","",VLOOKUP(AY43,[2]シフト記号表!$C$6:$L$47,10,FALSE))</f>
        <v/>
      </c>
      <c r="AZ44" s="101" t="str">
        <f>IF(AZ43="","",VLOOKUP(AZ43,[2]シフト記号表!$C$6:$L$47,10,FALSE))</f>
        <v/>
      </c>
      <c r="BA44" s="101" t="str">
        <f>IF(BA43="","",VLOOKUP(BA43,[2]シフト記号表!$C$6:$L$47,10,FALSE))</f>
        <v/>
      </c>
      <c r="BB44" s="705">
        <f>IF($BE$3="４週",SUM(W44:AX44),IF($BE$3="暦月",SUM(W44:BA44),""))</f>
        <v>0</v>
      </c>
      <c r="BC44" s="706"/>
      <c r="BD44" s="707">
        <f>IF($BE$3="４週",BB44/4,IF($BE$3="暦月",(BB44/($BE$8/7)),""))</f>
        <v>0</v>
      </c>
      <c r="BE44" s="706"/>
      <c r="BF44" s="702"/>
      <c r="BG44" s="703"/>
      <c r="BH44" s="703"/>
      <c r="BI44" s="703"/>
      <c r="BJ44" s="704"/>
    </row>
    <row r="45" spans="2:62" ht="20.25" customHeight="1">
      <c r="B45" s="671">
        <f>B43+1</f>
        <v>15</v>
      </c>
      <c r="C45" s="673"/>
      <c r="D45" s="674"/>
      <c r="E45" s="95"/>
      <c r="F45" s="96"/>
      <c r="G45" s="95"/>
      <c r="H45" s="96"/>
      <c r="I45" s="677"/>
      <c r="J45" s="678"/>
      <c r="K45" s="681"/>
      <c r="L45" s="682"/>
      <c r="M45" s="682"/>
      <c r="N45" s="674"/>
      <c r="O45" s="685"/>
      <c r="P45" s="686"/>
      <c r="Q45" s="686"/>
      <c r="R45" s="686"/>
      <c r="S45" s="687"/>
      <c r="T45" s="115" t="s">
        <v>450</v>
      </c>
      <c r="U45" s="116"/>
      <c r="V45" s="117"/>
      <c r="W45" s="108"/>
      <c r="X45" s="109"/>
      <c r="Y45" s="109"/>
      <c r="Z45" s="109"/>
      <c r="AA45" s="109"/>
      <c r="AB45" s="109"/>
      <c r="AC45" s="110"/>
      <c r="AD45" s="108"/>
      <c r="AE45" s="109"/>
      <c r="AF45" s="109"/>
      <c r="AG45" s="109"/>
      <c r="AH45" s="109"/>
      <c r="AI45" s="109"/>
      <c r="AJ45" s="110"/>
      <c r="AK45" s="108"/>
      <c r="AL45" s="109"/>
      <c r="AM45" s="109"/>
      <c r="AN45" s="109"/>
      <c r="AO45" s="109"/>
      <c r="AP45" s="109"/>
      <c r="AQ45" s="110"/>
      <c r="AR45" s="108"/>
      <c r="AS45" s="109"/>
      <c r="AT45" s="109"/>
      <c r="AU45" s="109"/>
      <c r="AV45" s="109"/>
      <c r="AW45" s="109"/>
      <c r="AX45" s="110"/>
      <c r="AY45" s="108"/>
      <c r="AZ45" s="109"/>
      <c r="BA45" s="111"/>
      <c r="BB45" s="691"/>
      <c r="BC45" s="692"/>
      <c r="BD45" s="650"/>
      <c r="BE45" s="651"/>
      <c r="BF45" s="652"/>
      <c r="BG45" s="653"/>
      <c r="BH45" s="653"/>
      <c r="BI45" s="653"/>
      <c r="BJ45" s="654"/>
    </row>
    <row r="46" spans="2:62" ht="20.25" customHeight="1">
      <c r="B46" s="694"/>
      <c r="C46" s="708"/>
      <c r="D46" s="709"/>
      <c r="E46" s="95"/>
      <c r="F46" s="96">
        <f>C45</f>
        <v>0</v>
      </c>
      <c r="G46" s="95"/>
      <c r="H46" s="96">
        <f>I45</f>
        <v>0</v>
      </c>
      <c r="I46" s="710"/>
      <c r="J46" s="711"/>
      <c r="K46" s="712"/>
      <c r="L46" s="713"/>
      <c r="M46" s="713"/>
      <c r="N46" s="709"/>
      <c r="O46" s="685"/>
      <c r="P46" s="686"/>
      <c r="Q46" s="686"/>
      <c r="R46" s="686"/>
      <c r="S46" s="687"/>
      <c r="T46" s="112" t="s">
        <v>451</v>
      </c>
      <c r="U46" s="113"/>
      <c r="V46" s="114"/>
      <c r="W46" s="100" t="str">
        <f>IF(W45="","",VLOOKUP(W45,[2]シフト記号表!$C$6:$L$47,10,FALSE))</f>
        <v/>
      </c>
      <c r="X46" s="101" t="str">
        <f>IF(X45="","",VLOOKUP(X45,[2]シフト記号表!$C$6:$L$47,10,FALSE))</f>
        <v/>
      </c>
      <c r="Y46" s="101" t="str">
        <f>IF(Y45="","",VLOOKUP(Y45,[2]シフト記号表!$C$6:$L$47,10,FALSE))</f>
        <v/>
      </c>
      <c r="Z46" s="101" t="str">
        <f>IF(Z45="","",VLOOKUP(Z45,[2]シフト記号表!$C$6:$L$47,10,FALSE))</f>
        <v/>
      </c>
      <c r="AA46" s="101" t="str">
        <f>IF(AA45="","",VLOOKUP(AA45,[2]シフト記号表!$C$6:$L$47,10,FALSE))</f>
        <v/>
      </c>
      <c r="AB46" s="101" t="str">
        <f>IF(AB45="","",VLOOKUP(AB45,[2]シフト記号表!$C$6:$L$47,10,FALSE))</f>
        <v/>
      </c>
      <c r="AC46" s="102" t="str">
        <f>IF(AC45="","",VLOOKUP(AC45,[2]シフト記号表!$C$6:$L$47,10,FALSE))</f>
        <v/>
      </c>
      <c r="AD46" s="100" t="str">
        <f>IF(AD45="","",VLOOKUP(AD45,[2]シフト記号表!$C$6:$L$47,10,FALSE))</f>
        <v/>
      </c>
      <c r="AE46" s="101" t="str">
        <f>IF(AE45="","",VLOOKUP(AE45,[2]シフト記号表!$C$6:$L$47,10,FALSE))</f>
        <v/>
      </c>
      <c r="AF46" s="101" t="str">
        <f>IF(AF45="","",VLOOKUP(AF45,[2]シフト記号表!$C$6:$L$47,10,FALSE))</f>
        <v/>
      </c>
      <c r="AG46" s="101" t="str">
        <f>IF(AG45="","",VLOOKUP(AG45,[2]シフト記号表!$C$6:$L$47,10,FALSE))</f>
        <v/>
      </c>
      <c r="AH46" s="101" t="str">
        <f>IF(AH45="","",VLOOKUP(AH45,[2]シフト記号表!$C$6:$L$47,10,FALSE))</f>
        <v/>
      </c>
      <c r="AI46" s="101" t="str">
        <f>IF(AI45="","",VLOOKUP(AI45,[2]シフト記号表!$C$6:$L$47,10,FALSE))</f>
        <v/>
      </c>
      <c r="AJ46" s="102" t="str">
        <f>IF(AJ45="","",VLOOKUP(AJ45,[2]シフト記号表!$C$6:$L$47,10,FALSE))</f>
        <v/>
      </c>
      <c r="AK46" s="100" t="str">
        <f>IF(AK45="","",VLOOKUP(AK45,[2]シフト記号表!$C$6:$L$47,10,FALSE))</f>
        <v/>
      </c>
      <c r="AL46" s="101" t="str">
        <f>IF(AL45="","",VLOOKUP(AL45,[2]シフト記号表!$C$6:$L$47,10,FALSE))</f>
        <v/>
      </c>
      <c r="AM46" s="101" t="str">
        <f>IF(AM45="","",VLOOKUP(AM45,[2]シフト記号表!$C$6:$L$47,10,FALSE))</f>
        <v/>
      </c>
      <c r="AN46" s="101" t="str">
        <f>IF(AN45="","",VLOOKUP(AN45,[2]シフト記号表!$C$6:$L$47,10,FALSE))</f>
        <v/>
      </c>
      <c r="AO46" s="101" t="str">
        <f>IF(AO45="","",VLOOKUP(AO45,[2]シフト記号表!$C$6:$L$47,10,FALSE))</f>
        <v/>
      </c>
      <c r="AP46" s="101" t="str">
        <f>IF(AP45="","",VLOOKUP(AP45,[2]シフト記号表!$C$6:$L$47,10,FALSE))</f>
        <v/>
      </c>
      <c r="AQ46" s="102" t="str">
        <f>IF(AQ45="","",VLOOKUP(AQ45,[2]シフト記号表!$C$6:$L$47,10,FALSE))</f>
        <v/>
      </c>
      <c r="AR46" s="100" t="str">
        <f>IF(AR45="","",VLOOKUP(AR45,[2]シフト記号表!$C$6:$L$47,10,FALSE))</f>
        <v/>
      </c>
      <c r="AS46" s="101" t="str">
        <f>IF(AS45="","",VLOOKUP(AS45,[2]シフト記号表!$C$6:$L$47,10,FALSE))</f>
        <v/>
      </c>
      <c r="AT46" s="101" t="str">
        <f>IF(AT45="","",VLOOKUP(AT45,[2]シフト記号表!$C$6:$L$47,10,FALSE))</f>
        <v/>
      </c>
      <c r="AU46" s="101" t="str">
        <f>IF(AU45="","",VLOOKUP(AU45,[2]シフト記号表!$C$6:$L$47,10,FALSE))</f>
        <v/>
      </c>
      <c r="AV46" s="101" t="str">
        <f>IF(AV45="","",VLOOKUP(AV45,[2]シフト記号表!$C$6:$L$47,10,FALSE))</f>
        <v/>
      </c>
      <c r="AW46" s="101" t="str">
        <f>IF(AW45="","",VLOOKUP(AW45,[2]シフト記号表!$C$6:$L$47,10,FALSE))</f>
        <v/>
      </c>
      <c r="AX46" s="102" t="str">
        <f>IF(AX45="","",VLOOKUP(AX45,[2]シフト記号表!$C$6:$L$47,10,FALSE))</f>
        <v/>
      </c>
      <c r="AY46" s="100" t="str">
        <f>IF(AY45="","",VLOOKUP(AY45,[2]シフト記号表!$C$6:$L$47,10,FALSE))</f>
        <v/>
      </c>
      <c r="AZ46" s="101" t="str">
        <f>IF(AZ45="","",VLOOKUP(AZ45,[2]シフト記号表!$C$6:$L$47,10,FALSE))</f>
        <v/>
      </c>
      <c r="BA46" s="101" t="str">
        <f>IF(BA45="","",VLOOKUP(BA45,[2]シフト記号表!$C$6:$L$47,10,FALSE))</f>
        <v/>
      </c>
      <c r="BB46" s="705">
        <f>IF($BE$3="４週",SUM(W46:AX46),IF($BE$3="暦月",SUM(W46:BA46),""))</f>
        <v>0</v>
      </c>
      <c r="BC46" s="706"/>
      <c r="BD46" s="707">
        <f>IF($BE$3="４週",BB46/4,IF($BE$3="暦月",(BB46/($BE$8/7)),""))</f>
        <v>0</v>
      </c>
      <c r="BE46" s="706"/>
      <c r="BF46" s="702"/>
      <c r="BG46" s="703"/>
      <c r="BH46" s="703"/>
      <c r="BI46" s="703"/>
      <c r="BJ46" s="704"/>
    </row>
    <row r="47" spans="2:62" ht="20.25" customHeight="1">
      <c r="B47" s="671">
        <f>B45+1</f>
        <v>16</v>
      </c>
      <c r="C47" s="673"/>
      <c r="D47" s="674"/>
      <c r="E47" s="95"/>
      <c r="F47" s="96"/>
      <c r="G47" s="95"/>
      <c r="H47" s="96"/>
      <c r="I47" s="677"/>
      <c r="J47" s="678"/>
      <c r="K47" s="681"/>
      <c r="L47" s="682"/>
      <c r="M47" s="682"/>
      <c r="N47" s="674"/>
      <c r="O47" s="685"/>
      <c r="P47" s="686"/>
      <c r="Q47" s="686"/>
      <c r="R47" s="686"/>
      <c r="S47" s="687"/>
      <c r="T47" s="115" t="s">
        <v>450</v>
      </c>
      <c r="U47" s="116"/>
      <c r="V47" s="117"/>
      <c r="W47" s="108"/>
      <c r="X47" s="109"/>
      <c r="Y47" s="109"/>
      <c r="Z47" s="109"/>
      <c r="AA47" s="109"/>
      <c r="AB47" s="109"/>
      <c r="AC47" s="110"/>
      <c r="AD47" s="108"/>
      <c r="AE47" s="109"/>
      <c r="AF47" s="109"/>
      <c r="AG47" s="109"/>
      <c r="AH47" s="109"/>
      <c r="AI47" s="109"/>
      <c r="AJ47" s="110"/>
      <c r="AK47" s="108"/>
      <c r="AL47" s="109"/>
      <c r="AM47" s="109"/>
      <c r="AN47" s="109"/>
      <c r="AO47" s="109"/>
      <c r="AP47" s="109"/>
      <c r="AQ47" s="110"/>
      <c r="AR47" s="108"/>
      <c r="AS47" s="109"/>
      <c r="AT47" s="109"/>
      <c r="AU47" s="109"/>
      <c r="AV47" s="109"/>
      <c r="AW47" s="109"/>
      <c r="AX47" s="110"/>
      <c r="AY47" s="108"/>
      <c r="AZ47" s="109"/>
      <c r="BA47" s="111"/>
      <c r="BB47" s="691"/>
      <c r="BC47" s="692"/>
      <c r="BD47" s="650"/>
      <c r="BE47" s="651"/>
      <c r="BF47" s="652"/>
      <c r="BG47" s="653"/>
      <c r="BH47" s="653"/>
      <c r="BI47" s="653"/>
      <c r="BJ47" s="654"/>
    </row>
    <row r="48" spans="2:62" ht="20.25" customHeight="1">
      <c r="B48" s="694"/>
      <c r="C48" s="708"/>
      <c r="D48" s="709"/>
      <c r="E48" s="95"/>
      <c r="F48" s="96">
        <f>C47</f>
        <v>0</v>
      </c>
      <c r="G48" s="95"/>
      <c r="H48" s="96">
        <f>I47</f>
        <v>0</v>
      </c>
      <c r="I48" s="710"/>
      <c r="J48" s="711"/>
      <c r="K48" s="712"/>
      <c r="L48" s="713"/>
      <c r="M48" s="713"/>
      <c r="N48" s="709"/>
      <c r="O48" s="685"/>
      <c r="P48" s="686"/>
      <c r="Q48" s="686"/>
      <c r="R48" s="686"/>
      <c r="S48" s="687"/>
      <c r="T48" s="112" t="s">
        <v>451</v>
      </c>
      <c r="U48" s="113"/>
      <c r="V48" s="114"/>
      <c r="W48" s="100" t="str">
        <f>IF(W47="","",VLOOKUP(W47,[2]シフト記号表!$C$6:$L$47,10,FALSE))</f>
        <v/>
      </c>
      <c r="X48" s="101" t="str">
        <f>IF(X47="","",VLOOKUP(X47,[2]シフト記号表!$C$6:$L$47,10,FALSE))</f>
        <v/>
      </c>
      <c r="Y48" s="101" t="str">
        <f>IF(Y47="","",VLOOKUP(Y47,[2]シフト記号表!$C$6:$L$47,10,FALSE))</f>
        <v/>
      </c>
      <c r="Z48" s="101" t="str">
        <f>IF(Z47="","",VLOOKUP(Z47,[2]シフト記号表!$C$6:$L$47,10,FALSE))</f>
        <v/>
      </c>
      <c r="AA48" s="101" t="str">
        <f>IF(AA47="","",VLOOKUP(AA47,[2]シフト記号表!$C$6:$L$47,10,FALSE))</f>
        <v/>
      </c>
      <c r="AB48" s="101" t="str">
        <f>IF(AB47="","",VLOOKUP(AB47,[2]シフト記号表!$C$6:$L$47,10,FALSE))</f>
        <v/>
      </c>
      <c r="AC48" s="102" t="str">
        <f>IF(AC47="","",VLOOKUP(AC47,[2]シフト記号表!$C$6:$L$47,10,FALSE))</f>
        <v/>
      </c>
      <c r="AD48" s="100" t="str">
        <f>IF(AD47="","",VLOOKUP(AD47,[2]シフト記号表!$C$6:$L$47,10,FALSE))</f>
        <v/>
      </c>
      <c r="AE48" s="101" t="str">
        <f>IF(AE47="","",VLOOKUP(AE47,[2]シフト記号表!$C$6:$L$47,10,FALSE))</f>
        <v/>
      </c>
      <c r="AF48" s="101" t="str">
        <f>IF(AF47="","",VLOOKUP(AF47,[2]シフト記号表!$C$6:$L$47,10,FALSE))</f>
        <v/>
      </c>
      <c r="AG48" s="101" t="str">
        <f>IF(AG47="","",VLOOKUP(AG47,[2]シフト記号表!$C$6:$L$47,10,FALSE))</f>
        <v/>
      </c>
      <c r="AH48" s="101" t="str">
        <f>IF(AH47="","",VLOOKUP(AH47,[2]シフト記号表!$C$6:$L$47,10,FALSE))</f>
        <v/>
      </c>
      <c r="AI48" s="101" t="str">
        <f>IF(AI47="","",VLOOKUP(AI47,[2]シフト記号表!$C$6:$L$47,10,FALSE))</f>
        <v/>
      </c>
      <c r="AJ48" s="102" t="str">
        <f>IF(AJ47="","",VLOOKUP(AJ47,[2]シフト記号表!$C$6:$L$47,10,FALSE))</f>
        <v/>
      </c>
      <c r="AK48" s="100" t="str">
        <f>IF(AK47="","",VLOOKUP(AK47,[2]シフト記号表!$C$6:$L$47,10,FALSE))</f>
        <v/>
      </c>
      <c r="AL48" s="101" t="str">
        <f>IF(AL47="","",VLOOKUP(AL47,[2]シフト記号表!$C$6:$L$47,10,FALSE))</f>
        <v/>
      </c>
      <c r="AM48" s="101" t="str">
        <f>IF(AM47="","",VLOOKUP(AM47,[2]シフト記号表!$C$6:$L$47,10,FALSE))</f>
        <v/>
      </c>
      <c r="AN48" s="101" t="str">
        <f>IF(AN47="","",VLOOKUP(AN47,[2]シフト記号表!$C$6:$L$47,10,FALSE))</f>
        <v/>
      </c>
      <c r="AO48" s="101" t="str">
        <f>IF(AO47="","",VLOOKUP(AO47,[2]シフト記号表!$C$6:$L$47,10,FALSE))</f>
        <v/>
      </c>
      <c r="AP48" s="101" t="str">
        <f>IF(AP47="","",VLOOKUP(AP47,[2]シフト記号表!$C$6:$L$47,10,FALSE))</f>
        <v/>
      </c>
      <c r="AQ48" s="102" t="str">
        <f>IF(AQ47="","",VLOOKUP(AQ47,[2]シフト記号表!$C$6:$L$47,10,FALSE))</f>
        <v/>
      </c>
      <c r="AR48" s="100" t="str">
        <f>IF(AR47="","",VLOOKUP(AR47,[2]シフト記号表!$C$6:$L$47,10,FALSE))</f>
        <v/>
      </c>
      <c r="AS48" s="101" t="str">
        <f>IF(AS47="","",VLOOKUP(AS47,[2]シフト記号表!$C$6:$L$47,10,FALSE))</f>
        <v/>
      </c>
      <c r="AT48" s="101" t="str">
        <f>IF(AT47="","",VLOOKUP(AT47,[2]シフト記号表!$C$6:$L$47,10,FALSE))</f>
        <v/>
      </c>
      <c r="AU48" s="101" t="str">
        <f>IF(AU47="","",VLOOKUP(AU47,[2]シフト記号表!$C$6:$L$47,10,FALSE))</f>
        <v/>
      </c>
      <c r="AV48" s="101" t="str">
        <f>IF(AV47="","",VLOOKUP(AV47,[2]シフト記号表!$C$6:$L$47,10,FALSE))</f>
        <v/>
      </c>
      <c r="AW48" s="101" t="str">
        <f>IF(AW47="","",VLOOKUP(AW47,[2]シフト記号表!$C$6:$L$47,10,FALSE))</f>
        <v/>
      </c>
      <c r="AX48" s="102" t="str">
        <f>IF(AX47="","",VLOOKUP(AX47,[2]シフト記号表!$C$6:$L$47,10,FALSE))</f>
        <v/>
      </c>
      <c r="AY48" s="100" t="str">
        <f>IF(AY47="","",VLOOKUP(AY47,[2]シフト記号表!$C$6:$L$47,10,FALSE))</f>
        <v/>
      </c>
      <c r="AZ48" s="101" t="str">
        <f>IF(AZ47="","",VLOOKUP(AZ47,[2]シフト記号表!$C$6:$L$47,10,FALSE))</f>
        <v/>
      </c>
      <c r="BA48" s="101" t="str">
        <f>IF(BA47="","",VLOOKUP(BA47,[2]シフト記号表!$C$6:$L$47,10,FALSE))</f>
        <v/>
      </c>
      <c r="BB48" s="705">
        <f>IF($BE$3="４週",SUM(W48:AX48),IF($BE$3="暦月",SUM(W48:BA48),""))</f>
        <v>0</v>
      </c>
      <c r="BC48" s="706"/>
      <c r="BD48" s="707">
        <f>IF($BE$3="４週",BB48/4,IF($BE$3="暦月",(BB48/($BE$8/7)),""))</f>
        <v>0</v>
      </c>
      <c r="BE48" s="706"/>
      <c r="BF48" s="702"/>
      <c r="BG48" s="703"/>
      <c r="BH48" s="703"/>
      <c r="BI48" s="703"/>
      <c r="BJ48" s="704"/>
    </row>
    <row r="49" spans="2:62" ht="20.25" customHeight="1">
      <c r="B49" s="671">
        <f>B47+1</f>
        <v>17</v>
      </c>
      <c r="C49" s="673"/>
      <c r="D49" s="674"/>
      <c r="E49" s="95"/>
      <c r="F49" s="96"/>
      <c r="G49" s="95"/>
      <c r="H49" s="96"/>
      <c r="I49" s="677"/>
      <c r="J49" s="678"/>
      <c r="K49" s="681"/>
      <c r="L49" s="682"/>
      <c r="M49" s="682"/>
      <c r="N49" s="674"/>
      <c r="O49" s="685"/>
      <c r="P49" s="686"/>
      <c r="Q49" s="686"/>
      <c r="R49" s="686"/>
      <c r="S49" s="687"/>
      <c r="T49" s="115" t="s">
        <v>450</v>
      </c>
      <c r="U49" s="116"/>
      <c r="V49" s="117"/>
      <c r="W49" s="108"/>
      <c r="X49" s="109"/>
      <c r="Y49" s="109"/>
      <c r="Z49" s="109"/>
      <c r="AA49" s="109"/>
      <c r="AB49" s="109"/>
      <c r="AC49" s="110"/>
      <c r="AD49" s="108"/>
      <c r="AE49" s="109"/>
      <c r="AF49" s="109"/>
      <c r="AG49" s="109"/>
      <c r="AH49" s="109"/>
      <c r="AI49" s="109"/>
      <c r="AJ49" s="110"/>
      <c r="AK49" s="108"/>
      <c r="AL49" s="109"/>
      <c r="AM49" s="109"/>
      <c r="AN49" s="109"/>
      <c r="AO49" s="109"/>
      <c r="AP49" s="109"/>
      <c r="AQ49" s="110"/>
      <c r="AR49" s="108"/>
      <c r="AS49" s="109"/>
      <c r="AT49" s="109"/>
      <c r="AU49" s="109"/>
      <c r="AV49" s="109"/>
      <c r="AW49" s="109"/>
      <c r="AX49" s="110"/>
      <c r="AY49" s="108"/>
      <c r="AZ49" s="109"/>
      <c r="BA49" s="111"/>
      <c r="BB49" s="691"/>
      <c r="BC49" s="692"/>
      <c r="BD49" s="650"/>
      <c r="BE49" s="651"/>
      <c r="BF49" s="652"/>
      <c r="BG49" s="653"/>
      <c r="BH49" s="653"/>
      <c r="BI49" s="653"/>
      <c r="BJ49" s="654"/>
    </row>
    <row r="50" spans="2:62" ht="20.25" customHeight="1">
      <c r="B50" s="694"/>
      <c r="C50" s="708"/>
      <c r="D50" s="709"/>
      <c r="E50" s="95"/>
      <c r="F50" s="96">
        <f>C49</f>
        <v>0</v>
      </c>
      <c r="G50" s="95"/>
      <c r="H50" s="96">
        <f>I49</f>
        <v>0</v>
      </c>
      <c r="I50" s="710"/>
      <c r="J50" s="711"/>
      <c r="K50" s="712"/>
      <c r="L50" s="713"/>
      <c r="M50" s="713"/>
      <c r="N50" s="709"/>
      <c r="O50" s="685"/>
      <c r="P50" s="686"/>
      <c r="Q50" s="686"/>
      <c r="R50" s="686"/>
      <c r="S50" s="687"/>
      <c r="T50" s="112" t="s">
        <v>451</v>
      </c>
      <c r="U50" s="113"/>
      <c r="V50" s="114"/>
      <c r="W50" s="100" t="str">
        <f>IF(W49="","",VLOOKUP(W49,[2]シフト記号表!$C$6:$L$47,10,FALSE))</f>
        <v/>
      </c>
      <c r="X50" s="101" t="str">
        <f>IF(X49="","",VLOOKUP(X49,[2]シフト記号表!$C$6:$L$47,10,FALSE))</f>
        <v/>
      </c>
      <c r="Y50" s="101" t="str">
        <f>IF(Y49="","",VLOOKUP(Y49,[2]シフト記号表!$C$6:$L$47,10,FALSE))</f>
        <v/>
      </c>
      <c r="Z50" s="101" t="str">
        <f>IF(Z49="","",VLOOKUP(Z49,[2]シフト記号表!$C$6:$L$47,10,FALSE))</f>
        <v/>
      </c>
      <c r="AA50" s="101" t="str">
        <f>IF(AA49="","",VLOOKUP(AA49,[2]シフト記号表!$C$6:$L$47,10,FALSE))</f>
        <v/>
      </c>
      <c r="AB50" s="101" t="str">
        <f>IF(AB49="","",VLOOKUP(AB49,[2]シフト記号表!$C$6:$L$47,10,FALSE))</f>
        <v/>
      </c>
      <c r="AC50" s="102" t="str">
        <f>IF(AC49="","",VLOOKUP(AC49,[2]シフト記号表!$C$6:$L$47,10,FALSE))</f>
        <v/>
      </c>
      <c r="AD50" s="100" t="str">
        <f>IF(AD49="","",VLOOKUP(AD49,[2]シフト記号表!$C$6:$L$47,10,FALSE))</f>
        <v/>
      </c>
      <c r="AE50" s="101" t="str">
        <f>IF(AE49="","",VLOOKUP(AE49,[2]シフト記号表!$C$6:$L$47,10,FALSE))</f>
        <v/>
      </c>
      <c r="AF50" s="101" t="str">
        <f>IF(AF49="","",VLOOKUP(AF49,[2]シフト記号表!$C$6:$L$47,10,FALSE))</f>
        <v/>
      </c>
      <c r="AG50" s="101" t="str">
        <f>IF(AG49="","",VLOOKUP(AG49,[2]シフト記号表!$C$6:$L$47,10,FALSE))</f>
        <v/>
      </c>
      <c r="AH50" s="101" t="str">
        <f>IF(AH49="","",VLOOKUP(AH49,[2]シフト記号表!$C$6:$L$47,10,FALSE))</f>
        <v/>
      </c>
      <c r="AI50" s="101" t="str">
        <f>IF(AI49="","",VLOOKUP(AI49,[2]シフト記号表!$C$6:$L$47,10,FALSE))</f>
        <v/>
      </c>
      <c r="AJ50" s="102" t="str">
        <f>IF(AJ49="","",VLOOKUP(AJ49,[2]シフト記号表!$C$6:$L$47,10,FALSE))</f>
        <v/>
      </c>
      <c r="AK50" s="100" t="str">
        <f>IF(AK49="","",VLOOKUP(AK49,[2]シフト記号表!$C$6:$L$47,10,FALSE))</f>
        <v/>
      </c>
      <c r="AL50" s="101" t="str">
        <f>IF(AL49="","",VLOOKUP(AL49,[2]シフト記号表!$C$6:$L$47,10,FALSE))</f>
        <v/>
      </c>
      <c r="AM50" s="101" t="str">
        <f>IF(AM49="","",VLOOKUP(AM49,[2]シフト記号表!$C$6:$L$47,10,FALSE))</f>
        <v/>
      </c>
      <c r="AN50" s="101" t="str">
        <f>IF(AN49="","",VLOOKUP(AN49,[2]シフト記号表!$C$6:$L$47,10,FALSE))</f>
        <v/>
      </c>
      <c r="AO50" s="101" t="str">
        <f>IF(AO49="","",VLOOKUP(AO49,[2]シフト記号表!$C$6:$L$47,10,FALSE))</f>
        <v/>
      </c>
      <c r="AP50" s="101" t="str">
        <f>IF(AP49="","",VLOOKUP(AP49,[2]シフト記号表!$C$6:$L$47,10,FALSE))</f>
        <v/>
      </c>
      <c r="AQ50" s="102" t="str">
        <f>IF(AQ49="","",VLOOKUP(AQ49,[2]シフト記号表!$C$6:$L$47,10,FALSE))</f>
        <v/>
      </c>
      <c r="AR50" s="100" t="str">
        <f>IF(AR49="","",VLOOKUP(AR49,[2]シフト記号表!$C$6:$L$47,10,FALSE))</f>
        <v/>
      </c>
      <c r="AS50" s="101" t="str">
        <f>IF(AS49="","",VLOOKUP(AS49,[2]シフト記号表!$C$6:$L$47,10,FALSE))</f>
        <v/>
      </c>
      <c r="AT50" s="101" t="str">
        <f>IF(AT49="","",VLOOKUP(AT49,[2]シフト記号表!$C$6:$L$47,10,FALSE))</f>
        <v/>
      </c>
      <c r="AU50" s="101" t="str">
        <f>IF(AU49="","",VLOOKUP(AU49,[2]シフト記号表!$C$6:$L$47,10,FALSE))</f>
        <v/>
      </c>
      <c r="AV50" s="101" t="str">
        <f>IF(AV49="","",VLOOKUP(AV49,[2]シフト記号表!$C$6:$L$47,10,FALSE))</f>
        <v/>
      </c>
      <c r="AW50" s="101" t="str">
        <f>IF(AW49="","",VLOOKUP(AW49,[2]シフト記号表!$C$6:$L$47,10,FALSE))</f>
        <v/>
      </c>
      <c r="AX50" s="102" t="str">
        <f>IF(AX49="","",VLOOKUP(AX49,[2]シフト記号表!$C$6:$L$47,10,FALSE))</f>
        <v/>
      </c>
      <c r="AY50" s="100" t="str">
        <f>IF(AY49="","",VLOOKUP(AY49,[2]シフト記号表!$C$6:$L$47,10,FALSE))</f>
        <v/>
      </c>
      <c r="AZ50" s="101" t="str">
        <f>IF(AZ49="","",VLOOKUP(AZ49,[2]シフト記号表!$C$6:$L$47,10,FALSE))</f>
        <v/>
      </c>
      <c r="BA50" s="101" t="str">
        <f>IF(BA49="","",VLOOKUP(BA49,[2]シフト記号表!$C$6:$L$47,10,FALSE))</f>
        <v/>
      </c>
      <c r="BB50" s="705">
        <f>IF($BE$3="４週",SUM(W50:AX50),IF($BE$3="暦月",SUM(W50:BA50),""))</f>
        <v>0</v>
      </c>
      <c r="BC50" s="706"/>
      <c r="BD50" s="707">
        <f>IF($BE$3="４週",BB50/4,IF($BE$3="暦月",(BB50/($BE$8/7)),""))</f>
        <v>0</v>
      </c>
      <c r="BE50" s="706"/>
      <c r="BF50" s="702"/>
      <c r="BG50" s="703"/>
      <c r="BH50" s="703"/>
      <c r="BI50" s="703"/>
      <c r="BJ50" s="704"/>
    </row>
    <row r="51" spans="2:62" ht="20.25" customHeight="1">
      <c r="B51" s="671">
        <f>B49+1</f>
        <v>18</v>
      </c>
      <c r="C51" s="673"/>
      <c r="D51" s="674"/>
      <c r="E51" s="95"/>
      <c r="F51" s="96"/>
      <c r="G51" s="95"/>
      <c r="H51" s="96"/>
      <c r="I51" s="677"/>
      <c r="J51" s="678"/>
      <c r="K51" s="681"/>
      <c r="L51" s="682"/>
      <c r="M51" s="682"/>
      <c r="N51" s="674"/>
      <c r="O51" s="685"/>
      <c r="P51" s="686"/>
      <c r="Q51" s="686"/>
      <c r="R51" s="686"/>
      <c r="S51" s="687"/>
      <c r="T51" s="115" t="s">
        <v>450</v>
      </c>
      <c r="U51" s="116"/>
      <c r="V51" s="117"/>
      <c r="W51" s="108"/>
      <c r="X51" s="109"/>
      <c r="Y51" s="109"/>
      <c r="Z51" s="109"/>
      <c r="AA51" s="109"/>
      <c r="AB51" s="109"/>
      <c r="AC51" s="110"/>
      <c r="AD51" s="108"/>
      <c r="AE51" s="109"/>
      <c r="AF51" s="109"/>
      <c r="AG51" s="109"/>
      <c r="AH51" s="109"/>
      <c r="AI51" s="109"/>
      <c r="AJ51" s="110"/>
      <c r="AK51" s="108"/>
      <c r="AL51" s="109"/>
      <c r="AM51" s="109"/>
      <c r="AN51" s="109"/>
      <c r="AO51" s="109"/>
      <c r="AP51" s="109"/>
      <c r="AQ51" s="110"/>
      <c r="AR51" s="108"/>
      <c r="AS51" s="109"/>
      <c r="AT51" s="109"/>
      <c r="AU51" s="109"/>
      <c r="AV51" s="109"/>
      <c r="AW51" s="109"/>
      <c r="AX51" s="110"/>
      <c r="AY51" s="108"/>
      <c r="AZ51" s="109"/>
      <c r="BA51" s="111"/>
      <c r="BB51" s="691"/>
      <c r="BC51" s="692"/>
      <c r="BD51" s="650"/>
      <c r="BE51" s="651"/>
      <c r="BF51" s="652"/>
      <c r="BG51" s="653"/>
      <c r="BH51" s="653"/>
      <c r="BI51" s="653"/>
      <c r="BJ51" s="654"/>
    </row>
    <row r="52" spans="2:62" ht="20.25" customHeight="1">
      <c r="B52" s="694"/>
      <c r="C52" s="708"/>
      <c r="D52" s="709"/>
      <c r="E52" s="95"/>
      <c r="F52" s="96">
        <f>C51</f>
        <v>0</v>
      </c>
      <c r="G52" s="95"/>
      <c r="H52" s="96">
        <f>I51</f>
        <v>0</v>
      </c>
      <c r="I52" s="710"/>
      <c r="J52" s="711"/>
      <c r="K52" s="712"/>
      <c r="L52" s="713"/>
      <c r="M52" s="713"/>
      <c r="N52" s="709"/>
      <c r="O52" s="685"/>
      <c r="P52" s="686"/>
      <c r="Q52" s="686"/>
      <c r="R52" s="686"/>
      <c r="S52" s="687"/>
      <c r="T52" s="112" t="s">
        <v>451</v>
      </c>
      <c r="U52" s="113"/>
      <c r="V52" s="114"/>
      <c r="W52" s="100" t="str">
        <f>IF(W51="","",VLOOKUP(W51,[2]シフト記号表!$C$6:$L$47,10,FALSE))</f>
        <v/>
      </c>
      <c r="X52" s="101" t="str">
        <f>IF(X51="","",VLOOKUP(X51,[2]シフト記号表!$C$6:$L$47,10,FALSE))</f>
        <v/>
      </c>
      <c r="Y52" s="101" t="str">
        <f>IF(Y51="","",VLOOKUP(Y51,[2]シフト記号表!$C$6:$L$47,10,FALSE))</f>
        <v/>
      </c>
      <c r="Z52" s="101" t="str">
        <f>IF(Z51="","",VLOOKUP(Z51,[2]シフト記号表!$C$6:$L$47,10,FALSE))</f>
        <v/>
      </c>
      <c r="AA52" s="101" t="str">
        <f>IF(AA51="","",VLOOKUP(AA51,[2]シフト記号表!$C$6:$L$47,10,FALSE))</f>
        <v/>
      </c>
      <c r="AB52" s="101" t="str">
        <f>IF(AB51="","",VLOOKUP(AB51,[2]シフト記号表!$C$6:$L$47,10,FALSE))</f>
        <v/>
      </c>
      <c r="AC52" s="102" t="str">
        <f>IF(AC51="","",VLOOKUP(AC51,[2]シフト記号表!$C$6:$L$47,10,FALSE))</f>
        <v/>
      </c>
      <c r="AD52" s="100" t="str">
        <f>IF(AD51="","",VLOOKUP(AD51,[2]シフト記号表!$C$6:$L$47,10,FALSE))</f>
        <v/>
      </c>
      <c r="AE52" s="101" t="str">
        <f>IF(AE51="","",VLOOKUP(AE51,[2]シフト記号表!$C$6:$L$47,10,FALSE))</f>
        <v/>
      </c>
      <c r="AF52" s="101" t="str">
        <f>IF(AF51="","",VLOOKUP(AF51,[2]シフト記号表!$C$6:$L$47,10,FALSE))</f>
        <v/>
      </c>
      <c r="AG52" s="101" t="str">
        <f>IF(AG51="","",VLOOKUP(AG51,[2]シフト記号表!$C$6:$L$47,10,FALSE))</f>
        <v/>
      </c>
      <c r="AH52" s="101" t="str">
        <f>IF(AH51="","",VLOOKUP(AH51,[2]シフト記号表!$C$6:$L$47,10,FALSE))</f>
        <v/>
      </c>
      <c r="AI52" s="101" t="str">
        <f>IF(AI51="","",VLOOKUP(AI51,[2]シフト記号表!$C$6:$L$47,10,FALSE))</f>
        <v/>
      </c>
      <c r="AJ52" s="102" t="str">
        <f>IF(AJ51="","",VLOOKUP(AJ51,[2]シフト記号表!$C$6:$L$47,10,FALSE))</f>
        <v/>
      </c>
      <c r="AK52" s="100" t="str">
        <f>IF(AK51="","",VLOOKUP(AK51,[2]シフト記号表!$C$6:$L$47,10,FALSE))</f>
        <v/>
      </c>
      <c r="AL52" s="101" t="str">
        <f>IF(AL51="","",VLOOKUP(AL51,[2]シフト記号表!$C$6:$L$47,10,FALSE))</f>
        <v/>
      </c>
      <c r="AM52" s="101" t="str">
        <f>IF(AM51="","",VLOOKUP(AM51,[2]シフト記号表!$C$6:$L$47,10,FALSE))</f>
        <v/>
      </c>
      <c r="AN52" s="101" t="str">
        <f>IF(AN51="","",VLOOKUP(AN51,[2]シフト記号表!$C$6:$L$47,10,FALSE))</f>
        <v/>
      </c>
      <c r="AO52" s="101" t="str">
        <f>IF(AO51="","",VLOOKUP(AO51,[2]シフト記号表!$C$6:$L$47,10,FALSE))</f>
        <v/>
      </c>
      <c r="AP52" s="101" t="str">
        <f>IF(AP51="","",VLOOKUP(AP51,[2]シフト記号表!$C$6:$L$47,10,FALSE))</f>
        <v/>
      </c>
      <c r="AQ52" s="102" t="str">
        <f>IF(AQ51="","",VLOOKUP(AQ51,[2]シフト記号表!$C$6:$L$47,10,FALSE))</f>
        <v/>
      </c>
      <c r="AR52" s="100" t="str">
        <f>IF(AR51="","",VLOOKUP(AR51,[2]シフト記号表!$C$6:$L$47,10,FALSE))</f>
        <v/>
      </c>
      <c r="AS52" s="101" t="str">
        <f>IF(AS51="","",VLOOKUP(AS51,[2]シフト記号表!$C$6:$L$47,10,FALSE))</f>
        <v/>
      </c>
      <c r="AT52" s="101" t="str">
        <f>IF(AT51="","",VLOOKUP(AT51,[2]シフト記号表!$C$6:$L$47,10,FALSE))</f>
        <v/>
      </c>
      <c r="AU52" s="101" t="str">
        <f>IF(AU51="","",VLOOKUP(AU51,[2]シフト記号表!$C$6:$L$47,10,FALSE))</f>
        <v/>
      </c>
      <c r="AV52" s="101" t="str">
        <f>IF(AV51="","",VLOOKUP(AV51,[2]シフト記号表!$C$6:$L$47,10,FALSE))</f>
        <v/>
      </c>
      <c r="AW52" s="101" t="str">
        <f>IF(AW51="","",VLOOKUP(AW51,[2]シフト記号表!$C$6:$L$47,10,FALSE))</f>
        <v/>
      </c>
      <c r="AX52" s="102" t="str">
        <f>IF(AX51="","",VLOOKUP(AX51,[2]シフト記号表!$C$6:$L$47,10,FALSE))</f>
        <v/>
      </c>
      <c r="AY52" s="100" t="str">
        <f>IF(AY51="","",VLOOKUP(AY51,[2]シフト記号表!$C$6:$L$47,10,FALSE))</f>
        <v/>
      </c>
      <c r="AZ52" s="101" t="str">
        <f>IF(AZ51="","",VLOOKUP(AZ51,[2]シフト記号表!$C$6:$L$47,10,FALSE))</f>
        <v/>
      </c>
      <c r="BA52" s="101" t="str">
        <f>IF(BA51="","",VLOOKUP(BA51,[2]シフト記号表!$C$6:$L$47,10,FALSE))</f>
        <v/>
      </c>
      <c r="BB52" s="705">
        <f>IF($BE$3="４週",SUM(W52:AX52),IF($BE$3="暦月",SUM(W52:BA52),""))</f>
        <v>0</v>
      </c>
      <c r="BC52" s="706"/>
      <c r="BD52" s="707">
        <f>IF($BE$3="４週",BB52/4,IF($BE$3="暦月",(BB52/($BE$8/7)),""))</f>
        <v>0</v>
      </c>
      <c r="BE52" s="706"/>
      <c r="BF52" s="702"/>
      <c r="BG52" s="703"/>
      <c r="BH52" s="703"/>
      <c r="BI52" s="703"/>
      <c r="BJ52" s="704"/>
    </row>
    <row r="53" spans="2:62" ht="20.25" customHeight="1">
      <c r="B53" s="671">
        <f>B51+1</f>
        <v>19</v>
      </c>
      <c r="C53" s="673"/>
      <c r="D53" s="674"/>
      <c r="E53" s="103"/>
      <c r="F53" s="104"/>
      <c r="G53" s="103"/>
      <c r="H53" s="104"/>
      <c r="I53" s="677"/>
      <c r="J53" s="678"/>
      <c r="K53" s="681"/>
      <c r="L53" s="682"/>
      <c r="M53" s="682"/>
      <c r="N53" s="674"/>
      <c r="O53" s="685"/>
      <c r="P53" s="686"/>
      <c r="Q53" s="686"/>
      <c r="R53" s="686"/>
      <c r="S53" s="687"/>
      <c r="T53" s="105" t="s">
        <v>450</v>
      </c>
      <c r="U53" s="106"/>
      <c r="V53" s="107"/>
      <c r="W53" s="108"/>
      <c r="X53" s="109"/>
      <c r="Y53" s="109"/>
      <c r="Z53" s="109"/>
      <c r="AA53" s="109"/>
      <c r="AB53" s="109"/>
      <c r="AC53" s="110"/>
      <c r="AD53" s="108"/>
      <c r="AE53" s="109"/>
      <c r="AF53" s="109"/>
      <c r="AG53" s="109"/>
      <c r="AH53" s="109"/>
      <c r="AI53" s="109"/>
      <c r="AJ53" s="110"/>
      <c r="AK53" s="108"/>
      <c r="AL53" s="109"/>
      <c r="AM53" s="109"/>
      <c r="AN53" s="109"/>
      <c r="AO53" s="109"/>
      <c r="AP53" s="109"/>
      <c r="AQ53" s="110"/>
      <c r="AR53" s="108"/>
      <c r="AS53" s="109"/>
      <c r="AT53" s="109"/>
      <c r="AU53" s="109"/>
      <c r="AV53" s="109"/>
      <c r="AW53" s="109"/>
      <c r="AX53" s="110"/>
      <c r="AY53" s="108"/>
      <c r="AZ53" s="109"/>
      <c r="BA53" s="111"/>
      <c r="BB53" s="691"/>
      <c r="BC53" s="692"/>
      <c r="BD53" s="650"/>
      <c r="BE53" s="651"/>
      <c r="BF53" s="652"/>
      <c r="BG53" s="653"/>
      <c r="BH53" s="653"/>
      <c r="BI53" s="653"/>
      <c r="BJ53" s="654"/>
    </row>
    <row r="54" spans="2:62" ht="20.25" customHeight="1">
      <c r="B54" s="694"/>
      <c r="C54" s="708"/>
      <c r="D54" s="709"/>
      <c r="E54" s="95"/>
      <c r="F54" s="96">
        <f>C53</f>
        <v>0</v>
      </c>
      <c r="G54" s="95"/>
      <c r="H54" s="96">
        <f>I53</f>
        <v>0</v>
      </c>
      <c r="I54" s="710"/>
      <c r="J54" s="711"/>
      <c r="K54" s="712"/>
      <c r="L54" s="713"/>
      <c r="M54" s="713"/>
      <c r="N54" s="709"/>
      <c r="O54" s="685"/>
      <c r="P54" s="686"/>
      <c r="Q54" s="686"/>
      <c r="R54" s="686"/>
      <c r="S54" s="687"/>
      <c r="T54" s="112" t="s">
        <v>451</v>
      </c>
      <c r="U54" s="98"/>
      <c r="V54" s="99"/>
      <c r="W54" s="100" t="str">
        <f>IF(W53="","",VLOOKUP(W53,[2]シフト記号表!$C$6:$L$47,10,FALSE))</f>
        <v/>
      </c>
      <c r="X54" s="101" t="str">
        <f>IF(X53="","",VLOOKUP(X53,[2]シフト記号表!$C$6:$L$47,10,FALSE))</f>
        <v/>
      </c>
      <c r="Y54" s="101" t="str">
        <f>IF(Y53="","",VLOOKUP(Y53,[2]シフト記号表!$C$6:$L$47,10,FALSE))</f>
        <v/>
      </c>
      <c r="Z54" s="101" t="str">
        <f>IF(Z53="","",VLOOKUP(Z53,[2]シフト記号表!$C$6:$L$47,10,FALSE))</f>
        <v/>
      </c>
      <c r="AA54" s="101" t="str">
        <f>IF(AA53="","",VLOOKUP(AA53,[2]シフト記号表!$C$6:$L$47,10,FALSE))</f>
        <v/>
      </c>
      <c r="AB54" s="101" t="str">
        <f>IF(AB53="","",VLOOKUP(AB53,[2]シフト記号表!$C$6:$L$47,10,FALSE))</f>
        <v/>
      </c>
      <c r="AC54" s="102" t="str">
        <f>IF(AC53="","",VLOOKUP(AC53,[2]シフト記号表!$C$6:$L$47,10,FALSE))</f>
        <v/>
      </c>
      <c r="AD54" s="100" t="str">
        <f>IF(AD53="","",VLOOKUP(AD53,[2]シフト記号表!$C$6:$L$47,10,FALSE))</f>
        <v/>
      </c>
      <c r="AE54" s="101" t="str">
        <f>IF(AE53="","",VLOOKUP(AE53,[2]シフト記号表!$C$6:$L$47,10,FALSE))</f>
        <v/>
      </c>
      <c r="AF54" s="101" t="str">
        <f>IF(AF53="","",VLOOKUP(AF53,[2]シフト記号表!$C$6:$L$47,10,FALSE))</f>
        <v/>
      </c>
      <c r="AG54" s="101" t="str">
        <f>IF(AG53="","",VLOOKUP(AG53,[2]シフト記号表!$C$6:$L$47,10,FALSE))</f>
        <v/>
      </c>
      <c r="AH54" s="101" t="str">
        <f>IF(AH53="","",VLOOKUP(AH53,[2]シフト記号表!$C$6:$L$47,10,FALSE))</f>
        <v/>
      </c>
      <c r="AI54" s="101" t="str">
        <f>IF(AI53="","",VLOOKUP(AI53,[2]シフト記号表!$C$6:$L$47,10,FALSE))</f>
        <v/>
      </c>
      <c r="AJ54" s="102" t="str">
        <f>IF(AJ53="","",VLOOKUP(AJ53,[2]シフト記号表!$C$6:$L$47,10,FALSE))</f>
        <v/>
      </c>
      <c r="AK54" s="100" t="str">
        <f>IF(AK53="","",VLOOKUP(AK53,[2]シフト記号表!$C$6:$L$47,10,FALSE))</f>
        <v/>
      </c>
      <c r="AL54" s="101" t="str">
        <f>IF(AL53="","",VLOOKUP(AL53,[2]シフト記号表!$C$6:$L$47,10,FALSE))</f>
        <v/>
      </c>
      <c r="AM54" s="101" t="str">
        <f>IF(AM53="","",VLOOKUP(AM53,[2]シフト記号表!$C$6:$L$47,10,FALSE))</f>
        <v/>
      </c>
      <c r="AN54" s="101" t="str">
        <f>IF(AN53="","",VLOOKUP(AN53,[2]シフト記号表!$C$6:$L$47,10,FALSE))</f>
        <v/>
      </c>
      <c r="AO54" s="101" t="str">
        <f>IF(AO53="","",VLOOKUP(AO53,[2]シフト記号表!$C$6:$L$47,10,FALSE))</f>
        <v/>
      </c>
      <c r="AP54" s="101" t="str">
        <f>IF(AP53="","",VLOOKUP(AP53,[2]シフト記号表!$C$6:$L$47,10,FALSE))</f>
        <v/>
      </c>
      <c r="AQ54" s="102" t="str">
        <f>IF(AQ53="","",VLOOKUP(AQ53,[2]シフト記号表!$C$6:$L$47,10,FALSE))</f>
        <v/>
      </c>
      <c r="AR54" s="100" t="str">
        <f>IF(AR53="","",VLOOKUP(AR53,[2]シフト記号表!$C$6:$L$47,10,FALSE))</f>
        <v/>
      </c>
      <c r="AS54" s="101" t="str">
        <f>IF(AS53="","",VLOOKUP(AS53,[2]シフト記号表!$C$6:$L$47,10,FALSE))</f>
        <v/>
      </c>
      <c r="AT54" s="101" t="str">
        <f>IF(AT53="","",VLOOKUP(AT53,[2]シフト記号表!$C$6:$L$47,10,FALSE))</f>
        <v/>
      </c>
      <c r="AU54" s="101" t="str">
        <f>IF(AU53="","",VLOOKUP(AU53,[2]シフト記号表!$C$6:$L$47,10,FALSE))</f>
        <v/>
      </c>
      <c r="AV54" s="101" t="str">
        <f>IF(AV53="","",VLOOKUP(AV53,[2]シフト記号表!$C$6:$L$47,10,FALSE))</f>
        <v/>
      </c>
      <c r="AW54" s="101" t="str">
        <f>IF(AW53="","",VLOOKUP(AW53,[2]シフト記号表!$C$6:$L$47,10,FALSE))</f>
        <v/>
      </c>
      <c r="AX54" s="102" t="str">
        <f>IF(AX53="","",VLOOKUP(AX53,[2]シフト記号表!$C$6:$L$47,10,FALSE))</f>
        <v/>
      </c>
      <c r="AY54" s="100" t="str">
        <f>IF(AY53="","",VLOOKUP(AY53,[2]シフト記号表!$C$6:$L$47,10,FALSE))</f>
        <v/>
      </c>
      <c r="AZ54" s="101" t="str">
        <f>IF(AZ53="","",VLOOKUP(AZ53,[2]シフト記号表!$C$6:$L$47,10,FALSE))</f>
        <v/>
      </c>
      <c r="BA54" s="101" t="str">
        <f>IF(BA53="","",VLOOKUP(BA53,[2]シフト記号表!$C$6:$L$47,10,FALSE))</f>
        <v/>
      </c>
      <c r="BB54" s="705">
        <f>IF($BE$3="４週",SUM(W54:AX54),IF($BE$3="暦月",SUM(W54:BA54),""))</f>
        <v>0</v>
      </c>
      <c r="BC54" s="706"/>
      <c r="BD54" s="707">
        <f>IF($BE$3="４週",BB54/4,IF($BE$3="暦月",(BB54/($BE$8/7)),""))</f>
        <v>0</v>
      </c>
      <c r="BE54" s="706"/>
      <c r="BF54" s="702"/>
      <c r="BG54" s="703"/>
      <c r="BH54" s="703"/>
      <c r="BI54" s="703"/>
      <c r="BJ54" s="704"/>
    </row>
    <row r="55" spans="2:62" ht="20.25" customHeight="1">
      <c r="B55" s="671">
        <f>B53+1</f>
        <v>20</v>
      </c>
      <c r="C55" s="673"/>
      <c r="D55" s="674"/>
      <c r="E55" s="103"/>
      <c r="F55" s="104"/>
      <c r="G55" s="103"/>
      <c r="H55" s="104"/>
      <c r="I55" s="677"/>
      <c r="J55" s="678"/>
      <c r="K55" s="681"/>
      <c r="L55" s="682"/>
      <c r="M55" s="682"/>
      <c r="N55" s="674"/>
      <c r="O55" s="685"/>
      <c r="P55" s="686"/>
      <c r="Q55" s="686"/>
      <c r="R55" s="686"/>
      <c r="S55" s="687"/>
      <c r="T55" s="105" t="s">
        <v>450</v>
      </c>
      <c r="U55" s="106"/>
      <c r="V55" s="107"/>
      <c r="W55" s="108"/>
      <c r="X55" s="109"/>
      <c r="Y55" s="109"/>
      <c r="Z55" s="109"/>
      <c r="AA55" s="109"/>
      <c r="AB55" s="109"/>
      <c r="AC55" s="110"/>
      <c r="AD55" s="108"/>
      <c r="AE55" s="109"/>
      <c r="AF55" s="109"/>
      <c r="AG55" s="109"/>
      <c r="AH55" s="109"/>
      <c r="AI55" s="109"/>
      <c r="AJ55" s="110"/>
      <c r="AK55" s="108"/>
      <c r="AL55" s="109"/>
      <c r="AM55" s="109"/>
      <c r="AN55" s="109"/>
      <c r="AO55" s="109"/>
      <c r="AP55" s="109"/>
      <c r="AQ55" s="110"/>
      <c r="AR55" s="108"/>
      <c r="AS55" s="109"/>
      <c r="AT55" s="109"/>
      <c r="AU55" s="109"/>
      <c r="AV55" s="109"/>
      <c r="AW55" s="109"/>
      <c r="AX55" s="110"/>
      <c r="AY55" s="108"/>
      <c r="AZ55" s="109"/>
      <c r="BA55" s="111"/>
      <c r="BB55" s="691"/>
      <c r="BC55" s="692"/>
      <c r="BD55" s="650"/>
      <c r="BE55" s="651"/>
      <c r="BF55" s="652"/>
      <c r="BG55" s="653"/>
      <c r="BH55" s="653"/>
      <c r="BI55" s="653"/>
      <c r="BJ55" s="654"/>
    </row>
    <row r="56" spans="2:62" ht="20.25" customHeight="1">
      <c r="B56" s="694"/>
      <c r="C56" s="708"/>
      <c r="D56" s="709"/>
      <c r="E56" s="95"/>
      <c r="F56" s="96">
        <f>C55</f>
        <v>0</v>
      </c>
      <c r="G56" s="95"/>
      <c r="H56" s="96">
        <f>I55</f>
        <v>0</v>
      </c>
      <c r="I56" s="710"/>
      <c r="J56" s="711"/>
      <c r="K56" s="712"/>
      <c r="L56" s="713"/>
      <c r="M56" s="713"/>
      <c r="N56" s="709"/>
      <c r="O56" s="685"/>
      <c r="P56" s="686"/>
      <c r="Q56" s="686"/>
      <c r="R56" s="686"/>
      <c r="S56" s="687"/>
      <c r="T56" s="112" t="s">
        <v>451</v>
      </c>
      <c r="U56" s="113"/>
      <c r="V56" s="114"/>
      <c r="W56" s="100" t="str">
        <f>IF(W55="","",VLOOKUP(W55,[2]シフト記号表!$C$6:$L$47,10,FALSE))</f>
        <v/>
      </c>
      <c r="X56" s="101" t="str">
        <f>IF(X55="","",VLOOKUP(X55,[2]シフト記号表!$C$6:$L$47,10,FALSE))</f>
        <v/>
      </c>
      <c r="Y56" s="101" t="str">
        <f>IF(Y55="","",VLOOKUP(Y55,[2]シフト記号表!$C$6:$L$47,10,FALSE))</f>
        <v/>
      </c>
      <c r="Z56" s="101" t="str">
        <f>IF(Z55="","",VLOOKUP(Z55,[2]シフト記号表!$C$6:$L$47,10,FALSE))</f>
        <v/>
      </c>
      <c r="AA56" s="101" t="str">
        <f>IF(AA55="","",VLOOKUP(AA55,[2]シフト記号表!$C$6:$L$47,10,FALSE))</f>
        <v/>
      </c>
      <c r="AB56" s="101" t="str">
        <f>IF(AB55="","",VLOOKUP(AB55,[2]シフト記号表!$C$6:$L$47,10,FALSE))</f>
        <v/>
      </c>
      <c r="AC56" s="102" t="str">
        <f>IF(AC55="","",VLOOKUP(AC55,[2]シフト記号表!$C$6:$L$47,10,FALSE))</f>
        <v/>
      </c>
      <c r="AD56" s="100" t="str">
        <f>IF(AD55="","",VLOOKUP(AD55,[2]シフト記号表!$C$6:$L$47,10,FALSE))</f>
        <v/>
      </c>
      <c r="AE56" s="101" t="str">
        <f>IF(AE55="","",VLOOKUP(AE55,[2]シフト記号表!$C$6:$L$47,10,FALSE))</f>
        <v/>
      </c>
      <c r="AF56" s="101" t="str">
        <f>IF(AF55="","",VLOOKUP(AF55,[2]シフト記号表!$C$6:$L$47,10,FALSE))</f>
        <v/>
      </c>
      <c r="AG56" s="101" t="str">
        <f>IF(AG55="","",VLOOKUP(AG55,[2]シフト記号表!$C$6:$L$47,10,FALSE))</f>
        <v/>
      </c>
      <c r="AH56" s="101" t="str">
        <f>IF(AH55="","",VLOOKUP(AH55,[2]シフト記号表!$C$6:$L$47,10,FALSE))</f>
        <v/>
      </c>
      <c r="AI56" s="101" t="str">
        <f>IF(AI55="","",VLOOKUP(AI55,[2]シフト記号表!$C$6:$L$47,10,FALSE))</f>
        <v/>
      </c>
      <c r="AJ56" s="102" t="str">
        <f>IF(AJ55="","",VLOOKUP(AJ55,[2]シフト記号表!$C$6:$L$47,10,FALSE))</f>
        <v/>
      </c>
      <c r="AK56" s="100" t="str">
        <f>IF(AK55="","",VLOOKUP(AK55,[2]シフト記号表!$C$6:$L$47,10,FALSE))</f>
        <v/>
      </c>
      <c r="AL56" s="101" t="str">
        <f>IF(AL55="","",VLOOKUP(AL55,[2]シフト記号表!$C$6:$L$47,10,FALSE))</f>
        <v/>
      </c>
      <c r="AM56" s="101" t="str">
        <f>IF(AM55="","",VLOOKUP(AM55,[2]シフト記号表!$C$6:$L$47,10,FALSE))</f>
        <v/>
      </c>
      <c r="AN56" s="101" t="str">
        <f>IF(AN55="","",VLOOKUP(AN55,[2]シフト記号表!$C$6:$L$47,10,FALSE))</f>
        <v/>
      </c>
      <c r="AO56" s="101" t="str">
        <f>IF(AO55="","",VLOOKUP(AO55,[2]シフト記号表!$C$6:$L$47,10,FALSE))</f>
        <v/>
      </c>
      <c r="AP56" s="101" t="str">
        <f>IF(AP55="","",VLOOKUP(AP55,[2]シフト記号表!$C$6:$L$47,10,FALSE))</f>
        <v/>
      </c>
      <c r="AQ56" s="102" t="str">
        <f>IF(AQ55="","",VLOOKUP(AQ55,[2]シフト記号表!$C$6:$L$47,10,FALSE))</f>
        <v/>
      </c>
      <c r="AR56" s="100" t="str">
        <f>IF(AR55="","",VLOOKUP(AR55,[2]シフト記号表!$C$6:$L$47,10,FALSE))</f>
        <v/>
      </c>
      <c r="AS56" s="101" t="str">
        <f>IF(AS55="","",VLOOKUP(AS55,[2]シフト記号表!$C$6:$L$47,10,FALSE))</f>
        <v/>
      </c>
      <c r="AT56" s="101" t="str">
        <f>IF(AT55="","",VLOOKUP(AT55,[2]シフト記号表!$C$6:$L$47,10,FALSE))</f>
        <v/>
      </c>
      <c r="AU56" s="101" t="str">
        <f>IF(AU55="","",VLOOKUP(AU55,[2]シフト記号表!$C$6:$L$47,10,FALSE))</f>
        <v/>
      </c>
      <c r="AV56" s="101" t="str">
        <f>IF(AV55="","",VLOOKUP(AV55,[2]シフト記号表!$C$6:$L$47,10,FALSE))</f>
        <v/>
      </c>
      <c r="AW56" s="101" t="str">
        <f>IF(AW55="","",VLOOKUP(AW55,[2]シフト記号表!$C$6:$L$47,10,FALSE))</f>
        <v/>
      </c>
      <c r="AX56" s="102" t="str">
        <f>IF(AX55="","",VLOOKUP(AX55,[2]シフト記号表!$C$6:$L$47,10,FALSE))</f>
        <v/>
      </c>
      <c r="AY56" s="100" t="str">
        <f>IF(AY55="","",VLOOKUP(AY55,[2]シフト記号表!$C$6:$L$47,10,FALSE))</f>
        <v/>
      </c>
      <c r="AZ56" s="101" t="str">
        <f>IF(AZ55="","",VLOOKUP(AZ55,[2]シフト記号表!$C$6:$L$47,10,FALSE))</f>
        <v/>
      </c>
      <c r="BA56" s="101" t="str">
        <f>IF(BA55="","",VLOOKUP(BA55,[2]シフト記号表!$C$6:$L$47,10,FALSE))</f>
        <v/>
      </c>
      <c r="BB56" s="705">
        <f>IF($BE$3="４週",SUM(W56:AX56),IF($BE$3="暦月",SUM(W56:BA56),""))</f>
        <v>0</v>
      </c>
      <c r="BC56" s="706"/>
      <c r="BD56" s="707">
        <f>IF($BE$3="４週",BB56/4,IF($BE$3="暦月",(BB56/($BE$8/7)),""))</f>
        <v>0</v>
      </c>
      <c r="BE56" s="706"/>
      <c r="BF56" s="702"/>
      <c r="BG56" s="703"/>
      <c r="BH56" s="703"/>
      <c r="BI56" s="703"/>
      <c r="BJ56" s="704"/>
    </row>
    <row r="57" spans="2:62" ht="20.25" customHeight="1">
      <c r="B57" s="671">
        <f>B55+1</f>
        <v>21</v>
      </c>
      <c r="C57" s="673"/>
      <c r="D57" s="674"/>
      <c r="E57" s="95"/>
      <c r="F57" s="96"/>
      <c r="G57" s="95"/>
      <c r="H57" s="96"/>
      <c r="I57" s="677"/>
      <c r="J57" s="678"/>
      <c r="K57" s="681"/>
      <c r="L57" s="682"/>
      <c r="M57" s="682"/>
      <c r="N57" s="674"/>
      <c r="O57" s="685"/>
      <c r="P57" s="686"/>
      <c r="Q57" s="686"/>
      <c r="R57" s="686"/>
      <c r="S57" s="687"/>
      <c r="T57" s="115" t="s">
        <v>450</v>
      </c>
      <c r="U57" s="116"/>
      <c r="V57" s="117"/>
      <c r="W57" s="108"/>
      <c r="X57" s="109"/>
      <c r="Y57" s="109"/>
      <c r="Z57" s="109"/>
      <c r="AA57" s="109"/>
      <c r="AB57" s="109"/>
      <c r="AC57" s="110"/>
      <c r="AD57" s="108"/>
      <c r="AE57" s="109"/>
      <c r="AF57" s="109"/>
      <c r="AG57" s="109"/>
      <c r="AH57" s="109"/>
      <c r="AI57" s="109"/>
      <c r="AJ57" s="110"/>
      <c r="AK57" s="108"/>
      <c r="AL57" s="109"/>
      <c r="AM57" s="109"/>
      <c r="AN57" s="109"/>
      <c r="AO57" s="109"/>
      <c r="AP57" s="109"/>
      <c r="AQ57" s="110"/>
      <c r="AR57" s="108"/>
      <c r="AS57" s="109"/>
      <c r="AT57" s="109"/>
      <c r="AU57" s="109"/>
      <c r="AV57" s="109"/>
      <c r="AW57" s="109"/>
      <c r="AX57" s="110"/>
      <c r="AY57" s="108"/>
      <c r="AZ57" s="109"/>
      <c r="BA57" s="111"/>
      <c r="BB57" s="691"/>
      <c r="BC57" s="692"/>
      <c r="BD57" s="650"/>
      <c r="BE57" s="651"/>
      <c r="BF57" s="652"/>
      <c r="BG57" s="653"/>
      <c r="BH57" s="653"/>
      <c r="BI57" s="653"/>
      <c r="BJ57" s="654"/>
    </row>
    <row r="58" spans="2:62" ht="20.25" customHeight="1">
      <c r="B58" s="694"/>
      <c r="C58" s="708"/>
      <c r="D58" s="709"/>
      <c r="E58" s="95"/>
      <c r="F58" s="96">
        <f>C57</f>
        <v>0</v>
      </c>
      <c r="G58" s="95"/>
      <c r="H58" s="96">
        <f>I57</f>
        <v>0</v>
      </c>
      <c r="I58" s="710"/>
      <c r="J58" s="711"/>
      <c r="K58" s="712"/>
      <c r="L58" s="713"/>
      <c r="M58" s="713"/>
      <c r="N58" s="709"/>
      <c r="O58" s="685"/>
      <c r="P58" s="686"/>
      <c r="Q58" s="686"/>
      <c r="R58" s="686"/>
      <c r="S58" s="687"/>
      <c r="T58" s="112" t="s">
        <v>451</v>
      </c>
      <c r="U58" s="113"/>
      <c r="V58" s="114"/>
      <c r="W58" s="100" t="str">
        <f>IF(W57="","",VLOOKUP(W57,[2]シフト記号表!$C$6:$L$47,10,FALSE))</f>
        <v/>
      </c>
      <c r="X58" s="101" t="str">
        <f>IF(X57="","",VLOOKUP(X57,[2]シフト記号表!$C$6:$L$47,10,FALSE))</f>
        <v/>
      </c>
      <c r="Y58" s="101" t="str">
        <f>IF(Y57="","",VLOOKUP(Y57,[2]シフト記号表!$C$6:$L$47,10,FALSE))</f>
        <v/>
      </c>
      <c r="Z58" s="101" t="str">
        <f>IF(Z57="","",VLOOKUP(Z57,[2]シフト記号表!$C$6:$L$47,10,FALSE))</f>
        <v/>
      </c>
      <c r="AA58" s="101" t="str">
        <f>IF(AA57="","",VLOOKUP(AA57,[2]シフト記号表!$C$6:$L$47,10,FALSE))</f>
        <v/>
      </c>
      <c r="AB58" s="101" t="str">
        <f>IF(AB57="","",VLOOKUP(AB57,[2]シフト記号表!$C$6:$L$47,10,FALSE))</f>
        <v/>
      </c>
      <c r="AC58" s="102" t="str">
        <f>IF(AC57="","",VLOOKUP(AC57,[2]シフト記号表!$C$6:$L$47,10,FALSE))</f>
        <v/>
      </c>
      <c r="AD58" s="100" t="str">
        <f>IF(AD57="","",VLOOKUP(AD57,[2]シフト記号表!$C$6:$L$47,10,FALSE))</f>
        <v/>
      </c>
      <c r="AE58" s="101" t="str">
        <f>IF(AE57="","",VLOOKUP(AE57,[2]シフト記号表!$C$6:$L$47,10,FALSE))</f>
        <v/>
      </c>
      <c r="AF58" s="101" t="str">
        <f>IF(AF57="","",VLOOKUP(AF57,[2]シフト記号表!$C$6:$L$47,10,FALSE))</f>
        <v/>
      </c>
      <c r="AG58" s="101" t="str">
        <f>IF(AG57="","",VLOOKUP(AG57,[2]シフト記号表!$C$6:$L$47,10,FALSE))</f>
        <v/>
      </c>
      <c r="AH58" s="101" t="str">
        <f>IF(AH57="","",VLOOKUP(AH57,[2]シフト記号表!$C$6:$L$47,10,FALSE))</f>
        <v/>
      </c>
      <c r="AI58" s="101" t="str">
        <f>IF(AI57="","",VLOOKUP(AI57,[2]シフト記号表!$C$6:$L$47,10,FALSE))</f>
        <v/>
      </c>
      <c r="AJ58" s="102" t="str">
        <f>IF(AJ57="","",VLOOKUP(AJ57,[2]シフト記号表!$C$6:$L$47,10,FALSE))</f>
        <v/>
      </c>
      <c r="AK58" s="100" t="str">
        <f>IF(AK57="","",VLOOKUP(AK57,[2]シフト記号表!$C$6:$L$47,10,FALSE))</f>
        <v/>
      </c>
      <c r="AL58" s="101" t="str">
        <f>IF(AL57="","",VLOOKUP(AL57,[2]シフト記号表!$C$6:$L$47,10,FALSE))</f>
        <v/>
      </c>
      <c r="AM58" s="101" t="str">
        <f>IF(AM57="","",VLOOKUP(AM57,[2]シフト記号表!$C$6:$L$47,10,FALSE))</f>
        <v/>
      </c>
      <c r="AN58" s="101" t="str">
        <f>IF(AN57="","",VLOOKUP(AN57,[2]シフト記号表!$C$6:$L$47,10,FALSE))</f>
        <v/>
      </c>
      <c r="AO58" s="101" t="str">
        <f>IF(AO57="","",VLOOKUP(AO57,[2]シフト記号表!$C$6:$L$47,10,FALSE))</f>
        <v/>
      </c>
      <c r="AP58" s="101" t="str">
        <f>IF(AP57="","",VLOOKUP(AP57,[2]シフト記号表!$C$6:$L$47,10,FALSE))</f>
        <v/>
      </c>
      <c r="AQ58" s="102" t="str">
        <f>IF(AQ57="","",VLOOKUP(AQ57,[2]シフト記号表!$C$6:$L$47,10,FALSE))</f>
        <v/>
      </c>
      <c r="AR58" s="100" t="str">
        <f>IF(AR57="","",VLOOKUP(AR57,[2]シフト記号表!$C$6:$L$47,10,FALSE))</f>
        <v/>
      </c>
      <c r="AS58" s="101" t="str">
        <f>IF(AS57="","",VLOOKUP(AS57,[2]シフト記号表!$C$6:$L$47,10,FALSE))</f>
        <v/>
      </c>
      <c r="AT58" s="101" t="str">
        <f>IF(AT57="","",VLOOKUP(AT57,[2]シフト記号表!$C$6:$L$47,10,FALSE))</f>
        <v/>
      </c>
      <c r="AU58" s="101" t="str">
        <f>IF(AU57="","",VLOOKUP(AU57,[2]シフト記号表!$C$6:$L$47,10,FALSE))</f>
        <v/>
      </c>
      <c r="AV58" s="101" t="str">
        <f>IF(AV57="","",VLOOKUP(AV57,[2]シフト記号表!$C$6:$L$47,10,FALSE))</f>
        <v/>
      </c>
      <c r="AW58" s="101" t="str">
        <f>IF(AW57="","",VLOOKUP(AW57,[2]シフト記号表!$C$6:$L$47,10,FALSE))</f>
        <v/>
      </c>
      <c r="AX58" s="102" t="str">
        <f>IF(AX57="","",VLOOKUP(AX57,[2]シフト記号表!$C$6:$L$47,10,FALSE))</f>
        <v/>
      </c>
      <c r="AY58" s="100" t="str">
        <f>IF(AY57="","",VLOOKUP(AY57,[2]シフト記号表!$C$6:$L$47,10,FALSE))</f>
        <v/>
      </c>
      <c r="AZ58" s="101" t="str">
        <f>IF(AZ57="","",VLOOKUP(AZ57,[2]シフト記号表!$C$6:$L$47,10,FALSE))</f>
        <v/>
      </c>
      <c r="BA58" s="101" t="str">
        <f>IF(BA57="","",VLOOKUP(BA57,[2]シフト記号表!$C$6:$L$47,10,FALSE))</f>
        <v/>
      </c>
      <c r="BB58" s="705">
        <f>IF($BE$3="４週",SUM(W58:AX58),IF($BE$3="暦月",SUM(W58:BA58),""))</f>
        <v>0</v>
      </c>
      <c r="BC58" s="706"/>
      <c r="BD58" s="707">
        <f>IF($BE$3="４週",BB58/4,IF($BE$3="暦月",(BB58/($BE$8/7)),""))</f>
        <v>0</v>
      </c>
      <c r="BE58" s="706"/>
      <c r="BF58" s="702"/>
      <c r="BG58" s="703"/>
      <c r="BH58" s="703"/>
      <c r="BI58" s="703"/>
      <c r="BJ58" s="704"/>
    </row>
    <row r="59" spans="2:62" ht="20.25" customHeight="1">
      <c r="B59" s="671">
        <f>B57+1</f>
        <v>22</v>
      </c>
      <c r="C59" s="673"/>
      <c r="D59" s="674"/>
      <c r="E59" s="95"/>
      <c r="F59" s="96"/>
      <c r="G59" s="95"/>
      <c r="H59" s="96"/>
      <c r="I59" s="677"/>
      <c r="J59" s="678"/>
      <c r="K59" s="681"/>
      <c r="L59" s="682"/>
      <c r="M59" s="682"/>
      <c r="N59" s="674"/>
      <c r="O59" s="685"/>
      <c r="P59" s="686"/>
      <c r="Q59" s="686"/>
      <c r="R59" s="686"/>
      <c r="S59" s="687"/>
      <c r="T59" s="115" t="s">
        <v>450</v>
      </c>
      <c r="U59" s="116"/>
      <c r="V59" s="117"/>
      <c r="W59" s="108"/>
      <c r="X59" s="109"/>
      <c r="Y59" s="109"/>
      <c r="Z59" s="109"/>
      <c r="AA59" s="109"/>
      <c r="AB59" s="109"/>
      <c r="AC59" s="110"/>
      <c r="AD59" s="108"/>
      <c r="AE59" s="109"/>
      <c r="AF59" s="109"/>
      <c r="AG59" s="109"/>
      <c r="AH59" s="109"/>
      <c r="AI59" s="109"/>
      <c r="AJ59" s="110"/>
      <c r="AK59" s="108"/>
      <c r="AL59" s="109"/>
      <c r="AM59" s="109"/>
      <c r="AN59" s="109"/>
      <c r="AO59" s="109"/>
      <c r="AP59" s="109"/>
      <c r="AQ59" s="110"/>
      <c r="AR59" s="108"/>
      <c r="AS59" s="109"/>
      <c r="AT59" s="109"/>
      <c r="AU59" s="109"/>
      <c r="AV59" s="109"/>
      <c r="AW59" s="109"/>
      <c r="AX59" s="110"/>
      <c r="AY59" s="108"/>
      <c r="AZ59" s="109"/>
      <c r="BA59" s="111"/>
      <c r="BB59" s="691"/>
      <c r="BC59" s="692"/>
      <c r="BD59" s="650"/>
      <c r="BE59" s="651"/>
      <c r="BF59" s="652"/>
      <c r="BG59" s="653"/>
      <c r="BH59" s="653"/>
      <c r="BI59" s="653"/>
      <c r="BJ59" s="654"/>
    </row>
    <row r="60" spans="2:62" ht="20.25" customHeight="1">
      <c r="B60" s="694"/>
      <c r="C60" s="708"/>
      <c r="D60" s="709"/>
      <c r="E60" s="95"/>
      <c r="F60" s="96">
        <f>C59</f>
        <v>0</v>
      </c>
      <c r="G60" s="95"/>
      <c r="H60" s="96">
        <f>I59</f>
        <v>0</v>
      </c>
      <c r="I60" s="710"/>
      <c r="J60" s="711"/>
      <c r="K60" s="712"/>
      <c r="L60" s="713"/>
      <c r="M60" s="713"/>
      <c r="N60" s="709"/>
      <c r="O60" s="685"/>
      <c r="P60" s="686"/>
      <c r="Q60" s="686"/>
      <c r="R60" s="686"/>
      <c r="S60" s="687"/>
      <c r="T60" s="112" t="s">
        <v>451</v>
      </c>
      <c r="U60" s="113"/>
      <c r="V60" s="114"/>
      <c r="W60" s="100" t="str">
        <f>IF(W59="","",VLOOKUP(W59,[2]シフト記号表!$C$6:$L$47,10,FALSE))</f>
        <v/>
      </c>
      <c r="X60" s="101" t="str">
        <f>IF(X59="","",VLOOKUP(X59,[2]シフト記号表!$C$6:$L$47,10,FALSE))</f>
        <v/>
      </c>
      <c r="Y60" s="101" t="str">
        <f>IF(Y59="","",VLOOKUP(Y59,[2]シフト記号表!$C$6:$L$47,10,FALSE))</f>
        <v/>
      </c>
      <c r="Z60" s="101" t="str">
        <f>IF(Z59="","",VLOOKUP(Z59,[2]シフト記号表!$C$6:$L$47,10,FALSE))</f>
        <v/>
      </c>
      <c r="AA60" s="101" t="str">
        <f>IF(AA59="","",VLOOKUP(AA59,[2]シフト記号表!$C$6:$L$47,10,FALSE))</f>
        <v/>
      </c>
      <c r="AB60" s="101" t="str">
        <f>IF(AB59="","",VLOOKUP(AB59,[2]シフト記号表!$C$6:$L$47,10,FALSE))</f>
        <v/>
      </c>
      <c r="AC60" s="102" t="str">
        <f>IF(AC59="","",VLOOKUP(AC59,[2]シフト記号表!$C$6:$L$47,10,FALSE))</f>
        <v/>
      </c>
      <c r="AD60" s="100" t="str">
        <f>IF(AD59="","",VLOOKUP(AD59,[2]シフト記号表!$C$6:$L$47,10,FALSE))</f>
        <v/>
      </c>
      <c r="AE60" s="101" t="str">
        <f>IF(AE59="","",VLOOKUP(AE59,[2]シフト記号表!$C$6:$L$47,10,FALSE))</f>
        <v/>
      </c>
      <c r="AF60" s="101" t="str">
        <f>IF(AF59="","",VLOOKUP(AF59,[2]シフト記号表!$C$6:$L$47,10,FALSE))</f>
        <v/>
      </c>
      <c r="AG60" s="101" t="str">
        <f>IF(AG59="","",VLOOKUP(AG59,[2]シフト記号表!$C$6:$L$47,10,FALSE))</f>
        <v/>
      </c>
      <c r="AH60" s="101" t="str">
        <f>IF(AH59="","",VLOOKUP(AH59,[2]シフト記号表!$C$6:$L$47,10,FALSE))</f>
        <v/>
      </c>
      <c r="AI60" s="101" t="str">
        <f>IF(AI59="","",VLOOKUP(AI59,[2]シフト記号表!$C$6:$L$47,10,FALSE))</f>
        <v/>
      </c>
      <c r="AJ60" s="102" t="str">
        <f>IF(AJ59="","",VLOOKUP(AJ59,[2]シフト記号表!$C$6:$L$47,10,FALSE))</f>
        <v/>
      </c>
      <c r="AK60" s="100" t="str">
        <f>IF(AK59="","",VLOOKUP(AK59,[2]シフト記号表!$C$6:$L$47,10,FALSE))</f>
        <v/>
      </c>
      <c r="AL60" s="101" t="str">
        <f>IF(AL59="","",VLOOKUP(AL59,[2]シフト記号表!$C$6:$L$47,10,FALSE))</f>
        <v/>
      </c>
      <c r="AM60" s="101" t="str">
        <f>IF(AM59="","",VLOOKUP(AM59,[2]シフト記号表!$C$6:$L$47,10,FALSE))</f>
        <v/>
      </c>
      <c r="AN60" s="101" t="str">
        <f>IF(AN59="","",VLOOKUP(AN59,[2]シフト記号表!$C$6:$L$47,10,FALSE))</f>
        <v/>
      </c>
      <c r="AO60" s="101" t="str">
        <f>IF(AO59="","",VLOOKUP(AO59,[2]シフト記号表!$C$6:$L$47,10,FALSE))</f>
        <v/>
      </c>
      <c r="AP60" s="101" t="str">
        <f>IF(AP59="","",VLOOKUP(AP59,[2]シフト記号表!$C$6:$L$47,10,FALSE))</f>
        <v/>
      </c>
      <c r="AQ60" s="102" t="str">
        <f>IF(AQ59="","",VLOOKUP(AQ59,[2]シフト記号表!$C$6:$L$47,10,FALSE))</f>
        <v/>
      </c>
      <c r="AR60" s="100" t="str">
        <f>IF(AR59="","",VLOOKUP(AR59,[2]シフト記号表!$C$6:$L$47,10,FALSE))</f>
        <v/>
      </c>
      <c r="AS60" s="101" t="str">
        <f>IF(AS59="","",VLOOKUP(AS59,[2]シフト記号表!$C$6:$L$47,10,FALSE))</f>
        <v/>
      </c>
      <c r="AT60" s="101" t="str">
        <f>IF(AT59="","",VLOOKUP(AT59,[2]シフト記号表!$C$6:$L$47,10,FALSE))</f>
        <v/>
      </c>
      <c r="AU60" s="101" t="str">
        <f>IF(AU59="","",VLOOKUP(AU59,[2]シフト記号表!$C$6:$L$47,10,FALSE))</f>
        <v/>
      </c>
      <c r="AV60" s="101" t="str">
        <f>IF(AV59="","",VLOOKUP(AV59,[2]シフト記号表!$C$6:$L$47,10,FALSE))</f>
        <v/>
      </c>
      <c r="AW60" s="101" t="str">
        <f>IF(AW59="","",VLOOKUP(AW59,[2]シフト記号表!$C$6:$L$47,10,FALSE))</f>
        <v/>
      </c>
      <c r="AX60" s="102" t="str">
        <f>IF(AX59="","",VLOOKUP(AX59,[2]シフト記号表!$C$6:$L$47,10,FALSE))</f>
        <v/>
      </c>
      <c r="AY60" s="100" t="str">
        <f>IF(AY59="","",VLOOKUP(AY59,[2]シフト記号表!$C$6:$L$47,10,FALSE))</f>
        <v/>
      </c>
      <c r="AZ60" s="101" t="str">
        <f>IF(AZ59="","",VLOOKUP(AZ59,[2]シフト記号表!$C$6:$L$47,10,FALSE))</f>
        <v/>
      </c>
      <c r="BA60" s="101" t="str">
        <f>IF(BA59="","",VLOOKUP(BA59,[2]シフト記号表!$C$6:$L$47,10,FALSE))</f>
        <v/>
      </c>
      <c r="BB60" s="705">
        <f>IF($BE$3="４週",SUM(W60:AX60),IF($BE$3="暦月",SUM(W60:BA60),""))</f>
        <v>0</v>
      </c>
      <c r="BC60" s="706"/>
      <c r="BD60" s="707">
        <f>IF($BE$3="４週",BB60/4,IF($BE$3="暦月",(BB60/($BE$8/7)),""))</f>
        <v>0</v>
      </c>
      <c r="BE60" s="706"/>
      <c r="BF60" s="702"/>
      <c r="BG60" s="703"/>
      <c r="BH60" s="703"/>
      <c r="BI60" s="703"/>
      <c r="BJ60" s="704"/>
    </row>
    <row r="61" spans="2:62" ht="20.25" customHeight="1">
      <c r="B61" s="671">
        <f>B59+1</f>
        <v>23</v>
      </c>
      <c r="C61" s="673"/>
      <c r="D61" s="674"/>
      <c r="E61" s="95"/>
      <c r="F61" s="96"/>
      <c r="G61" s="95"/>
      <c r="H61" s="96"/>
      <c r="I61" s="677"/>
      <c r="J61" s="678"/>
      <c r="K61" s="681"/>
      <c r="L61" s="682"/>
      <c r="M61" s="682"/>
      <c r="N61" s="674"/>
      <c r="O61" s="685"/>
      <c r="P61" s="686"/>
      <c r="Q61" s="686"/>
      <c r="R61" s="686"/>
      <c r="S61" s="687"/>
      <c r="T61" s="115" t="s">
        <v>450</v>
      </c>
      <c r="U61" s="116"/>
      <c r="V61" s="117"/>
      <c r="W61" s="108"/>
      <c r="X61" s="109"/>
      <c r="Y61" s="109"/>
      <c r="Z61" s="109"/>
      <c r="AA61" s="109"/>
      <c r="AB61" s="109"/>
      <c r="AC61" s="110"/>
      <c r="AD61" s="108"/>
      <c r="AE61" s="109"/>
      <c r="AF61" s="109"/>
      <c r="AG61" s="109"/>
      <c r="AH61" s="109"/>
      <c r="AI61" s="109"/>
      <c r="AJ61" s="110"/>
      <c r="AK61" s="108"/>
      <c r="AL61" s="109"/>
      <c r="AM61" s="109"/>
      <c r="AN61" s="109"/>
      <c r="AO61" s="109"/>
      <c r="AP61" s="109"/>
      <c r="AQ61" s="110"/>
      <c r="AR61" s="108"/>
      <c r="AS61" s="109"/>
      <c r="AT61" s="109"/>
      <c r="AU61" s="109"/>
      <c r="AV61" s="109"/>
      <c r="AW61" s="109"/>
      <c r="AX61" s="110"/>
      <c r="AY61" s="108"/>
      <c r="AZ61" s="109"/>
      <c r="BA61" s="111"/>
      <c r="BB61" s="691"/>
      <c r="BC61" s="692"/>
      <c r="BD61" s="650"/>
      <c r="BE61" s="651"/>
      <c r="BF61" s="652"/>
      <c r="BG61" s="653"/>
      <c r="BH61" s="653"/>
      <c r="BI61" s="653"/>
      <c r="BJ61" s="654"/>
    </row>
    <row r="62" spans="2:62" ht="20.25" customHeight="1">
      <c r="B62" s="694"/>
      <c r="C62" s="708"/>
      <c r="D62" s="709"/>
      <c r="E62" s="95"/>
      <c r="F62" s="96">
        <f>C61</f>
        <v>0</v>
      </c>
      <c r="G62" s="95"/>
      <c r="H62" s="96">
        <f>I61</f>
        <v>0</v>
      </c>
      <c r="I62" s="710"/>
      <c r="J62" s="711"/>
      <c r="K62" s="712"/>
      <c r="L62" s="713"/>
      <c r="M62" s="713"/>
      <c r="N62" s="709"/>
      <c r="O62" s="685"/>
      <c r="P62" s="686"/>
      <c r="Q62" s="686"/>
      <c r="R62" s="686"/>
      <c r="S62" s="687"/>
      <c r="T62" s="112" t="s">
        <v>451</v>
      </c>
      <c r="U62" s="113"/>
      <c r="V62" s="114"/>
      <c r="W62" s="100" t="str">
        <f>IF(W61="","",VLOOKUP(W61,[2]シフト記号表!$C$6:$L$47,10,FALSE))</f>
        <v/>
      </c>
      <c r="X62" s="101" t="str">
        <f>IF(X61="","",VLOOKUP(X61,[2]シフト記号表!$C$6:$L$47,10,FALSE))</f>
        <v/>
      </c>
      <c r="Y62" s="101" t="str">
        <f>IF(Y61="","",VLOOKUP(Y61,[2]シフト記号表!$C$6:$L$47,10,FALSE))</f>
        <v/>
      </c>
      <c r="Z62" s="101" t="str">
        <f>IF(Z61="","",VLOOKUP(Z61,[2]シフト記号表!$C$6:$L$47,10,FALSE))</f>
        <v/>
      </c>
      <c r="AA62" s="101" t="str">
        <f>IF(AA61="","",VLOOKUP(AA61,[2]シフト記号表!$C$6:$L$47,10,FALSE))</f>
        <v/>
      </c>
      <c r="AB62" s="101" t="str">
        <f>IF(AB61="","",VLOOKUP(AB61,[2]シフト記号表!$C$6:$L$47,10,FALSE))</f>
        <v/>
      </c>
      <c r="AC62" s="102" t="str">
        <f>IF(AC61="","",VLOOKUP(AC61,[2]シフト記号表!$C$6:$L$47,10,FALSE))</f>
        <v/>
      </c>
      <c r="AD62" s="100" t="str">
        <f>IF(AD61="","",VLOOKUP(AD61,[2]シフト記号表!$C$6:$L$47,10,FALSE))</f>
        <v/>
      </c>
      <c r="AE62" s="101" t="str">
        <f>IF(AE61="","",VLOOKUP(AE61,[2]シフト記号表!$C$6:$L$47,10,FALSE))</f>
        <v/>
      </c>
      <c r="AF62" s="101" t="str">
        <f>IF(AF61="","",VLOOKUP(AF61,[2]シフト記号表!$C$6:$L$47,10,FALSE))</f>
        <v/>
      </c>
      <c r="AG62" s="101" t="str">
        <f>IF(AG61="","",VLOOKUP(AG61,[2]シフト記号表!$C$6:$L$47,10,FALSE))</f>
        <v/>
      </c>
      <c r="AH62" s="101" t="str">
        <f>IF(AH61="","",VLOOKUP(AH61,[2]シフト記号表!$C$6:$L$47,10,FALSE))</f>
        <v/>
      </c>
      <c r="AI62" s="101" t="str">
        <f>IF(AI61="","",VLOOKUP(AI61,[2]シフト記号表!$C$6:$L$47,10,FALSE))</f>
        <v/>
      </c>
      <c r="AJ62" s="102" t="str">
        <f>IF(AJ61="","",VLOOKUP(AJ61,[2]シフト記号表!$C$6:$L$47,10,FALSE))</f>
        <v/>
      </c>
      <c r="AK62" s="100" t="str">
        <f>IF(AK61="","",VLOOKUP(AK61,[2]シフト記号表!$C$6:$L$47,10,FALSE))</f>
        <v/>
      </c>
      <c r="AL62" s="101" t="str">
        <f>IF(AL61="","",VLOOKUP(AL61,[2]シフト記号表!$C$6:$L$47,10,FALSE))</f>
        <v/>
      </c>
      <c r="AM62" s="101" t="str">
        <f>IF(AM61="","",VLOOKUP(AM61,[2]シフト記号表!$C$6:$L$47,10,FALSE))</f>
        <v/>
      </c>
      <c r="AN62" s="101" t="str">
        <f>IF(AN61="","",VLOOKUP(AN61,[2]シフト記号表!$C$6:$L$47,10,FALSE))</f>
        <v/>
      </c>
      <c r="AO62" s="101" t="str">
        <f>IF(AO61="","",VLOOKUP(AO61,[2]シフト記号表!$C$6:$L$47,10,FALSE))</f>
        <v/>
      </c>
      <c r="AP62" s="101" t="str">
        <f>IF(AP61="","",VLOOKUP(AP61,[2]シフト記号表!$C$6:$L$47,10,FALSE))</f>
        <v/>
      </c>
      <c r="AQ62" s="102" t="str">
        <f>IF(AQ61="","",VLOOKUP(AQ61,[2]シフト記号表!$C$6:$L$47,10,FALSE))</f>
        <v/>
      </c>
      <c r="AR62" s="100" t="str">
        <f>IF(AR61="","",VLOOKUP(AR61,[2]シフト記号表!$C$6:$L$47,10,FALSE))</f>
        <v/>
      </c>
      <c r="AS62" s="101" t="str">
        <f>IF(AS61="","",VLOOKUP(AS61,[2]シフト記号表!$C$6:$L$47,10,FALSE))</f>
        <v/>
      </c>
      <c r="AT62" s="101" t="str">
        <f>IF(AT61="","",VLOOKUP(AT61,[2]シフト記号表!$C$6:$L$47,10,FALSE))</f>
        <v/>
      </c>
      <c r="AU62" s="101" t="str">
        <f>IF(AU61="","",VLOOKUP(AU61,[2]シフト記号表!$C$6:$L$47,10,FALSE))</f>
        <v/>
      </c>
      <c r="AV62" s="101" t="str">
        <f>IF(AV61="","",VLOOKUP(AV61,[2]シフト記号表!$C$6:$L$47,10,FALSE))</f>
        <v/>
      </c>
      <c r="AW62" s="101" t="str">
        <f>IF(AW61="","",VLOOKUP(AW61,[2]シフト記号表!$C$6:$L$47,10,FALSE))</f>
        <v/>
      </c>
      <c r="AX62" s="102" t="str">
        <f>IF(AX61="","",VLOOKUP(AX61,[2]シフト記号表!$C$6:$L$47,10,FALSE))</f>
        <v/>
      </c>
      <c r="AY62" s="100" t="str">
        <f>IF(AY61="","",VLOOKUP(AY61,[2]シフト記号表!$C$6:$L$47,10,FALSE))</f>
        <v/>
      </c>
      <c r="AZ62" s="101" t="str">
        <f>IF(AZ61="","",VLOOKUP(AZ61,[2]シフト記号表!$C$6:$L$47,10,FALSE))</f>
        <v/>
      </c>
      <c r="BA62" s="101" t="str">
        <f>IF(BA61="","",VLOOKUP(BA61,[2]シフト記号表!$C$6:$L$47,10,FALSE))</f>
        <v/>
      </c>
      <c r="BB62" s="705">
        <f>IF($BE$3="４週",SUM(W62:AX62),IF($BE$3="暦月",SUM(W62:BA62),""))</f>
        <v>0</v>
      </c>
      <c r="BC62" s="706"/>
      <c r="BD62" s="707">
        <f>IF($BE$3="４週",BB62/4,IF($BE$3="暦月",(BB62/($BE$8/7)),""))</f>
        <v>0</v>
      </c>
      <c r="BE62" s="706"/>
      <c r="BF62" s="702"/>
      <c r="BG62" s="703"/>
      <c r="BH62" s="703"/>
      <c r="BI62" s="703"/>
      <c r="BJ62" s="704"/>
    </row>
    <row r="63" spans="2:62" ht="20.25" customHeight="1">
      <c r="B63" s="671">
        <f>B61+1</f>
        <v>24</v>
      </c>
      <c r="C63" s="673"/>
      <c r="D63" s="674"/>
      <c r="E63" s="95"/>
      <c r="F63" s="96"/>
      <c r="G63" s="95"/>
      <c r="H63" s="96"/>
      <c r="I63" s="677"/>
      <c r="J63" s="678"/>
      <c r="K63" s="681"/>
      <c r="L63" s="682"/>
      <c r="M63" s="682"/>
      <c r="N63" s="674"/>
      <c r="O63" s="685"/>
      <c r="P63" s="686"/>
      <c r="Q63" s="686"/>
      <c r="R63" s="686"/>
      <c r="S63" s="687"/>
      <c r="T63" s="115" t="s">
        <v>450</v>
      </c>
      <c r="U63" s="116"/>
      <c r="V63" s="117"/>
      <c r="W63" s="108"/>
      <c r="X63" s="109"/>
      <c r="Y63" s="109"/>
      <c r="Z63" s="109"/>
      <c r="AA63" s="109"/>
      <c r="AB63" s="109"/>
      <c r="AC63" s="110"/>
      <c r="AD63" s="108"/>
      <c r="AE63" s="109"/>
      <c r="AF63" s="109"/>
      <c r="AG63" s="109"/>
      <c r="AH63" s="109"/>
      <c r="AI63" s="109"/>
      <c r="AJ63" s="110"/>
      <c r="AK63" s="108"/>
      <c r="AL63" s="109"/>
      <c r="AM63" s="109"/>
      <c r="AN63" s="109"/>
      <c r="AO63" s="109"/>
      <c r="AP63" s="109"/>
      <c r="AQ63" s="110"/>
      <c r="AR63" s="108"/>
      <c r="AS63" s="109"/>
      <c r="AT63" s="109"/>
      <c r="AU63" s="109"/>
      <c r="AV63" s="109"/>
      <c r="AW63" s="109"/>
      <c r="AX63" s="110"/>
      <c r="AY63" s="108"/>
      <c r="AZ63" s="109"/>
      <c r="BA63" s="111"/>
      <c r="BB63" s="691"/>
      <c r="BC63" s="692"/>
      <c r="BD63" s="650"/>
      <c r="BE63" s="651"/>
      <c r="BF63" s="652"/>
      <c r="BG63" s="653"/>
      <c r="BH63" s="653"/>
      <c r="BI63" s="653"/>
      <c r="BJ63" s="654"/>
    </row>
    <row r="64" spans="2:62" ht="20.25" customHeight="1">
      <c r="B64" s="694"/>
      <c r="C64" s="708"/>
      <c r="D64" s="709"/>
      <c r="E64" s="95"/>
      <c r="F64" s="96">
        <f>C63</f>
        <v>0</v>
      </c>
      <c r="G64" s="95"/>
      <c r="H64" s="96">
        <f>I63</f>
        <v>0</v>
      </c>
      <c r="I64" s="710"/>
      <c r="J64" s="711"/>
      <c r="K64" s="712"/>
      <c r="L64" s="713"/>
      <c r="M64" s="713"/>
      <c r="N64" s="709"/>
      <c r="O64" s="685"/>
      <c r="P64" s="686"/>
      <c r="Q64" s="686"/>
      <c r="R64" s="686"/>
      <c r="S64" s="687"/>
      <c r="T64" s="112" t="s">
        <v>451</v>
      </c>
      <c r="U64" s="113"/>
      <c r="V64" s="114"/>
      <c r="W64" s="100" t="str">
        <f>IF(W63="","",VLOOKUP(W63,[2]シフト記号表!$C$6:$L$47,10,FALSE))</f>
        <v/>
      </c>
      <c r="X64" s="101" t="str">
        <f>IF(X63="","",VLOOKUP(X63,[2]シフト記号表!$C$6:$L$47,10,FALSE))</f>
        <v/>
      </c>
      <c r="Y64" s="101" t="str">
        <f>IF(Y63="","",VLOOKUP(Y63,[2]シフト記号表!$C$6:$L$47,10,FALSE))</f>
        <v/>
      </c>
      <c r="Z64" s="101" t="str">
        <f>IF(Z63="","",VLOOKUP(Z63,[2]シフト記号表!$C$6:$L$47,10,FALSE))</f>
        <v/>
      </c>
      <c r="AA64" s="101" t="str">
        <f>IF(AA63="","",VLOOKUP(AA63,[2]シフト記号表!$C$6:$L$47,10,FALSE))</f>
        <v/>
      </c>
      <c r="AB64" s="101" t="str">
        <f>IF(AB63="","",VLOOKUP(AB63,[2]シフト記号表!$C$6:$L$47,10,FALSE))</f>
        <v/>
      </c>
      <c r="AC64" s="102" t="str">
        <f>IF(AC63="","",VLOOKUP(AC63,[2]シフト記号表!$C$6:$L$47,10,FALSE))</f>
        <v/>
      </c>
      <c r="AD64" s="100" t="str">
        <f>IF(AD63="","",VLOOKUP(AD63,[2]シフト記号表!$C$6:$L$47,10,FALSE))</f>
        <v/>
      </c>
      <c r="AE64" s="101" t="str">
        <f>IF(AE63="","",VLOOKUP(AE63,[2]シフト記号表!$C$6:$L$47,10,FALSE))</f>
        <v/>
      </c>
      <c r="AF64" s="101" t="str">
        <f>IF(AF63="","",VLOOKUP(AF63,[2]シフト記号表!$C$6:$L$47,10,FALSE))</f>
        <v/>
      </c>
      <c r="AG64" s="101" t="str">
        <f>IF(AG63="","",VLOOKUP(AG63,[2]シフト記号表!$C$6:$L$47,10,FALSE))</f>
        <v/>
      </c>
      <c r="AH64" s="101" t="str">
        <f>IF(AH63="","",VLOOKUP(AH63,[2]シフト記号表!$C$6:$L$47,10,FALSE))</f>
        <v/>
      </c>
      <c r="AI64" s="101" t="str">
        <f>IF(AI63="","",VLOOKUP(AI63,[2]シフト記号表!$C$6:$L$47,10,FALSE))</f>
        <v/>
      </c>
      <c r="AJ64" s="102" t="str">
        <f>IF(AJ63="","",VLOOKUP(AJ63,[2]シフト記号表!$C$6:$L$47,10,FALSE))</f>
        <v/>
      </c>
      <c r="AK64" s="100" t="str">
        <f>IF(AK63="","",VLOOKUP(AK63,[2]シフト記号表!$C$6:$L$47,10,FALSE))</f>
        <v/>
      </c>
      <c r="AL64" s="101" t="str">
        <f>IF(AL63="","",VLOOKUP(AL63,[2]シフト記号表!$C$6:$L$47,10,FALSE))</f>
        <v/>
      </c>
      <c r="AM64" s="101" t="str">
        <f>IF(AM63="","",VLOOKUP(AM63,[2]シフト記号表!$C$6:$L$47,10,FALSE))</f>
        <v/>
      </c>
      <c r="AN64" s="101" t="str">
        <f>IF(AN63="","",VLOOKUP(AN63,[2]シフト記号表!$C$6:$L$47,10,FALSE))</f>
        <v/>
      </c>
      <c r="AO64" s="101" t="str">
        <f>IF(AO63="","",VLOOKUP(AO63,[2]シフト記号表!$C$6:$L$47,10,FALSE))</f>
        <v/>
      </c>
      <c r="AP64" s="101" t="str">
        <f>IF(AP63="","",VLOOKUP(AP63,[2]シフト記号表!$C$6:$L$47,10,FALSE))</f>
        <v/>
      </c>
      <c r="AQ64" s="102" t="str">
        <f>IF(AQ63="","",VLOOKUP(AQ63,[2]シフト記号表!$C$6:$L$47,10,FALSE))</f>
        <v/>
      </c>
      <c r="AR64" s="100" t="str">
        <f>IF(AR63="","",VLOOKUP(AR63,[2]シフト記号表!$C$6:$L$47,10,FALSE))</f>
        <v/>
      </c>
      <c r="AS64" s="101" t="str">
        <f>IF(AS63="","",VLOOKUP(AS63,[2]シフト記号表!$C$6:$L$47,10,FALSE))</f>
        <v/>
      </c>
      <c r="AT64" s="101" t="str">
        <f>IF(AT63="","",VLOOKUP(AT63,[2]シフト記号表!$C$6:$L$47,10,FALSE))</f>
        <v/>
      </c>
      <c r="AU64" s="101" t="str">
        <f>IF(AU63="","",VLOOKUP(AU63,[2]シフト記号表!$C$6:$L$47,10,FALSE))</f>
        <v/>
      </c>
      <c r="AV64" s="101" t="str">
        <f>IF(AV63="","",VLOOKUP(AV63,[2]シフト記号表!$C$6:$L$47,10,FALSE))</f>
        <v/>
      </c>
      <c r="AW64" s="101" t="str">
        <f>IF(AW63="","",VLOOKUP(AW63,[2]シフト記号表!$C$6:$L$47,10,FALSE))</f>
        <v/>
      </c>
      <c r="AX64" s="102" t="str">
        <f>IF(AX63="","",VLOOKUP(AX63,[2]シフト記号表!$C$6:$L$47,10,FALSE))</f>
        <v/>
      </c>
      <c r="AY64" s="100" t="str">
        <f>IF(AY63="","",VLOOKUP(AY63,[2]シフト記号表!$C$6:$L$47,10,FALSE))</f>
        <v/>
      </c>
      <c r="AZ64" s="101" t="str">
        <f>IF(AZ63="","",VLOOKUP(AZ63,[2]シフト記号表!$C$6:$L$47,10,FALSE))</f>
        <v/>
      </c>
      <c r="BA64" s="101" t="str">
        <f>IF(BA63="","",VLOOKUP(BA63,[2]シフト記号表!$C$6:$L$47,10,FALSE))</f>
        <v/>
      </c>
      <c r="BB64" s="705">
        <f>IF($BE$3="４週",SUM(W64:AX64),IF($BE$3="暦月",SUM(W64:BA64),""))</f>
        <v>0</v>
      </c>
      <c r="BC64" s="706"/>
      <c r="BD64" s="707">
        <f>IF($BE$3="４週",BB64/4,IF($BE$3="暦月",(BB64/($BE$8/7)),""))</f>
        <v>0</v>
      </c>
      <c r="BE64" s="706"/>
      <c r="BF64" s="702"/>
      <c r="BG64" s="703"/>
      <c r="BH64" s="703"/>
      <c r="BI64" s="703"/>
      <c r="BJ64" s="704"/>
    </row>
    <row r="65" spans="2:62" ht="20.25" customHeight="1">
      <c r="B65" s="671">
        <f>B63+1</f>
        <v>25</v>
      </c>
      <c r="C65" s="673"/>
      <c r="D65" s="674"/>
      <c r="E65" s="95"/>
      <c r="F65" s="96"/>
      <c r="G65" s="95"/>
      <c r="H65" s="96"/>
      <c r="I65" s="677"/>
      <c r="J65" s="678"/>
      <c r="K65" s="681"/>
      <c r="L65" s="682"/>
      <c r="M65" s="682"/>
      <c r="N65" s="674"/>
      <c r="O65" s="685"/>
      <c r="P65" s="686"/>
      <c r="Q65" s="686"/>
      <c r="R65" s="686"/>
      <c r="S65" s="687"/>
      <c r="T65" s="115" t="s">
        <v>450</v>
      </c>
      <c r="U65" s="116"/>
      <c r="V65" s="117"/>
      <c r="W65" s="108"/>
      <c r="X65" s="109"/>
      <c r="Y65" s="109"/>
      <c r="Z65" s="109"/>
      <c r="AA65" s="109"/>
      <c r="AB65" s="109"/>
      <c r="AC65" s="110"/>
      <c r="AD65" s="108"/>
      <c r="AE65" s="109"/>
      <c r="AF65" s="109"/>
      <c r="AG65" s="109"/>
      <c r="AH65" s="109"/>
      <c r="AI65" s="109"/>
      <c r="AJ65" s="110"/>
      <c r="AK65" s="108"/>
      <c r="AL65" s="109"/>
      <c r="AM65" s="109"/>
      <c r="AN65" s="109"/>
      <c r="AO65" s="109"/>
      <c r="AP65" s="109"/>
      <c r="AQ65" s="110"/>
      <c r="AR65" s="108"/>
      <c r="AS65" s="109"/>
      <c r="AT65" s="109"/>
      <c r="AU65" s="109"/>
      <c r="AV65" s="109"/>
      <c r="AW65" s="109"/>
      <c r="AX65" s="110"/>
      <c r="AY65" s="108"/>
      <c r="AZ65" s="109"/>
      <c r="BA65" s="111"/>
      <c r="BB65" s="691"/>
      <c r="BC65" s="692"/>
      <c r="BD65" s="650"/>
      <c r="BE65" s="651"/>
      <c r="BF65" s="652"/>
      <c r="BG65" s="653"/>
      <c r="BH65" s="653"/>
      <c r="BI65" s="653"/>
      <c r="BJ65" s="654"/>
    </row>
    <row r="66" spans="2:62" ht="20.25" customHeight="1">
      <c r="B66" s="694"/>
      <c r="C66" s="708"/>
      <c r="D66" s="709"/>
      <c r="E66" s="95"/>
      <c r="F66" s="96">
        <f>C65</f>
        <v>0</v>
      </c>
      <c r="G66" s="95"/>
      <c r="H66" s="96">
        <f>I65</f>
        <v>0</v>
      </c>
      <c r="I66" s="710"/>
      <c r="J66" s="711"/>
      <c r="K66" s="712"/>
      <c r="L66" s="713"/>
      <c r="M66" s="713"/>
      <c r="N66" s="709"/>
      <c r="O66" s="685"/>
      <c r="P66" s="686"/>
      <c r="Q66" s="686"/>
      <c r="R66" s="686"/>
      <c r="S66" s="687"/>
      <c r="T66" s="112" t="s">
        <v>451</v>
      </c>
      <c r="U66" s="113"/>
      <c r="V66" s="114"/>
      <c r="W66" s="100" t="str">
        <f>IF(W65="","",VLOOKUP(W65,[2]シフト記号表!$C$6:$L$47,10,FALSE))</f>
        <v/>
      </c>
      <c r="X66" s="101" t="str">
        <f>IF(X65="","",VLOOKUP(X65,[2]シフト記号表!$C$6:$L$47,10,FALSE))</f>
        <v/>
      </c>
      <c r="Y66" s="101" t="str">
        <f>IF(Y65="","",VLOOKUP(Y65,[2]シフト記号表!$C$6:$L$47,10,FALSE))</f>
        <v/>
      </c>
      <c r="Z66" s="101" t="str">
        <f>IF(Z65="","",VLOOKUP(Z65,[2]シフト記号表!$C$6:$L$47,10,FALSE))</f>
        <v/>
      </c>
      <c r="AA66" s="101" t="str">
        <f>IF(AA65="","",VLOOKUP(AA65,[2]シフト記号表!$C$6:$L$47,10,FALSE))</f>
        <v/>
      </c>
      <c r="AB66" s="101" t="str">
        <f>IF(AB65="","",VLOOKUP(AB65,[2]シフト記号表!$C$6:$L$47,10,FALSE))</f>
        <v/>
      </c>
      <c r="AC66" s="102" t="str">
        <f>IF(AC65="","",VLOOKUP(AC65,[2]シフト記号表!$C$6:$L$47,10,FALSE))</f>
        <v/>
      </c>
      <c r="AD66" s="100" t="str">
        <f>IF(AD65="","",VLOOKUP(AD65,[2]シフト記号表!$C$6:$L$47,10,FALSE))</f>
        <v/>
      </c>
      <c r="AE66" s="101" t="str">
        <f>IF(AE65="","",VLOOKUP(AE65,[2]シフト記号表!$C$6:$L$47,10,FALSE))</f>
        <v/>
      </c>
      <c r="AF66" s="101" t="str">
        <f>IF(AF65="","",VLOOKUP(AF65,[2]シフト記号表!$C$6:$L$47,10,FALSE))</f>
        <v/>
      </c>
      <c r="AG66" s="101" t="str">
        <f>IF(AG65="","",VLOOKUP(AG65,[2]シフト記号表!$C$6:$L$47,10,FALSE))</f>
        <v/>
      </c>
      <c r="AH66" s="101" t="str">
        <f>IF(AH65="","",VLOOKUP(AH65,[2]シフト記号表!$C$6:$L$47,10,FALSE))</f>
        <v/>
      </c>
      <c r="AI66" s="101" t="str">
        <f>IF(AI65="","",VLOOKUP(AI65,[2]シフト記号表!$C$6:$L$47,10,FALSE))</f>
        <v/>
      </c>
      <c r="AJ66" s="102" t="str">
        <f>IF(AJ65="","",VLOOKUP(AJ65,[2]シフト記号表!$C$6:$L$47,10,FALSE))</f>
        <v/>
      </c>
      <c r="AK66" s="100" t="str">
        <f>IF(AK65="","",VLOOKUP(AK65,[2]シフト記号表!$C$6:$L$47,10,FALSE))</f>
        <v/>
      </c>
      <c r="AL66" s="101" t="str">
        <f>IF(AL65="","",VLOOKUP(AL65,[2]シフト記号表!$C$6:$L$47,10,FALSE))</f>
        <v/>
      </c>
      <c r="AM66" s="101" t="str">
        <f>IF(AM65="","",VLOOKUP(AM65,[2]シフト記号表!$C$6:$L$47,10,FALSE))</f>
        <v/>
      </c>
      <c r="AN66" s="101" t="str">
        <f>IF(AN65="","",VLOOKUP(AN65,[2]シフト記号表!$C$6:$L$47,10,FALSE))</f>
        <v/>
      </c>
      <c r="AO66" s="101" t="str">
        <f>IF(AO65="","",VLOOKUP(AO65,[2]シフト記号表!$C$6:$L$47,10,FALSE))</f>
        <v/>
      </c>
      <c r="AP66" s="101" t="str">
        <f>IF(AP65="","",VLOOKUP(AP65,[2]シフト記号表!$C$6:$L$47,10,FALSE))</f>
        <v/>
      </c>
      <c r="AQ66" s="102" t="str">
        <f>IF(AQ65="","",VLOOKUP(AQ65,[2]シフト記号表!$C$6:$L$47,10,FALSE))</f>
        <v/>
      </c>
      <c r="AR66" s="100" t="str">
        <f>IF(AR65="","",VLOOKUP(AR65,[2]シフト記号表!$C$6:$L$47,10,FALSE))</f>
        <v/>
      </c>
      <c r="AS66" s="101" t="str">
        <f>IF(AS65="","",VLOOKUP(AS65,[2]シフト記号表!$C$6:$L$47,10,FALSE))</f>
        <v/>
      </c>
      <c r="AT66" s="101" t="str">
        <f>IF(AT65="","",VLOOKUP(AT65,[2]シフト記号表!$C$6:$L$47,10,FALSE))</f>
        <v/>
      </c>
      <c r="AU66" s="101" t="str">
        <f>IF(AU65="","",VLOOKUP(AU65,[2]シフト記号表!$C$6:$L$47,10,FALSE))</f>
        <v/>
      </c>
      <c r="AV66" s="101" t="str">
        <f>IF(AV65="","",VLOOKUP(AV65,[2]シフト記号表!$C$6:$L$47,10,FALSE))</f>
        <v/>
      </c>
      <c r="AW66" s="101" t="str">
        <f>IF(AW65="","",VLOOKUP(AW65,[2]シフト記号表!$C$6:$L$47,10,FALSE))</f>
        <v/>
      </c>
      <c r="AX66" s="102" t="str">
        <f>IF(AX65="","",VLOOKUP(AX65,[2]シフト記号表!$C$6:$L$47,10,FALSE))</f>
        <v/>
      </c>
      <c r="AY66" s="100" t="str">
        <f>IF(AY65="","",VLOOKUP(AY65,[2]シフト記号表!$C$6:$L$47,10,FALSE))</f>
        <v/>
      </c>
      <c r="AZ66" s="101" t="str">
        <f>IF(AZ65="","",VLOOKUP(AZ65,[2]シフト記号表!$C$6:$L$47,10,FALSE))</f>
        <v/>
      </c>
      <c r="BA66" s="101" t="str">
        <f>IF(BA65="","",VLOOKUP(BA65,[2]シフト記号表!$C$6:$L$47,10,FALSE))</f>
        <v/>
      </c>
      <c r="BB66" s="705">
        <f>IF($BE$3="４週",SUM(W66:AX66),IF($BE$3="暦月",SUM(W66:BA66),""))</f>
        <v>0</v>
      </c>
      <c r="BC66" s="706"/>
      <c r="BD66" s="707">
        <f>IF($BE$3="４週",BB66/4,IF($BE$3="暦月",(BB66/($BE$8/7)),""))</f>
        <v>0</v>
      </c>
      <c r="BE66" s="706"/>
      <c r="BF66" s="702"/>
      <c r="BG66" s="703"/>
      <c r="BH66" s="703"/>
      <c r="BI66" s="703"/>
      <c r="BJ66" s="704"/>
    </row>
    <row r="67" spans="2:62" ht="20.25" customHeight="1">
      <c r="B67" s="671">
        <f>B65+1</f>
        <v>26</v>
      </c>
      <c r="C67" s="673"/>
      <c r="D67" s="674"/>
      <c r="E67" s="95"/>
      <c r="F67" s="96"/>
      <c r="G67" s="95"/>
      <c r="H67" s="96"/>
      <c r="I67" s="677"/>
      <c r="J67" s="678"/>
      <c r="K67" s="681"/>
      <c r="L67" s="682"/>
      <c r="M67" s="682"/>
      <c r="N67" s="674"/>
      <c r="O67" s="685"/>
      <c r="P67" s="686"/>
      <c r="Q67" s="686"/>
      <c r="R67" s="686"/>
      <c r="S67" s="687"/>
      <c r="T67" s="115" t="s">
        <v>450</v>
      </c>
      <c r="U67" s="116"/>
      <c r="V67" s="117"/>
      <c r="W67" s="108"/>
      <c r="X67" s="109"/>
      <c r="Y67" s="109"/>
      <c r="Z67" s="109"/>
      <c r="AA67" s="109"/>
      <c r="AB67" s="109"/>
      <c r="AC67" s="110"/>
      <c r="AD67" s="108"/>
      <c r="AE67" s="109"/>
      <c r="AF67" s="109"/>
      <c r="AG67" s="109"/>
      <c r="AH67" s="109"/>
      <c r="AI67" s="109"/>
      <c r="AJ67" s="110"/>
      <c r="AK67" s="108"/>
      <c r="AL67" s="109"/>
      <c r="AM67" s="109"/>
      <c r="AN67" s="109"/>
      <c r="AO67" s="109"/>
      <c r="AP67" s="109"/>
      <c r="AQ67" s="110"/>
      <c r="AR67" s="108"/>
      <c r="AS67" s="109"/>
      <c r="AT67" s="109"/>
      <c r="AU67" s="109"/>
      <c r="AV67" s="109"/>
      <c r="AW67" s="109"/>
      <c r="AX67" s="110"/>
      <c r="AY67" s="108"/>
      <c r="AZ67" s="109"/>
      <c r="BA67" s="111"/>
      <c r="BB67" s="691"/>
      <c r="BC67" s="692"/>
      <c r="BD67" s="650"/>
      <c r="BE67" s="651"/>
      <c r="BF67" s="652"/>
      <c r="BG67" s="653"/>
      <c r="BH67" s="653"/>
      <c r="BI67" s="653"/>
      <c r="BJ67" s="654"/>
    </row>
    <row r="68" spans="2:62" ht="20.25" customHeight="1">
      <c r="B68" s="694"/>
      <c r="C68" s="708"/>
      <c r="D68" s="709"/>
      <c r="E68" s="95"/>
      <c r="F68" s="96">
        <f>C67</f>
        <v>0</v>
      </c>
      <c r="G68" s="95"/>
      <c r="H68" s="96">
        <f>I67</f>
        <v>0</v>
      </c>
      <c r="I68" s="710"/>
      <c r="J68" s="711"/>
      <c r="K68" s="712"/>
      <c r="L68" s="713"/>
      <c r="M68" s="713"/>
      <c r="N68" s="709"/>
      <c r="O68" s="685"/>
      <c r="P68" s="686"/>
      <c r="Q68" s="686"/>
      <c r="R68" s="686"/>
      <c r="S68" s="687"/>
      <c r="T68" s="112" t="s">
        <v>451</v>
      </c>
      <c r="U68" s="113"/>
      <c r="V68" s="114"/>
      <c r="W68" s="100" t="str">
        <f>IF(W67="","",VLOOKUP(W67,[2]シフト記号表!$C$6:$L$47,10,FALSE))</f>
        <v/>
      </c>
      <c r="X68" s="101" t="str">
        <f>IF(X67="","",VLOOKUP(X67,[2]シフト記号表!$C$6:$L$47,10,FALSE))</f>
        <v/>
      </c>
      <c r="Y68" s="101" t="str">
        <f>IF(Y67="","",VLOOKUP(Y67,[2]シフト記号表!$C$6:$L$47,10,FALSE))</f>
        <v/>
      </c>
      <c r="Z68" s="101" t="str">
        <f>IF(Z67="","",VLOOKUP(Z67,[2]シフト記号表!$C$6:$L$47,10,FALSE))</f>
        <v/>
      </c>
      <c r="AA68" s="101" t="str">
        <f>IF(AA67="","",VLOOKUP(AA67,[2]シフト記号表!$C$6:$L$47,10,FALSE))</f>
        <v/>
      </c>
      <c r="AB68" s="101" t="str">
        <f>IF(AB67="","",VLOOKUP(AB67,[2]シフト記号表!$C$6:$L$47,10,FALSE))</f>
        <v/>
      </c>
      <c r="AC68" s="102" t="str">
        <f>IF(AC67="","",VLOOKUP(AC67,[2]シフト記号表!$C$6:$L$47,10,FALSE))</f>
        <v/>
      </c>
      <c r="AD68" s="100" t="str">
        <f>IF(AD67="","",VLOOKUP(AD67,[2]シフト記号表!$C$6:$L$47,10,FALSE))</f>
        <v/>
      </c>
      <c r="AE68" s="101" t="str">
        <f>IF(AE67="","",VLOOKUP(AE67,[2]シフト記号表!$C$6:$L$47,10,FALSE))</f>
        <v/>
      </c>
      <c r="AF68" s="101" t="str">
        <f>IF(AF67="","",VLOOKUP(AF67,[2]シフト記号表!$C$6:$L$47,10,FALSE))</f>
        <v/>
      </c>
      <c r="AG68" s="101" t="str">
        <f>IF(AG67="","",VLOOKUP(AG67,[2]シフト記号表!$C$6:$L$47,10,FALSE))</f>
        <v/>
      </c>
      <c r="AH68" s="101" t="str">
        <f>IF(AH67="","",VLOOKUP(AH67,[2]シフト記号表!$C$6:$L$47,10,FALSE))</f>
        <v/>
      </c>
      <c r="AI68" s="101" t="str">
        <f>IF(AI67="","",VLOOKUP(AI67,[2]シフト記号表!$C$6:$L$47,10,FALSE))</f>
        <v/>
      </c>
      <c r="AJ68" s="102" t="str">
        <f>IF(AJ67="","",VLOOKUP(AJ67,[2]シフト記号表!$C$6:$L$47,10,FALSE))</f>
        <v/>
      </c>
      <c r="AK68" s="100" t="str">
        <f>IF(AK67="","",VLOOKUP(AK67,[2]シフト記号表!$C$6:$L$47,10,FALSE))</f>
        <v/>
      </c>
      <c r="AL68" s="101" t="str">
        <f>IF(AL67="","",VLOOKUP(AL67,[2]シフト記号表!$C$6:$L$47,10,FALSE))</f>
        <v/>
      </c>
      <c r="AM68" s="101" t="str">
        <f>IF(AM67="","",VLOOKUP(AM67,[2]シフト記号表!$C$6:$L$47,10,FALSE))</f>
        <v/>
      </c>
      <c r="AN68" s="101" t="str">
        <f>IF(AN67="","",VLOOKUP(AN67,[2]シフト記号表!$C$6:$L$47,10,FALSE))</f>
        <v/>
      </c>
      <c r="AO68" s="101" t="str">
        <f>IF(AO67="","",VLOOKUP(AO67,[2]シフト記号表!$C$6:$L$47,10,FALSE))</f>
        <v/>
      </c>
      <c r="AP68" s="101" t="str">
        <f>IF(AP67="","",VLOOKUP(AP67,[2]シフト記号表!$C$6:$L$47,10,FALSE))</f>
        <v/>
      </c>
      <c r="AQ68" s="102" t="str">
        <f>IF(AQ67="","",VLOOKUP(AQ67,[2]シフト記号表!$C$6:$L$47,10,FALSE))</f>
        <v/>
      </c>
      <c r="AR68" s="100" t="str">
        <f>IF(AR67="","",VLOOKUP(AR67,[2]シフト記号表!$C$6:$L$47,10,FALSE))</f>
        <v/>
      </c>
      <c r="AS68" s="101" t="str">
        <f>IF(AS67="","",VLOOKUP(AS67,[2]シフト記号表!$C$6:$L$47,10,FALSE))</f>
        <v/>
      </c>
      <c r="AT68" s="101" t="str">
        <f>IF(AT67="","",VLOOKUP(AT67,[2]シフト記号表!$C$6:$L$47,10,FALSE))</f>
        <v/>
      </c>
      <c r="AU68" s="101" t="str">
        <f>IF(AU67="","",VLOOKUP(AU67,[2]シフト記号表!$C$6:$L$47,10,FALSE))</f>
        <v/>
      </c>
      <c r="AV68" s="101" t="str">
        <f>IF(AV67="","",VLOOKUP(AV67,[2]シフト記号表!$C$6:$L$47,10,FALSE))</f>
        <v/>
      </c>
      <c r="AW68" s="101" t="str">
        <f>IF(AW67="","",VLOOKUP(AW67,[2]シフト記号表!$C$6:$L$47,10,FALSE))</f>
        <v/>
      </c>
      <c r="AX68" s="102" t="str">
        <f>IF(AX67="","",VLOOKUP(AX67,[2]シフト記号表!$C$6:$L$47,10,FALSE))</f>
        <v/>
      </c>
      <c r="AY68" s="100" t="str">
        <f>IF(AY67="","",VLOOKUP(AY67,[2]シフト記号表!$C$6:$L$47,10,FALSE))</f>
        <v/>
      </c>
      <c r="AZ68" s="101" t="str">
        <f>IF(AZ67="","",VLOOKUP(AZ67,[2]シフト記号表!$C$6:$L$47,10,FALSE))</f>
        <v/>
      </c>
      <c r="BA68" s="101" t="str">
        <f>IF(BA67="","",VLOOKUP(BA67,[2]シフト記号表!$C$6:$L$47,10,FALSE))</f>
        <v/>
      </c>
      <c r="BB68" s="705">
        <f>IF($BE$3="４週",SUM(W68:AX68),IF($BE$3="暦月",SUM(W68:BA68),""))</f>
        <v>0</v>
      </c>
      <c r="BC68" s="706"/>
      <c r="BD68" s="707">
        <f>IF($BE$3="４週",BB68/4,IF($BE$3="暦月",(BB68/($BE$8/7)),""))</f>
        <v>0</v>
      </c>
      <c r="BE68" s="706"/>
      <c r="BF68" s="702"/>
      <c r="BG68" s="703"/>
      <c r="BH68" s="703"/>
      <c r="BI68" s="703"/>
      <c r="BJ68" s="704"/>
    </row>
    <row r="69" spans="2:62" ht="20.25" customHeight="1">
      <c r="B69" s="671">
        <f>B67+1</f>
        <v>27</v>
      </c>
      <c r="C69" s="673"/>
      <c r="D69" s="674"/>
      <c r="E69" s="95"/>
      <c r="F69" s="96"/>
      <c r="G69" s="95"/>
      <c r="H69" s="96"/>
      <c r="I69" s="677"/>
      <c r="J69" s="678"/>
      <c r="K69" s="681"/>
      <c r="L69" s="682"/>
      <c r="M69" s="682"/>
      <c r="N69" s="674"/>
      <c r="O69" s="685"/>
      <c r="P69" s="686"/>
      <c r="Q69" s="686"/>
      <c r="R69" s="686"/>
      <c r="S69" s="687"/>
      <c r="T69" s="115" t="s">
        <v>450</v>
      </c>
      <c r="U69" s="116"/>
      <c r="V69" s="117"/>
      <c r="W69" s="108"/>
      <c r="X69" s="109"/>
      <c r="Y69" s="109"/>
      <c r="Z69" s="109"/>
      <c r="AA69" s="109"/>
      <c r="AB69" s="109"/>
      <c r="AC69" s="110"/>
      <c r="AD69" s="108"/>
      <c r="AE69" s="109"/>
      <c r="AF69" s="109"/>
      <c r="AG69" s="109"/>
      <c r="AH69" s="109"/>
      <c r="AI69" s="109"/>
      <c r="AJ69" s="110"/>
      <c r="AK69" s="108"/>
      <c r="AL69" s="109"/>
      <c r="AM69" s="109"/>
      <c r="AN69" s="109"/>
      <c r="AO69" s="109"/>
      <c r="AP69" s="109"/>
      <c r="AQ69" s="110"/>
      <c r="AR69" s="108"/>
      <c r="AS69" s="109"/>
      <c r="AT69" s="109"/>
      <c r="AU69" s="109"/>
      <c r="AV69" s="109"/>
      <c r="AW69" s="109"/>
      <c r="AX69" s="110"/>
      <c r="AY69" s="108"/>
      <c r="AZ69" s="109"/>
      <c r="BA69" s="111"/>
      <c r="BB69" s="691"/>
      <c r="BC69" s="692"/>
      <c r="BD69" s="650"/>
      <c r="BE69" s="651"/>
      <c r="BF69" s="652"/>
      <c r="BG69" s="653"/>
      <c r="BH69" s="653"/>
      <c r="BI69" s="653"/>
      <c r="BJ69" s="654"/>
    </row>
    <row r="70" spans="2:62" ht="20.25" customHeight="1">
      <c r="B70" s="694"/>
      <c r="C70" s="708"/>
      <c r="D70" s="709"/>
      <c r="E70" s="95"/>
      <c r="F70" s="96">
        <f>C69</f>
        <v>0</v>
      </c>
      <c r="G70" s="95"/>
      <c r="H70" s="96">
        <f>I69</f>
        <v>0</v>
      </c>
      <c r="I70" s="710"/>
      <c r="J70" s="711"/>
      <c r="K70" s="712"/>
      <c r="L70" s="713"/>
      <c r="M70" s="713"/>
      <c r="N70" s="709"/>
      <c r="O70" s="685"/>
      <c r="P70" s="686"/>
      <c r="Q70" s="686"/>
      <c r="R70" s="686"/>
      <c r="S70" s="687"/>
      <c r="T70" s="112" t="s">
        <v>451</v>
      </c>
      <c r="U70" s="113"/>
      <c r="V70" s="114"/>
      <c r="W70" s="100" t="str">
        <f>IF(W69="","",VLOOKUP(W69,[2]シフト記号表!$C$6:$L$47,10,FALSE))</f>
        <v/>
      </c>
      <c r="X70" s="101" t="str">
        <f>IF(X69="","",VLOOKUP(X69,[2]シフト記号表!$C$6:$L$47,10,FALSE))</f>
        <v/>
      </c>
      <c r="Y70" s="101" t="str">
        <f>IF(Y69="","",VLOOKUP(Y69,[2]シフト記号表!$C$6:$L$47,10,FALSE))</f>
        <v/>
      </c>
      <c r="Z70" s="101" t="str">
        <f>IF(Z69="","",VLOOKUP(Z69,[2]シフト記号表!$C$6:$L$47,10,FALSE))</f>
        <v/>
      </c>
      <c r="AA70" s="101" t="str">
        <f>IF(AA69="","",VLOOKUP(AA69,[2]シフト記号表!$C$6:$L$47,10,FALSE))</f>
        <v/>
      </c>
      <c r="AB70" s="101" t="str">
        <f>IF(AB69="","",VLOOKUP(AB69,[2]シフト記号表!$C$6:$L$47,10,FALSE))</f>
        <v/>
      </c>
      <c r="AC70" s="102" t="str">
        <f>IF(AC69="","",VLOOKUP(AC69,[2]シフト記号表!$C$6:$L$47,10,FALSE))</f>
        <v/>
      </c>
      <c r="AD70" s="100" t="str">
        <f>IF(AD69="","",VLOOKUP(AD69,[2]シフト記号表!$C$6:$L$47,10,FALSE))</f>
        <v/>
      </c>
      <c r="AE70" s="101" t="str">
        <f>IF(AE69="","",VLOOKUP(AE69,[2]シフト記号表!$C$6:$L$47,10,FALSE))</f>
        <v/>
      </c>
      <c r="AF70" s="101" t="str">
        <f>IF(AF69="","",VLOOKUP(AF69,[2]シフト記号表!$C$6:$L$47,10,FALSE))</f>
        <v/>
      </c>
      <c r="AG70" s="101" t="str">
        <f>IF(AG69="","",VLOOKUP(AG69,[2]シフト記号表!$C$6:$L$47,10,FALSE))</f>
        <v/>
      </c>
      <c r="AH70" s="101" t="str">
        <f>IF(AH69="","",VLOOKUP(AH69,[2]シフト記号表!$C$6:$L$47,10,FALSE))</f>
        <v/>
      </c>
      <c r="AI70" s="101" t="str">
        <f>IF(AI69="","",VLOOKUP(AI69,[2]シフト記号表!$C$6:$L$47,10,FALSE))</f>
        <v/>
      </c>
      <c r="AJ70" s="102" t="str">
        <f>IF(AJ69="","",VLOOKUP(AJ69,[2]シフト記号表!$C$6:$L$47,10,FALSE))</f>
        <v/>
      </c>
      <c r="AK70" s="100" t="str">
        <f>IF(AK69="","",VLOOKUP(AK69,[2]シフト記号表!$C$6:$L$47,10,FALSE))</f>
        <v/>
      </c>
      <c r="AL70" s="101" t="str">
        <f>IF(AL69="","",VLOOKUP(AL69,[2]シフト記号表!$C$6:$L$47,10,FALSE))</f>
        <v/>
      </c>
      <c r="AM70" s="101" t="str">
        <f>IF(AM69="","",VLOOKUP(AM69,[2]シフト記号表!$C$6:$L$47,10,FALSE))</f>
        <v/>
      </c>
      <c r="AN70" s="101" t="str">
        <f>IF(AN69="","",VLOOKUP(AN69,[2]シフト記号表!$C$6:$L$47,10,FALSE))</f>
        <v/>
      </c>
      <c r="AO70" s="101" t="str">
        <f>IF(AO69="","",VLOOKUP(AO69,[2]シフト記号表!$C$6:$L$47,10,FALSE))</f>
        <v/>
      </c>
      <c r="AP70" s="101" t="str">
        <f>IF(AP69="","",VLOOKUP(AP69,[2]シフト記号表!$C$6:$L$47,10,FALSE))</f>
        <v/>
      </c>
      <c r="AQ70" s="102" t="str">
        <f>IF(AQ69="","",VLOOKUP(AQ69,[2]シフト記号表!$C$6:$L$47,10,FALSE))</f>
        <v/>
      </c>
      <c r="AR70" s="100" t="str">
        <f>IF(AR69="","",VLOOKUP(AR69,[2]シフト記号表!$C$6:$L$47,10,FALSE))</f>
        <v/>
      </c>
      <c r="AS70" s="101" t="str">
        <f>IF(AS69="","",VLOOKUP(AS69,[2]シフト記号表!$C$6:$L$47,10,FALSE))</f>
        <v/>
      </c>
      <c r="AT70" s="101" t="str">
        <f>IF(AT69="","",VLOOKUP(AT69,[2]シフト記号表!$C$6:$L$47,10,FALSE))</f>
        <v/>
      </c>
      <c r="AU70" s="101" t="str">
        <f>IF(AU69="","",VLOOKUP(AU69,[2]シフト記号表!$C$6:$L$47,10,FALSE))</f>
        <v/>
      </c>
      <c r="AV70" s="101" t="str">
        <f>IF(AV69="","",VLOOKUP(AV69,[2]シフト記号表!$C$6:$L$47,10,FALSE))</f>
        <v/>
      </c>
      <c r="AW70" s="101" t="str">
        <f>IF(AW69="","",VLOOKUP(AW69,[2]シフト記号表!$C$6:$L$47,10,FALSE))</f>
        <v/>
      </c>
      <c r="AX70" s="102" t="str">
        <f>IF(AX69="","",VLOOKUP(AX69,[2]シフト記号表!$C$6:$L$47,10,FALSE))</f>
        <v/>
      </c>
      <c r="AY70" s="100" t="str">
        <f>IF(AY69="","",VLOOKUP(AY69,[2]シフト記号表!$C$6:$L$47,10,FALSE))</f>
        <v/>
      </c>
      <c r="AZ70" s="101" t="str">
        <f>IF(AZ69="","",VLOOKUP(AZ69,[2]シフト記号表!$C$6:$L$47,10,FALSE))</f>
        <v/>
      </c>
      <c r="BA70" s="101" t="str">
        <f>IF(BA69="","",VLOOKUP(BA69,[2]シフト記号表!$C$6:$L$47,10,FALSE))</f>
        <v/>
      </c>
      <c r="BB70" s="705">
        <f>IF($BE$3="４週",SUM(W70:AX70),IF($BE$3="暦月",SUM(W70:BA70),""))</f>
        <v>0</v>
      </c>
      <c r="BC70" s="706"/>
      <c r="BD70" s="707">
        <f>IF($BE$3="４週",BB70/4,IF($BE$3="暦月",(BB70/($BE$8/7)),""))</f>
        <v>0</v>
      </c>
      <c r="BE70" s="706"/>
      <c r="BF70" s="702"/>
      <c r="BG70" s="703"/>
      <c r="BH70" s="703"/>
      <c r="BI70" s="703"/>
      <c r="BJ70" s="704"/>
    </row>
    <row r="71" spans="2:62" ht="20.25" customHeight="1">
      <c r="B71" s="671">
        <f>B69+1</f>
        <v>28</v>
      </c>
      <c r="C71" s="673"/>
      <c r="D71" s="674"/>
      <c r="E71" s="95"/>
      <c r="F71" s="96"/>
      <c r="G71" s="95"/>
      <c r="H71" s="96"/>
      <c r="I71" s="677"/>
      <c r="J71" s="678"/>
      <c r="K71" s="681"/>
      <c r="L71" s="682"/>
      <c r="M71" s="682"/>
      <c r="N71" s="674"/>
      <c r="O71" s="685"/>
      <c r="P71" s="686"/>
      <c r="Q71" s="686"/>
      <c r="R71" s="686"/>
      <c r="S71" s="687"/>
      <c r="T71" s="115" t="s">
        <v>450</v>
      </c>
      <c r="U71" s="116"/>
      <c r="V71" s="117"/>
      <c r="W71" s="108"/>
      <c r="X71" s="109"/>
      <c r="Y71" s="109"/>
      <c r="Z71" s="109"/>
      <c r="AA71" s="109"/>
      <c r="AB71" s="109"/>
      <c r="AC71" s="110"/>
      <c r="AD71" s="108"/>
      <c r="AE71" s="109"/>
      <c r="AF71" s="109"/>
      <c r="AG71" s="109"/>
      <c r="AH71" s="109"/>
      <c r="AI71" s="109"/>
      <c r="AJ71" s="110"/>
      <c r="AK71" s="108"/>
      <c r="AL71" s="109"/>
      <c r="AM71" s="109"/>
      <c r="AN71" s="109"/>
      <c r="AO71" s="109"/>
      <c r="AP71" s="109"/>
      <c r="AQ71" s="110"/>
      <c r="AR71" s="108"/>
      <c r="AS71" s="109"/>
      <c r="AT71" s="109"/>
      <c r="AU71" s="109"/>
      <c r="AV71" s="109"/>
      <c r="AW71" s="109"/>
      <c r="AX71" s="110"/>
      <c r="AY71" s="108"/>
      <c r="AZ71" s="109"/>
      <c r="BA71" s="111"/>
      <c r="BB71" s="691"/>
      <c r="BC71" s="692"/>
      <c r="BD71" s="650"/>
      <c r="BE71" s="651"/>
      <c r="BF71" s="652"/>
      <c r="BG71" s="653"/>
      <c r="BH71" s="653"/>
      <c r="BI71" s="653"/>
      <c r="BJ71" s="654"/>
    </row>
    <row r="72" spans="2:62" ht="20.25" customHeight="1">
      <c r="B72" s="694"/>
      <c r="C72" s="708"/>
      <c r="D72" s="709"/>
      <c r="E72" s="95"/>
      <c r="F72" s="96">
        <f>C71</f>
        <v>0</v>
      </c>
      <c r="G72" s="95"/>
      <c r="H72" s="96">
        <f>I71</f>
        <v>0</v>
      </c>
      <c r="I72" s="710"/>
      <c r="J72" s="711"/>
      <c r="K72" s="712"/>
      <c r="L72" s="713"/>
      <c r="M72" s="713"/>
      <c r="N72" s="709"/>
      <c r="O72" s="685"/>
      <c r="P72" s="686"/>
      <c r="Q72" s="686"/>
      <c r="R72" s="686"/>
      <c r="S72" s="687"/>
      <c r="T72" s="112" t="s">
        <v>451</v>
      </c>
      <c r="U72" s="113"/>
      <c r="V72" s="114"/>
      <c r="W72" s="100" t="str">
        <f>IF(W71="","",VLOOKUP(W71,[2]シフト記号表!$C$6:$L$47,10,FALSE))</f>
        <v/>
      </c>
      <c r="X72" s="101" t="str">
        <f>IF(X71="","",VLOOKUP(X71,[2]シフト記号表!$C$6:$L$47,10,FALSE))</f>
        <v/>
      </c>
      <c r="Y72" s="101" t="str">
        <f>IF(Y71="","",VLOOKUP(Y71,[2]シフト記号表!$C$6:$L$47,10,FALSE))</f>
        <v/>
      </c>
      <c r="Z72" s="101" t="str">
        <f>IF(Z71="","",VLOOKUP(Z71,[2]シフト記号表!$C$6:$L$47,10,FALSE))</f>
        <v/>
      </c>
      <c r="AA72" s="101" t="str">
        <f>IF(AA71="","",VLOOKUP(AA71,[2]シフト記号表!$C$6:$L$47,10,FALSE))</f>
        <v/>
      </c>
      <c r="AB72" s="101" t="str">
        <f>IF(AB71="","",VLOOKUP(AB71,[2]シフト記号表!$C$6:$L$47,10,FALSE))</f>
        <v/>
      </c>
      <c r="AC72" s="102" t="str">
        <f>IF(AC71="","",VLOOKUP(AC71,[2]シフト記号表!$C$6:$L$47,10,FALSE))</f>
        <v/>
      </c>
      <c r="AD72" s="100" t="str">
        <f>IF(AD71="","",VLOOKUP(AD71,[2]シフト記号表!$C$6:$L$47,10,FALSE))</f>
        <v/>
      </c>
      <c r="AE72" s="101" t="str">
        <f>IF(AE71="","",VLOOKUP(AE71,[2]シフト記号表!$C$6:$L$47,10,FALSE))</f>
        <v/>
      </c>
      <c r="AF72" s="101" t="str">
        <f>IF(AF71="","",VLOOKUP(AF71,[2]シフト記号表!$C$6:$L$47,10,FALSE))</f>
        <v/>
      </c>
      <c r="AG72" s="101" t="str">
        <f>IF(AG71="","",VLOOKUP(AG71,[2]シフト記号表!$C$6:$L$47,10,FALSE))</f>
        <v/>
      </c>
      <c r="AH72" s="101" t="str">
        <f>IF(AH71="","",VLOOKUP(AH71,[2]シフト記号表!$C$6:$L$47,10,FALSE))</f>
        <v/>
      </c>
      <c r="AI72" s="101" t="str">
        <f>IF(AI71="","",VLOOKUP(AI71,[2]シフト記号表!$C$6:$L$47,10,FALSE))</f>
        <v/>
      </c>
      <c r="AJ72" s="102" t="str">
        <f>IF(AJ71="","",VLOOKUP(AJ71,[2]シフト記号表!$C$6:$L$47,10,FALSE))</f>
        <v/>
      </c>
      <c r="AK72" s="100" t="str">
        <f>IF(AK71="","",VLOOKUP(AK71,[2]シフト記号表!$C$6:$L$47,10,FALSE))</f>
        <v/>
      </c>
      <c r="AL72" s="101" t="str">
        <f>IF(AL71="","",VLOOKUP(AL71,[2]シフト記号表!$C$6:$L$47,10,FALSE))</f>
        <v/>
      </c>
      <c r="AM72" s="101" t="str">
        <f>IF(AM71="","",VLOOKUP(AM71,[2]シフト記号表!$C$6:$L$47,10,FALSE))</f>
        <v/>
      </c>
      <c r="AN72" s="101" t="str">
        <f>IF(AN71="","",VLOOKUP(AN71,[2]シフト記号表!$C$6:$L$47,10,FALSE))</f>
        <v/>
      </c>
      <c r="AO72" s="101" t="str">
        <f>IF(AO71="","",VLOOKUP(AO71,[2]シフト記号表!$C$6:$L$47,10,FALSE))</f>
        <v/>
      </c>
      <c r="AP72" s="101" t="str">
        <f>IF(AP71="","",VLOOKUP(AP71,[2]シフト記号表!$C$6:$L$47,10,FALSE))</f>
        <v/>
      </c>
      <c r="AQ72" s="102" t="str">
        <f>IF(AQ71="","",VLOOKUP(AQ71,[2]シフト記号表!$C$6:$L$47,10,FALSE))</f>
        <v/>
      </c>
      <c r="AR72" s="100" t="str">
        <f>IF(AR71="","",VLOOKUP(AR71,[2]シフト記号表!$C$6:$L$47,10,FALSE))</f>
        <v/>
      </c>
      <c r="AS72" s="101" t="str">
        <f>IF(AS71="","",VLOOKUP(AS71,[2]シフト記号表!$C$6:$L$47,10,FALSE))</f>
        <v/>
      </c>
      <c r="AT72" s="101" t="str">
        <f>IF(AT71="","",VLOOKUP(AT71,[2]シフト記号表!$C$6:$L$47,10,FALSE))</f>
        <v/>
      </c>
      <c r="AU72" s="101" t="str">
        <f>IF(AU71="","",VLOOKUP(AU71,[2]シフト記号表!$C$6:$L$47,10,FALSE))</f>
        <v/>
      </c>
      <c r="AV72" s="101" t="str">
        <f>IF(AV71="","",VLOOKUP(AV71,[2]シフト記号表!$C$6:$L$47,10,FALSE))</f>
        <v/>
      </c>
      <c r="AW72" s="101" t="str">
        <f>IF(AW71="","",VLOOKUP(AW71,[2]シフト記号表!$C$6:$L$47,10,FALSE))</f>
        <v/>
      </c>
      <c r="AX72" s="102" t="str">
        <f>IF(AX71="","",VLOOKUP(AX71,[2]シフト記号表!$C$6:$L$47,10,FALSE))</f>
        <v/>
      </c>
      <c r="AY72" s="100" t="str">
        <f>IF(AY71="","",VLOOKUP(AY71,[2]シフト記号表!$C$6:$L$47,10,FALSE))</f>
        <v/>
      </c>
      <c r="AZ72" s="101" t="str">
        <f>IF(AZ71="","",VLOOKUP(AZ71,[2]シフト記号表!$C$6:$L$47,10,FALSE))</f>
        <v/>
      </c>
      <c r="BA72" s="101" t="str">
        <f>IF(BA71="","",VLOOKUP(BA71,[2]シフト記号表!$C$6:$L$47,10,FALSE))</f>
        <v/>
      </c>
      <c r="BB72" s="705">
        <f>IF($BE$3="４週",SUM(W72:AX72),IF($BE$3="暦月",SUM(W72:BA72),""))</f>
        <v>0</v>
      </c>
      <c r="BC72" s="706"/>
      <c r="BD72" s="707">
        <f>IF($BE$3="４週",BB72/4,IF($BE$3="暦月",(BB72/($BE$8/7)),""))</f>
        <v>0</v>
      </c>
      <c r="BE72" s="706"/>
      <c r="BF72" s="702"/>
      <c r="BG72" s="703"/>
      <c r="BH72" s="703"/>
      <c r="BI72" s="703"/>
      <c r="BJ72" s="704"/>
    </row>
    <row r="73" spans="2:62" ht="20.25" customHeight="1">
      <c r="B73" s="671">
        <f>B71+1</f>
        <v>29</v>
      </c>
      <c r="C73" s="673"/>
      <c r="D73" s="674"/>
      <c r="E73" s="95"/>
      <c r="F73" s="96"/>
      <c r="G73" s="95"/>
      <c r="H73" s="96"/>
      <c r="I73" s="677"/>
      <c r="J73" s="678"/>
      <c r="K73" s="681"/>
      <c r="L73" s="682"/>
      <c r="M73" s="682"/>
      <c r="N73" s="674"/>
      <c r="O73" s="685"/>
      <c r="P73" s="686"/>
      <c r="Q73" s="686"/>
      <c r="R73" s="686"/>
      <c r="S73" s="687"/>
      <c r="T73" s="115" t="s">
        <v>450</v>
      </c>
      <c r="U73" s="116"/>
      <c r="V73" s="117"/>
      <c r="W73" s="108"/>
      <c r="X73" s="109"/>
      <c r="Y73" s="109"/>
      <c r="Z73" s="109"/>
      <c r="AA73" s="109"/>
      <c r="AB73" s="109"/>
      <c r="AC73" s="110"/>
      <c r="AD73" s="108"/>
      <c r="AE73" s="109"/>
      <c r="AF73" s="109"/>
      <c r="AG73" s="109"/>
      <c r="AH73" s="109"/>
      <c r="AI73" s="109"/>
      <c r="AJ73" s="110"/>
      <c r="AK73" s="108"/>
      <c r="AL73" s="109"/>
      <c r="AM73" s="109"/>
      <c r="AN73" s="109"/>
      <c r="AO73" s="109"/>
      <c r="AP73" s="109"/>
      <c r="AQ73" s="110"/>
      <c r="AR73" s="108"/>
      <c r="AS73" s="109"/>
      <c r="AT73" s="109"/>
      <c r="AU73" s="109"/>
      <c r="AV73" s="109"/>
      <c r="AW73" s="109"/>
      <c r="AX73" s="110"/>
      <c r="AY73" s="108"/>
      <c r="AZ73" s="109"/>
      <c r="BA73" s="111"/>
      <c r="BB73" s="691"/>
      <c r="BC73" s="692"/>
      <c r="BD73" s="650"/>
      <c r="BE73" s="651"/>
      <c r="BF73" s="652"/>
      <c r="BG73" s="653"/>
      <c r="BH73" s="653"/>
      <c r="BI73" s="653"/>
      <c r="BJ73" s="654"/>
    </row>
    <row r="74" spans="2:62" ht="20.25" customHeight="1">
      <c r="B74" s="694"/>
      <c r="C74" s="695"/>
      <c r="D74" s="696"/>
      <c r="E74" s="118"/>
      <c r="F74" s="119">
        <f>C73</f>
        <v>0</v>
      </c>
      <c r="G74" s="118"/>
      <c r="H74" s="119">
        <f>I73</f>
        <v>0</v>
      </c>
      <c r="I74" s="697"/>
      <c r="J74" s="698"/>
      <c r="K74" s="699"/>
      <c r="L74" s="700"/>
      <c r="M74" s="700"/>
      <c r="N74" s="696"/>
      <c r="O74" s="685"/>
      <c r="P74" s="686"/>
      <c r="Q74" s="686"/>
      <c r="R74" s="686"/>
      <c r="S74" s="687"/>
      <c r="T74" s="112" t="s">
        <v>451</v>
      </c>
      <c r="U74" s="113"/>
      <c r="V74" s="114"/>
      <c r="W74" s="100" t="str">
        <f>IF(W73="","",VLOOKUP(W73,[2]シフト記号表!$C$6:$L$47,10,FALSE))</f>
        <v/>
      </c>
      <c r="X74" s="101" t="str">
        <f>IF(X73="","",VLOOKUP(X73,[2]シフト記号表!$C$6:$L$47,10,FALSE))</f>
        <v/>
      </c>
      <c r="Y74" s="101" t="str">
        <f>IF(Y73="","",VLOOKUP(Y73,[2]シフト記号表!$C$6:$L$47,10,FALSE))</f>
        <v/>
      </c>
      <c r="Z74" s="101" t="str">
        <f>IF(Z73="","",VLOOKUP(Z73,[2]シフト記号表!$C$6:$L$47,10,FALSE))</f>
        <v/>
      </c>
      <c r="AA74" s="101" t="str">
        <f>IF(AA73="","",VLOOKUP(AA73,[2]シフト記号表!$C$6:$L$47,10,FALSE))</f>
        <v/>
      </c>
      <c r="AB74" s="101" t="str">
        <f>IF(AB73="","",VLOOKUP(AB73,[2]シフト記号表!$C$6:$L$47,10,FALSE))</f>
        <v/>
      </c>
      <c r="AC74" s="102" t="str">
        <f>IF(AC73="","",VLOOKUP(AC73,[2]シフト記号表!$C$6:$L$47,10,FALSE))</f>
        <v/>
      </c>
      <c r="AD74" s="100" t="str">
        <f>IF(AD73="","",VLOOKUP(AD73,[2]シフト記号表!$C$6:$L$47,10,FALSE))</f>
        <v/>
      </c>
      <c r="AE74" s="101" t="str">
        <f>IF(AE73="","",VLOOKUP(AE73,[2]シフト記号表!$C$6:$L$47,10,FALSE))</f>
        <v/>
      </c>
      <c r="AF74" s="101" t="str">
        <f>IF(AF73="","",VLOOKUP(AF73,[2]シフト記号表!$C$6:$L$47,10,FALSE))</f>
        <v/>
      </c>
      <c r="AG74" s="101" t="str">
        <f>IF(AG73="","",VLOOKUP(AG73,[2]シフト記号表!$C$6:$L$47,10,FALSE))</f>
        <v/>
      </c>
      <c r="AH74" s="101" t="str">
        <f>IF(AH73="","",VLOOKUP(AH73,[2]シフト記号表!$C$6:$L$47,10,FALSE))</f>
        <v/>
      </c>
      <c r="AI74" s="101" t="str">
        <f>IF(AI73="","",VLOOKUP(AI73,[2]シフト記号表!$C$6:$L$47,10,FALSE))</f>
        <v/>
      </c>
      <c r="AJ74" s="102" t="str">
        <f>IF(AJ73="","",VLOOKUP(AJ73,[2]シフト記号表!$C$6:$L$47,10,FALSE))</f>
        <v/>
      </c>
      <c r="AK74" s="100" t="str">
        <f>IF(AK73="","",VLOOKUP(AK73,[2]シフト記号表!$C$6:$L$47,10,FALSE))</f>
        <v/>
      </c>
      <c r="AL74" s="101" t="str">
        <f>IF(AL73="","",VLOOKUP(AL73,[2]シフト記号表!$C$6:$L$47,10,FALSE))</f>
        <v/>
      </c>
      <c r="AM74" s="101" t="str">
        <f>IF(AM73="","",VLOOKUP(AM73,[2]シフト記号表!$C$6:$L$47,10,FALSE))</f>
        <v/>
      </c>
      <c r="AN74" s="101" t="str">
        <f>IF(AN73="","",VLOOKUP(AN73,[2]シフト記号表!$C$6:$L$47,10,FALSE))</f>
        <v/>
      </c>
      <c r="AO74" s="101" t="str">
        <f>IF(AO73="","",VLOOKUP(AO73,[2]シフト記号表!$C$6:$L$47,10,FALSE))</f>
        <v/>
      </c>
      <c r="AP74" s="101" t="str">
        <f>IF(AP73="","",VLOOKUP(AP73,[2]シフト記号表!$C$6:$L$47,10,FALSE))</f>
        <v/>
      </c>
      <c r="AQ74" s="102" t="str">
        <f>IF(AQ73="","",VLOOKUP(AQ73,[2]シフト記号表!$C$6:$L$47,10,FALSE))</f>
        <v/>
      </c>
      <c r="AR74" s="100" t="str">
        <f>IF(AR73="","",VLOOKUP(AR73,[2]シフト記号表!$C$6:$L$47,10,FALSE))</f>
        <v/>
      </c>
      <c r="AS74" s="101" t="str">
        <f>IF(AS73="","",VLOOKUP(AS73,[2]シフト記号表!$C$6:$L$47,10,FALSE))</f>
        <v/>
      </c>
      <c r="AT74" s="101" t="str">
        <f>IF(AT73="","",VLOOKUP(AT73,[2]シフト記号表!$C$6:$L$47,10,FALSE))</f>
        <v/>
      </c>
      <c r="AU74" s="101" t="str">
        <f>IF(AU73="","",VLOOKUP(AU73,[2]シフト記号表!$C$6:$L$47,10,FALSE))</f>
        <v/>
      </c>
      <c r="AV74" s="101" t="str">
        <f>IF(AV73="","",VLOOKUP(AV73,[2]シフト記号表!$C$6:$L$47,10,FALSE))</f>
        <v/>
      </c>
      <c r="AW74" s="101" t="str">
        <f>IF(AW73="","",VLOOKUP(AW73,[2]シフト記号表!$C$6:$L$47,10,FALSE))</f>
        <v/>
      </c>
      <c r="AX74" s="102" t="str">
        <f>IF(AX73="","",VLOOKUP(AX73,[2]シフト記号表!$C$6:$L$47,10,FALSE))</f>
        <v/>
      </c>
      <c r="AY74" s="100" t="str">
        <f>IF(AY73="","",VLOOKUP(AY73,[2]シフト記号表!$C$6:$L$47,10,FALSE))</f>
        <v/>
      </c>
      <c r="AZ74" s="101" t="str">
        <f>IF(AZ73="","",VLOOKUP(AZ73,[2]シフト記号表!$C$6:$L$47,10,FALSE))</f>
        <v/>
      </c>
      <c r="BA74" s="101" t="str">
        <f>IF(BA73="","",VLOOKUP(BA73,[2]シフト記号表!$C$6:$L$47,10,FALSE))</f>
        <v/>
      </c>
      <c r="BB74" s="668">
        <f>IF($BE$3="４週",SUM(W74:AX74),IF($BE$3="暦月",SUM(W74:BA74),""))</f>
        <v>0</v>
      </c>
      <c r="BC74" s="669"/>
      <c r="BD74" s="670">
        <f>IF($BE$3="４週",BB74/4,IF($BE$3="暦月",(BB74/($BE$8/7)),""))</f>
        <v>0</v>
      </c>
      <c r="BE74" s="669"/>
      <c r="BF74" s="665"/>
      <c r="BG74" s="666"/>
      <c r="BH74" s="666"/>
      <c r="BI74" s="666"/>
      <c r="BJ74" s="667"/>
    </row>
    <row r="75" spans="2:62" ht="20.25" customHeight="1">
      <c r="B75" s="671">
        <f>B73+1</f>
        <v>30</v>
      </c>
      <c r="C75" s="673"/>
      <c r="D75" s="674"/>
      <c r="E75" s="95"/>
      <c r="F75" s="96"/>
      <c r="G75" s="95"/>
      <c r="H75" s="96"/>
      <c r="I75" s="677"/>
      <c r="J75" s="678"/>
      <c r="K75" s="681"/>
      <c r="L75" s="682"/>
      <c r="M75" s="682"/>
      <c r="N75" s="674"/>
      <c r="O75" s="685"/>
      <c r="P75" s="686"/>
      <c r="Q75" s="686"/>
      <c r="R75" s="686"/>
      <c r="S75" s="687"/>
      <c r="T75" s="115" t="s">
        <v>450</v>
      </c>
      <c r="U75" s="116"/>
      <c r="V75" s="117"/>
      <c r="W75" s="108"/>
      <c r="X75" s="109"/>
      <c r="Y75" s="109"/>
      <c r="Z75" s="109"/>
      <c r="AA75" s="109"/>
      <c r="AB75" s="109"/>
      <c r="AC75" s="110"/>
      <c r="AD75" s="108"/>
      <c r="AE75" s="109"/>
      <c r="AF75" s="109"/>
      <c r="AG75" s="109"/>
      <c r="AH75" s="109"/>
      <c r="AI75" s="109"/>
      <c r="AJ75" s="110"/>
      <c r="AK75" s="108"/>
      <c r="AL75" s="109"/>
      <c r="AM75" s="109"/>
      <c r="AN75" s="109"/>
      <c r="AO75" s="109"/>
      <c r="AP75" s="109"/>
      <c r="AQ75" s="110"/>
      <c r="AR75" s="108"/>
      <c r="AS75" s="109"/>
      <c r="AT75" s="109"/>
      <c r="AU75" s="109"/>
      <c r="AV75" s="109"/>
      <c r="AW75" s="109"/>
      <c r="AX75" s="110"/>
      <c r="AY75" s="108"/>
      <c r="AZ75" s="109"/>
      <c r="BA75" s="111"/>
      <c r="BB75" s="691"/>
      <c r="BC75" s="692"/>
      <c r="BD75" s="650"/>
      <c r="BE75" s="651"/>
      <c r="BF75" s="652"/>
      <c r="BG75" s="653"/>
      <c r="BH75" s="653"/>
      <c r="BI75" s="653"/>
      <c r="BJ75" s="654"/>
    </row>
    <row r="76" spans="2:62" ht="20.25" customHeight="1">
      <c r="B76" s="694"/>
      <c r="C76" s="695"/>
      <c r="D76" s="696"/>
      <c r="E76" s="118"/>
      <c r="F76" s="119">
        <f>C75</f>
        <v>0</v>
      </c>
      <c r="G76" s="118"/>
      <c r="H76" s="119">
        <f>I75</f>
        <v>0</v>
      </c>
      <c r="I76" s="697"/>
      <c r="J76" s="698"/>
      <c r="K76" s="699"/>
      <c r="L76" s="700"/>
      <c r="M76" s="700"/>
      <c r="N76" s="696"/>
      <c r="O76" s="685"/>
      <c r="P76" s="686"/>
      <c r="Q76" s="686"/>
      <c r="R76" s="686"/>
      <c r="S76" s="687"/>
      <c r="T76" s="112" t="s">
        <v>451</v>
      </c>
      <c r="U76" s="113"/>
      <c r="V76" s="114"/>
      <c r="W76" s="100" t="str">
        <f>IF(W75="","",VLOOKUP(W75,[2]シフト記号表!$C$6:$L$47,10,FALSE))</f>
        <v/>
      </c>
      <c r="X76" s="101" t="str">
        <f>IF(X75="","",VLOOKUP(X75,[2]シフト記号表!$C$6:$L$47,10,FALSE))</f>
        <v/>
      </c>
      <c r="Y76" s="101" t="str">
        <f>IF(Y75="","",VLOOKUP(Y75,[2]シフト記号表!$C$6:$L$47,10,FALSE))</f>
        <v/>
      </c>
      <c r="Z76" s="101" t="str">
        <f>IF(Z75="","",VLOOKUP(Z75,[2]シフト記号表!$C$6:$L$47,10,FALSE))</f>
        <v/>
      </c>
      <c r="AA76" s="101" t="str">
        <f>IF(AA75="","",VLOOKUP(AA75,[2]シフト記号表!$C$6:$L$47,10,FALSE))</f>
        <v/>
      </c>
      <c r="AB76" s="101" t="str">
        <f>IF(AB75="","",VLOOKUP(AB75,[2]シフト記号表!$C$6:$L$47,10,FALSE))</f>
        <v/>
      </c>
      <c r="AC76" s="102" t="str">
        <f>IF(AC75="","",VLOOKUP(AC75,[2]シフト記号表!$C$6:$L$47,10,FALSE))</f>
        <v/>
      </c>
      <c r="AD76" s="100" t="str">
        <f>IF(AD75="","",VLOOKUP(AD75,[2]シフト記号表!$C$6:$L$47,10,FALSE))</f>
        <v/>
      </c>
      <c r="AE76" s="101" t="str">
        <f>IF(AE75="","",VLOOKUP(AE75,[2]シフト記号表!$C$6:$L$47,10,FALSE))</f>
        <v/>
      </c>
      <c r="AF76" s="101" t="str">
        <f>IF(AF75="","",VLOOKUP(AF75,[2]シフト記号表!$C$6:$L$47,10,FALSE))</f>
        <v/>
      </c>
      <c r="AG76" s="101" t="str">
        <f>IF(AG75="","",VLOOKUP(AG75,[2]シフト記号表!$C$6:$L$47,10,FALSE))</f>
        <v/>
      </c>
      <c r="AH76" s="101" t="str">
        <f>IF(AH75="","",VLOOKUP(AH75,[2]シフト記号表!$C$6:$L$47,10,FALSE))</f>
        <v/>
      </c>
      <c r="AI76" s="101" t="str">
        <f>IF(AI75="","",VLOOKUP(AI75,[2]シフト記号表!$C$6:$L$47,10,FALSE))</f>
        <v/>
      </c>
      <c r="AJ76" s="102" t="str">
        <f>IF(AJ75="","",VLOOKUP(AJ75,[2]シフト記号表!$C$6:$L$47,10,FALSE))</f>
        <v/>
      </c>
      <c r="AK76" s="100" t="str">
        <f>IF(AK75="","",VLOOKUP(AK75,[2]シフト記号表!$C$6:$L$47,10,FALSE))</f>
        <v/>
      </c>
      <c r="AL76" s="101" t="str">
        <f>IF(AL75="","",VLOOKUP(AL75,[2]シフト記号表!$C$6:$L$47,10,FALSE))</f>
        <v/>
      </c>
      <c r="AM76" s="101" t="str">
        <f>IF(AM75="","",VLOOKUP(AM75,[2]シフト記号表!$C$6:$L$47,10,FALSE))</f>
        <v/>
      </c>
      <c r="AN76" s="101" t="str">
        <f>IF(AN75="","",VLOOKUP(AN75,[2]シフト記号表!$C$6:$L$47,10,FALSE))</f>
        <v/>
      </c>
      <c r="AO76" s="101" t="str">
        <f>IF(AO75="","",VLOOKUP(AO75,[2]シフト記号表!$C$6:$L$47,10,FALSE))</f>
        <v/>
      </c>
      <c r="AP76" s="101" t="str">
        <f>IF(AP75="","",VLOOKUP(AP75,[2]シフト記号表!$C$6:$L$47,10,FALSE))</f>
        <v/>
      </c>
      <c r="AQ76" s="102" t="str">
        <f>IF(AQ75="","",VLOOKUP(AQ75,[2]シフト記号表!$C$6:$L$47,10,FALSE))</f>
        <v/>
      </c>
      <c r="AR76" s="100" t="str">
        <f>IF(AR75="","",VLOOKUP(AR75,[2]シフト記号表!$C$6:$L$47,10,FALSE))</f>
        <v/>
      </c>
      <c r="AS76" s="101" t="str">
        <f>IF(AS75="","",VLOOKUP(AS75,[2]シフト記号表!$C$6:$L$47,10,FALSE))</f>
        <v/>
      </c>
      <c r="AT76" s="101" t="str">
        <f>IF(AT75="","",VLOOKUP(AT75,[2]シフト記号表!$C$6:$L$47,10,FALSE))</f>
        <v/>
      </c>
      <c r="AU76" s="101" t="str">
        <f>IF(AU75="","",VLOOKUP(AU75,[2]シフト記号表!$C$6:$L$47,10,FALSE))</f>
        <v/>
      </c>
      <c r="AV76" s="101" t="str">
        <f>IF(AV75="","",VLOOKUP(AV75,[2]シフト記号表!$C$6:$L$47,10,FALSE))</f>
        <v/>
      </c>
      <c r="AW76" s="101" t="str">
        <f>IF(AW75="","",VLOOKUP(AW75,[2]シフト記号表!$C$6:$L$47,10,FALSE))</f>
        <v/>
      </c>
      <c r="AX76" s="102" t="str">
        <f>IF(AX75="","",VLOOKUP(AX75,[2]シフト記号表!$C$6:$L$47,10,FALSE))</f>
        <v/>
      </c>
      <c r="AY76" s="100" t="str">
        <f>IF(AY75="","",VLOOKUP(AY75,[2]シフト記号表!$C$6:$L$47,10,FALSE))</f>
        <v/>
      </c>
      <c r="AZ76" s="101" t="str">
        <f>IF(AZ75="","",VLOOKUP(AZ75,[2]シフト記号表!$C$6:$L$47,10,FALSE))</f>
        <v/>
      </c>
      <c r="BA76" s="101" t="str">
        <f>IF(BA75="","",VLOOKUP(BA75,[2]シフト記号表!$C$6:$L$47,10,FALSE))</f>
        <v/>
      </c>
      <c r="BB76" s="668">
        <f>IF($BE$3="４週",SUM(W76:AX76),IF($BE$3="暦月",SUM(W76:BA76),""))</f>
        <v>0</v>
      </c>
      <c r="BC76" s="669"/>
      <c r="BD76" s="670">
        <f>IF($BE$3="４週",BB76/4,IF($BE$3="暦月",(BB76/($BE$8/7)),""))</f>
        <v>0</v>
      </c>
      <c r="BE76" s="669"/>
      <c r="BF76" s="665"/>
      <c r="BG76" s="666"/>
      <c r="BH76" s="666"/>
      <c r="BI76" s="666"/>
      <c r="BJ76" s="667"/>
    </row>
    <row r="77" spans="2:62" ht="20.25" customHeight="1">
      <c r="B77" s="671">
        <f>B75+1</f>
        <v>31</v>
      </c>
      <c r="C77" s="673"/>
      <c r="D77" s="674"/>
      <c r="E77" s="95"/>
      <c r="F77" s="96"/>
      <c r="G77" s="95"/>
      <c r="H77" s="96"/>
      <c r="I77" s="677"/>
      <c r="J77" s="678"/>
      <c r="K77" s="681"/>
      <c r="L77" s="682"/>
      <c r="M77" s="682"/>
      <c r="N77" s="674"/>
      <c r="O77" s="685"/>
      <c r="P77" s="686"/>
      <c r="Q77" s="686"/>
      <c r="R77" s="686"/>
      <c r="S77" s="687"/>
      <c r="T77" s="115" t="s">
        <v>450</v>
      </c>
      <c r="U77" s="116"/>
      <c r="V77" s="117"/>
      <c r="W77" s="108"/>
      <c r="X77" s="109"/>
      <c r="Y77" s="109"/>
      <c r="Z77" s="109"/>
      <c r="AA77" s="109"/>
      <c r="AB77" s="109"/>
      <c r="AC77" s="110"/>
      <c r="AD77" s="108"/>
      <c r="AE77" s="109"/>
      <c r="AF77" s="109"/>
      <c r="AG77" s="109"/>
      <c r="AH77" s="109"/>
      <c r="AI77" s="109"/>
      <c r="AJ77" s="110"/>
      <c r="AK77" s="108"/>
      <c r="AL77" s="109"/>
      <c r="AM77" s="109"/>
      <c r="AN77" s="109"/>
      <c r="AO77" s="109"/>
      <c r="AP77" s="109"/>
      <c r="AQ77" s="110"/>
      <c r="AR77" s="108"/>
      <c r="AS77" s="109"/>
      <c r="AT77" s="109"/>
      <c r="AU77" s="109"/>
      <c r="AV77" s="109"/>
      <c r="AW77" s="109"/>
      <c r="AX77" s="110"/>
      <c r="AY77" s="108"/>
      <c r="AZ77" s="109"/>
      <c r="BA77" s="111"/>
      <c r="BB77" s="691"/>
      <c r="BC77" s="692"/>
      <c r="BD77" s="650"/>
      <c r="BE77" s="651"/>
      <c r="BF77" s="652"/>
      <c r="BG77" s="653"/>
      <c r="BH77" s="653"/>
      <c r="BI77" s="653"/>
      <c r="BJ77" s="654"/>
    </row>
    <row r="78" spans="2:62" ht="20.25" customHeight="1">
      <c r="B78" s="694"/>
      <c r="C78" s="695"/>
      <c r="D78" s="696"/>
      <c r="E78" s="118"/>
      <c r="F78" s="119">
        <f>C77</f>
        <v>0</v>
      </c>
      <c r="G78" s="118"/>
      <c r="H78" s="119">
        <f>I77</f>
        <v>0</v>
      </c>
      <c r="I78" s="697"/>
      <c r="J78" s="698"/>
      <c r="K78" s="699"/>
      <c r="L78" s="700"/>
      <c r="M78" s="700"/>
      <c r="N78" s="696"/>
      <c r="O78" s="685"/>
      <c r="P78" s="686"/>
      <c r="Q78" s="686"/>
      <c r="R78" s="686"/>
      <c r="S78" s="687"/>
      <c r="T78" s="112" t="s">
        <v>451</v>
      </c>
      <c r="U78" s="113"/>
      <c r="V78" s="114"/>
      <c r="W78" s="100" t="str">
        <f>IF(W77="","",VLOOKUP(W77,[2]シフト記号表!$C$6:$L$47,10,FALSE))</f>
        <v/>
      </c>
      <c r="X78" s="101" t="str">
        <f>IF(X77="","",VLOOKUP(X77,[2]シフト記号表!$C$6:$L$47,10,FALSE))</f>
        <v/>
      </c>
      <c r="Y78" s="101" t="str">
        <f>IF(Y77="","",VLOOKUP(Y77,[2]シフト記号表!$C$6:$L$47,10,FALSE))</f>
        <v/>
      </c>
      <c r="Z78" s="101" t="str">
        <f>IF(Z77="","",VLOOKUP(Z77,[2]シフト記号表!$C$6:$L$47,10,FALSE))</f>
        <v/>
      </c>
      <c r="AA78" s="101" t="str">
        <f>IF(AA77="","",VLOOKUP(AA77,[2]シフト記号表!$C$6:$L$47,10,FALSE))</f>
        <v/>
      </c>
      <c r="AB78" s="101" t="str">
        <f>IF(AB77="","",VLOOKUP(AB77,[2]シフト記号表!$C$6:$L$47,10,FALSE))</f>
        <v/>
      </c>
      <c r="AC78" s="102" t="str">
        <f>IF(AC77="","",VLOOKUP(AC77,[2]シフト記号表!$C$6:$L$47,10,FALSE))</f>
        <v/>
      </c>
      <c r="AD78" s="100" t="str">
        <f>IF(AD77="","",VLOOKUP(AD77,[2]シフト記号表!$C$6:$L$47,10,FALSE))</f>
        <v/>
      </c>
      <c r="AE78" s="101" t="str">
        <f>IF(AE77="","",VLOOKUP(AE77,[2]シフト記号表!$C$6:$L$47,10,FALSE))</f>
        <v/>
      </c>
      <c r="AF78" s="101" t="str">
        <f>IF(AF77="","",VLOOKUP(AF77,[2]シフト記号表!$C$6:$L$47,10,FALSE))</f>
        <v/>
      </c>
      <c r="AG78" s="101" t="str">
        <f>IF(AG77="","",VLOOKUP(AG77,[2]シフト記号表!$C$6:$L$47,10,FALSE))</f>
        <v/>
      </c>
      <c r="AH78" s="101" t="str">
        <f>IF(AH77="","",VLOOKUP(AH77,[2]シフト記号表!$C$6:$L$47,10,FALSE))</f>
        <v/>
      </c>
      <c r="AI78" s="101" t="str">
        <f>IF(AI77="","",VLOOKUP(AI77,[2]シフト記号表!$C$6:$L$47,10,FALSE))</f>
        <v/>
      </c>
      <c r="AJ78" s="102" t="str">
        <f>IF(AJ77="","",VLOOKUP(AJ77,[2]シフト記号表!$C$6:$L$47,10,FALSE))</f>
        <v/>
      </c>
      <c r="AK78" s="100" t="str">
        <f>IF(AK77="","",VLOOKUP(AK77,[2]シフト記号表!$C$6:$L$47,10,FALSE))</f>
        <v/>
      </c>
      <c r="AL78" s="101" t="str">
        <f>IF(AL77="","",VLOOKUP(AL77,[2]シフト記号表!$C$6:$L$47,10,FALSE))</f>
        <v/>
      </c>
      <c r="AM78" s="101" t="str">
        <f>IF(AM77="","",VLOOKUP(AM77,[2]シフト記号表!$C$6:$L$47,10,FALSE))</f>
        <v/>
      </c>
      <c r="AN78" s="101" t="str">
        <f>IF(AN77="","",VLOOKUP(AN77,[2]シフト記号表!$C$6:$L$47,10,FALSE))</f>
        <v/>
      </c>
      <c r="AO78" s="101" t="str">
        <f>IF(AO77="","",VLOOKUP(AO77,[2]シフト記号表!$C$6:$L$47,10,FALSE))</f>
        <v/>
      </c>
      <c r="AP78" s="101" t="str">
        <f>IF(AP77="","",VLOOKUP(AP77,[2]シフト記号表!$C$6:$L$47,10,FALSE))</f>
        <v/>
      </c>
      <c r="AQ78" s="102" t="str">
        <f>IF(AQ77="","",VLOOKUP(AQ77,[2]シフト記号表!$C$6:$L$47,10,FALSE))</f>
        <v/>
      </c>
      <c r="AR78" s="100" t="str">
        <f>IF(AR77="","",VLOOKUP(AR77,[2]シフト記号表!$C$6:$L$47,10,FALSE))</f>
        <v/>
      </c>
      <c r="AS78" s="101" t="str">
        <f>IF(AS77="","",VLOOKUP(AS77,[2]シフト記号表!$C$6:$L$47,10,FALSE))</f>
        <v/>
      </c>
      <c r="AT78" s="101" t="str">
        <f>IF(AT77="","",VLOOKUP(AT77,[2]シフト記号表!$C$6:$L$47,10,FALSE))</f>
        <v/>
      </c>
      <c r="AU78" s="101" t="str">
        <f>IF(AU77="","",VLOOKUP(AU77,[2]シフト記号表!$C$6:$L$47,10,FALSE))</f>
        <v/>
      </c>
      <c r="AV78" s="101" t="str">
        <f>IF(AV77="","",VLOOKUP(AV77,[2]シフト記号表!$C$6:$L$47,10,FALSE))</f>
        <v/>
      </c>
      <c r="AW78" s="101" t="str">
        <f>IF(AW77="","",VLOOKUP(AW77,[2]シフト記号表!$C$6:$L$47,10,FALSE))</f>
        <v/>
      </c>
      <c r="AX78" s="102" t="str">
        <f>IF(AX77="","",VLOOKUP(AX77,[2]シフト記号表!$C$6:$L$47,10,FALSE))</f>
        <v/>
      </c>
      <c r="AY78" s="100" t="str">
        <f>IF(AY77="","",VLOOKUP(AY77,[2]シフト記号表!$C$6:$L$47,10,FALSE))</f>
        <v/>
      </c>
      <c r="AZ78" s="101" t="str">
        <f>IF(AZ77="","",VLOOKUP(AZ77,[2]シフト記号表!$C$6:$L$47,10,FALSE))</f>
        <v/>
      </c>
      <c r="BA78" s="101" t="str">
        <f>IF(BA77="","",VLOOKUP(BA77,[2]シフト記号表!$C$6:$L$47,10,FALSE))</f>
        <v/>
      </c>
      <c r="BB78" s="668">
        <f>IF($BE$3="４週",SUM(W78:AX78),IF($BE$3="暦月",SUM(W78:BA78),""))</f>
        <v>0</v>
      </c>
      <c r="BC78" s="669"/>
      <c r="BD78" s="670">
        <f>IF($BE$3="４週",BB78/4,IF($BE$3="暦月",(BB78/($BE$8/7)),""))</f>
        <v>0</v>
      </c>
      <c r="BE78" s="669"/>
      <c r="BF78" s="665"/>
      <c r="BG78" s="666"/>
      <c r="BH78" s="666"/>
      <c r="BI78" s="666"/>
      <c r="BJ78" s="667"/>
    </row>
    <row r="79" spans="2:62" ht="20.25" customHeight="1">
      <c r="B79" s="671">
        <f>B77+1</f>
        <v>32</v>
      </c>
      <c r="C79" s="673"/>
      <c r="D79" s="674"/>
      <c r="E79" s="95"/>
      <c r="F79" s="96"/>
      <c r="G79" s="95"/>
      <c r="H79" s="96"/>
      <c r="I79" s="677"/>
      <c r="J79" s="678"/>
      <c r="K79" s="681"/>
      <c r="L79" s="682"/>
      <c r="M79" s="682"/>
      <c r="N79" s="674"/>
      <c r="O79" s="685"/>
      <c r="P79" s="686"/>
      <c r="Q79" s="686"/>
      <c r="R79" s="686"/>
      <c r="S79" s="687"/>
      <c r="T79" s="115" t="s">
        <v>450</v>
      </c>
      <c r="U79" s="116"/>
      <c r="V79" s="117"/>
      <c r="W79" s="108"/>
      <c r="X79" s="109"/>
      <c r="Y79" s="109"/>
      <c r="Z79" s="109"/>
      <c r="AA79" s="109"/>
      <c r="AB79" s="109"/>
      <c r="AC79" s="110"/>
      <c r="AD79" s="108"/>
      <c r="AE79" s="109"/>
      <c r="AF79" s="109"/>
      <c r="AG79" s="109"/>
      <c r="AH79" s="109"/>
      <c r="AI79" s="109"/>
      <c r="AJ79" s="110"/>
      <c r="AK79" s="108"/>
      <c r="AL79" s="109"/>
      <c r="AM79" s="109"/>
      <c r="AN79" s="109"/>
      <c r="AO79" s="109"/>
      <c r="AP79" s="109"/>
      <c r="AQ79" s="110"/>
      <c r="AR79" s="108"/>
      <c r="AS79" s="109"/>
      <c r="AT79" s="109"/>
      <c r="AU79" s="109"/>
      <c r="AV79" s="109"/>
      <c r="AW79" s="109"/>
      <c r="AX79" s="110"/>
      <c r="AY79" s="108"/>
      <c r="AZ79" s="109"/>
      <c r="BA79" s="111"/>
      <c r="BB79" s="691"/>
      <c r="BC79" s="692"/>
      <c r="BD79" s="650"/>
      <c r="BE79" s="651"/>
      <c r="BF79" s="652"/>
      <c r="BG79" s="653"/>
      <c r="BH79" s="653"/>
      <c r="BI79" s="653"/>
      <c r="BJ79" s="654"/>
    </row>
    <row r="80" spans="2:62" ht="20.25" customHeight="1">
      <c r="B80" s="694"/>
      <c r="C80" s="695"/>
      <c r="D80" s="696"/>
      <c r="E80" s="118"/>
      <c r="F80" s="119">
        <f>C79</f>
        <v>0</v>
      </c>
      <c r="G80" s="118"/>
      <c r="H80" s="119">
        <f>I79</f>
        <v>0</v>
      </c>
      <c r="I80" s="697"/>
      <c r="J80" s="698"/>
      <c r="K80" s="699"/>
      <c r="L80" s="700"/>
      <c r="M80" s="700"/>
      <c r="N80" s="696"/>
      <c r="O80" s="685"/>
      <c r="P80" s="686"/>
      <c r="Q80" s="686"/>
      <c r="R80" s="686"/>
      <c r="S80" s="687"/>
      <c r="T80" s="112" t="s">
        <v>451</v>
      </c>
      <c r="U80" s="113"/>
      <c r="V80" s="114"/>
      <c r="W80" s="100" t="str">
        <f>IF(W79="","",VLOOKUP(W79,[2]シフト記号表!$C$6:$L$47,10,FALSE))</f>
        <v/>
      </c>
      <c r="X80" s="101" t="str">
        <f>IF(X79="","",VLOOKUP(X79,[2]シフト記号表!$C$6:$L$47,10,FALSE))</f>
        <v/>
      </c>
      <c r="Y80" s="101" t="str">
        <f>IF(Y79="","",VLOOKUP(Y79,[2]シフト記号表!$C$6:$L$47,10,FALSE))</f>
        <v/>
      </c>
      <c r="Z80" s="101" t="str">
        <f>IF(Z79="","",VLOOKUP(Z79,[2]シフト記号表!$C$6:$L$47,10,FALSE))</f>
        <v/>
      </c>
      <c r="AA80" s="101" t="str">
        <f>IF(AA79="","",VLOOKUP(AA79,[2]シフト記号表!$C$6:$L$47,10,FALSE))</f>
        <v/>
      </c>
      <c r="AB80" s="101" t="str">
        <f>IF(AB79="","",VLOOKUP(AB79,[2]シフト記号表!$C$6:$L$47,10,FALSE))</f>
        <v/>
      </c>
      <c r="AC80" s="102" t="str">
        <f>IF(AC79="","",VLOOKUP(AC79,[2]シフト記号表!$C$6:$L$47,10,FALSE))</f>
        <v/>
      </c>
      <c r="AD80" s="100" t="str">
        <f>IF(AD79="","",VLOOKUP(AD79,[2]シフト記号表!$C$6:$L$47,10,FALSE))</f>
        <v/>
      </c>
      <c r="AE80" s="101" t="str">
        <f>IF(AE79="","",VLOOKUP(AE79,[2]シフト記号表!$C$6:$L$47,10,FALSE))</f>
        <v/>
      </c>
      <c r="AF80" s="101" t="str">
        <f>IF(AF79="","",VLOOKUP(AF79,[2]シフト記号表!$C$6:$L$47,10,FALSE))</f>
        <v/>
      </c>
      <c r="AG80" s="101" t="str">
        <f>IF(AG79="","",VLOOKUP(AG79,[2]シフト記号表!$C$6:$L$47,10,FALSE))</f>
        <v/>
      </c>
      <c r="AH80" s="101" t="str">
        <f>IF(AH79="","",VLOOKUP(AH79,[2]シフト記号表!$C$6:$L$47,10,FALSE))</f>
        <v/>
      </c>
      <c r="AI80" s="101" t="str">
        <f>IF(AI79="","",VLOOKUP(AI79,[2]シフト記号表!$C$6:$L$47,10,FALSE))</f>
        <v/>
      </c>
      <c r="AJ80" s="102" t="str">
        <f>IF(AJ79="","",VLOOKUP(AJ79,[2]シフト記号表!$C$6:$L$47,10,FALSE))</f>
        <v/>
      </c>
      <c r="AK80" s="100" t="str">
        <f>IF(AK79="","",VLOOKUP(AK79,[2]シフト記号表!$C$6:$L$47,10,FALSE))</f>
        <v/>
      </c>
      <c r="AL80" s="101" t="str">
        <f>IF(AL79="","",VLOOKUP(AL79,[2]シフト記号表!$C$6:$L$47,10,FALSE))</f>
        <v/>
      </c>
      <c r="AM80" s="101" t="str">
        <f>IF(AM79="","",VLOOKUP(AM79,[2]シフト記号表!$C$6:$L$47,10,FALSE))</f>
        <v/>
      </c>
      <c r="AN80" s="101" t="str">
        <f>IF(AN79="","",VLOOKUP(AN79,[2]シフト記号表!$C$6:$L$47,10,FALSE))</f>
        <v/>
      </c>
      <c r="AO80" s="101" t="str">
        <f>IF(AO79="","",VLOOKUP(AO79,[2]シフト記号表!$C$6:$L$47,10,FALSE))</f>
        <v/>
      </c>
      <c r="AP80" s="101" t="str">
        <f>IF(AP79="","",VLOOKUP(AP79,[2]シフト記号表!$C$6:$L$47,10,FALSE))</f>
        <v/>
      </c>
      <c r="AQ80" s="102" t="str">
        <f>IF(AQ79="","",VLOOKUP(AQ79,[2]シフト記号表!$C$6:$L$47,10,FALSE))</f>
        <v/>
      </c>
      <c r="AR80" s="100" t="str">
        <f>IF(AR79="","",VLOOKUP(AR79,[2]シフト記号表!$C$6:$L$47,10,FALSE))</f>
        <v/>
      </c>
      <c r="AS80" s="101" t="str">
        <f>IF(AS79="","",VLOOKUP(AS79,[2]シフト記号表!$C$6:$L$47,10,FALSE))</f>
        <v/>
      </c>
      <c r="AT80" s="101" t="str">
        <f>IF(AT79="","",VLOOKUP(AT79,[2]シフト記号表!$C$6:$L$47,10,FALSE))</f>
        <v/>
      </c>
      <c r="AU80" s="101" t="str">
        <f>IF(AU79="","",VLOOKUP(AU79,[2]シフト記号表!$C$6:$L$47,10,FALSE))</f>
        <v/>
      </c>
      <c r="AV80" s="101" t="str">
        <f>IF(AV79="","",VLOOKUP(AV79,[2]シフト記号表!$C$6:$L$47,10,FALSE))</f>
        <v/>
      </c>
      <c r="AW80" s="101" t="str">
        <f>IF(AW79="","",VLOOKUP(AW79,[2]シフト記号表!$C$6:$L$47,10,FALSE))</f>
        <v/>
      </c>
      <c r="AX80" s="102" t="str">
        <f>IF(AX79="","",VLOOKUP(AX79,[2]シフト記号表!$C$6:$L$47,10,FALSE))</f>
        <v/>
      </c>
      <c r="AY80" s="100" t="str">
        <f>IF(AY79="","",VLOOKUP(AY79,[2]シフト記号表!$C$6:$L$47,10,FALSE))</f>
        <v/>
      </c>
      <c r="AZ80" s="101" t="str">
        <f>IF(AZ79="","",VLOOKUP(AZ79,[2]シフト記号表!$C$6:$L$47,10,FALSE))</f>
        <v/>
      </c>
      <c r="BA80" s="101" t="str">
        <f>IF(BA79="","",VLOOKUP(BA79,[2]シフト記号表!$C$6:$L$47,10,FALSE))</f>
        <v/>
      </c>
      <c r="BB80" s="668">
        <f>IF($BE$3="４週",SUM(W80:AX80),IF($BE$3="暦月",SUM(W80:BA80),""))</f>
        <v>0</v>
      </c>
      <c r="BC80" s="669"/>
      <c r="BD80" s="670">
        <f>IF($BE$3="４週",BB80/4,IF($BE$3="暦月",(BB80/($BE$8/7)),""))</f>
        <v>0</v>
      </c>
      <c r="BE80" s="669"/>
      <c r="BF80" s="665"/>
      <c r="BG80" s="666"/>
      <c r="BH80" s="666"/>
      <c r="BI80" s="666"/>
      <c r="BJ80" s="667"/>
    </row>
    <row r="81" spans="2:62" ht="20.25" customHeight="1">
      <c r="B81" s="671">
        <f>B79+1</f>
        <v>33</v>
      </c>
      <c r="C81" s="673"/>
      <c r="D81" s="674"/>
      <c r="E81" s="95"/>
      <c r="F81" s="96"/>
      <c r="G81" s="95"/>
      <c r="H81" s="96"/>
      <c r="I81" s="677"/>
      <c r="J81" s="678"/>
      <c r="K81" s="681"/>
      <c r="L81" s="682"/>
      <c r="M81" s="682"/>
      <c r="N81" s="674"/>
      <c r="O81" s="685"/>
      <c r="P81" s="686"/>
      <c r="Q81" s="686"/>
      <c r="R81" s="686"/>
      <c r="S81" s="687"/>
      <c r="T81" s="115" t="s">
        <v>450</v>
      </c>
      <c r="U81" s="116"/>
      <c r="V81" s="117"/>
      <c r="W81" s="108"/>
      <c r="X81" s="109"/>
      <c r="Y81" s="109"/>
      <c r="Z81" s="109"/>
      <c r="AA81" s="109"/>
      <c r="AB81" s="109"/>
      <c r="AC81" s="110"/>
      <c r="AD81" s="108"/>
      <c r="AE81" s="109"/>
      <c r="AF81" s="109"/>
      <c r="AG81" s="109"/>
      <c r="AH81" s="109"/>
      <c r="AI81" s="109"/>
      <c r="AJ81" s="110"/>
      <c r="AK81" s="108"/>
      <c r="AL81" s="109"/>
      <c r="AM81" s="109"/>
      <c r="AN81" s="109"/>
      <c r="AO81" s="109"/>
      <c r="AP81" s="109"/>
      <c r="AQ81" s="110"/>
      <c r="AR81" s="108"/>
      <c r="AS81" s="109"/>
      <c r="AT81" s="109"/>
      <c r="AU81" s="109"/>
      <c r="AV81" s="109"/>
      <c r="AW81" s="109"/>
      <c r="AX81" s="110"/>
      <c r="AY81" s="108"/>
      <c r="AZ81" s="109"/>
      <c r="BA81" s="111"/>
      <c r="BB81" s="691"/>
      <c r="BC81" s="692"/>
      <c r="BD81" s="650"/>
      <c r="BE81" s="651"/>
      <c r="BF81" s="652"/>
      <c r="BG81" s="653"/>
      <c r="BH81" s="653"/>
      <c r="BI81" s="653"/>
      <c r="BJ81" s="654"/>
    </row>
    <row r="82" spans="2:62" ht="20.25" customHeight="1">
      <c r="B82" s="694"/>
      <c r="C82" s="695"/>
      <c r="D82" s="696"/>
      <c r="E82" s="118"/>
      <c r="F82" s="119">
        <f>C81</f>
        <v>0</v>
      </c>
      <c r="G82" s="118"/>
      <c r="H82" s="119">
        <f>I81</f>
        <v>0</v>
      </c>
      <c r="I82" s="697"/>
      <c r="J82" s="698"/>
      <c r="K82" s="699"/>
      <c r="L82" s="700"/>
      <c r="M82" s="700"/>
      <c r="N82" s="696"/>
      <c r="O82" s="685"/>
      <c r="P82" s="686"/>
      <c r="Q82" s="686"/>
      <c r="R82" s="686"/>
      <c r="S82" s="687"/>
      <c r="T82" s="112" t="s">
        <v>451</v>
      </c>
      <c r="U82" s="113"/>
      <c r="V82" s="114"/>
      <c r="W82" s="100" t="str">
        <f>IF(W81="","",VLOOKUP(W81,[2]シフト記号表!$C$6:$L$47,10,FALSE))</f>
        <v/>
      </c>
      <c r="X82" s="101" t="str">
        <f>IF(X81="","",VLOOKUP(X81,[2]シフト記号表!$C$6:$L$47,10,FALSE))</f>
        <v/>
      </c>
      <c r="Y82" s="101" t="str">
        <f>IF(Y81="","",VLOOKUP(Y81,[2]シフト記号表!$C$6:$L$47,10,FALSE))</f>
        <v/>
      </c>
      <c r="Z82" s="101" t="str">
        <f>IF(Z81="","",VLOOKUP(Z81,[2]シフト記号表!$C$6:$L$47,10,FALSE))</f>
        <v/>
      </c>
      <c r="AA82" s="101" t="str">
        <f>IF(AA81="","",VLOOKUP(AA81,[2]シフト記号表!$C$6:$L$47,10,FALSE))</f>
        <v/>
      </c>
      <c r="AB82" s="101" t="str">
        <f>IF(AB81="","",VLOOKUP(AB81,[2]シフト記号表!$C$6:$L$47,10,FALSE))</f>
        <v/>
      </c>
      <c r="AC82" s="102" t="str">
        <f>IF(AC81="","",VLOOKUP(AC81,[2]シフト記号表!$C$6:$L$47,10,FALSE))</f>
        <v/>
      </c>
      <c r="AD82" s="100" t="str">
        <f>IF(AD81="","",VLOOKUP(AD81,[2]シフト記号表!$C$6:$L$47,10,FALSE))</f>
        <v/>
      </c>
      <c r="AE82" s="101" t="str">
        <f>IF(AE81="","",VLOOKUP(AE81,[2]シフト記号表!$C$6:$L$47,10,FALSE))</f>
        <v/>
      </c>
      <c r="AF82" s="101" t="str">
        <f>IF(AF81="","",VLOOKUP(AF81,[2]シフト記号表!$C$6:$L$47,10,FALSE))</f>
        <v/>
      </c>
      <c r="AG82" s="101" t="str">
        <f>IF(AG81="","",VLOOKUP(AG81,[2]シフト記号表!$C$6:$L$47,10,FALSE))</f>
        <v/>
      </c>
      <c r="AH82" s="101" t="str">
        <f>IF(AH81="","",VLOOKUP(AH81,[2]シフト記号表!$C$6:$L$47,10,FALSE))</f>
        <v/>
      </c>
      <c r="AI82" s="101" t="str">
        <f>IF(AI81="","",VLOOKUP(AI81,[2]シフト記号表!$C$6:$L$47,10,FALSE))</f>
        <v/>
      </c>
      <c r="AJ82" s="102" t="str">
        <f>IF(AJ81="","",VLOOKUP(AJ81,[2]シフト記号表!$C$6:$L$47,10,FALSE))</f>
        <v/>
      </c>
      <c r="AK82" s="100" t="str">
        <f>IF(AK81="","",VLOOKUP(AK81,[2]シフト記号表!$C$6:$L$47,10,FALSE))</f>
        <v/>
      </c>
      <c r="AL82" s="101" t="str">
        <f>IF(AL81="","",VLOOKUP(AL81,[2]シフト記号表!$C$6:$L$47,10,FALSE))</f>
        <v/>
      </c>
      <c r="AM82" s="101" t="str">
        <f>IF(AM81="","",VLOOKUP(AM81,[2]シフト記号表!$C$6:$L$47,10,FALSE))</f>
        <v/>
      </c>
      <c r="AN82" s="101" t="str">
        <f>IF(AN81="","",VLOOKUP(AN81,[2]シフト記号表!$C$6:$L$47,10,FALSE))</f>
        <v/>
      </c>
      <c r="AO82" s="101" t="str">
        <f>IF(AO81="","",VLOOKUP(AO81,[2]シフト記号表!$C$6:$L$47,10,FALSE))</f>
        <v/>
      </c>
      <c r="AP82" s="101" t="str">
        <f>IF(AP81="","",VLOOKUP(AP81,[2]シフト記号表!$C$6:$L$47,10,FALSE))</f>
        <v/>
      </c>
      <c r="AQ82" s="102" t="str">
        <f>IF(AQ81="","",VLOOKUP(AQ81,[2]シフト記号表!$C$6:$L$47,10,FALSE))</f>
        <v/>
      </c>
      <c r="AR82" s="100" t="str">
        <f>IF(AR81="","",VLOOKUP(AR81,[2]シフト記号表!$C$6:$L$47,10,FALSE))</f>
        <v/>
      </c>
      <c r="AS82" s="101" t="str">
        <f>IF(AS81="","",VLOOKUP(AS81,[2]シフト記号表!$C$6:$L$47,10,FALSE))</f>
        <v/>
      </c>
      <c r="AT82" s="101" t="str">
        <f>IF(AT81="","",VLOOKUP(AT81,[2]シフト記号表!$C$6:$L$47,10,FALSE))</f>
        <v/>
      </c>
      <c r="AU82" s="101" t="str">
        <f>IF(AU81="","",VLOOKUP(AU81,[2]シフト記号表!$C$6:$L$47,10,FALSE))</f>
        <v/>
      </c>
      <c r="AV82" s="101" t="str">
        <f>IF(AV81="","",VLOOKUP(AV81,[2]シフト記号表!$C$6:$L$47,10,FALSE))</f>
        <v/>
      </c>
      <c r="AW82" s="101" t="str">
        <f>IF(AW81="","",VLOOKUP(AW81,[2]シフト記号表!$C$6:$L$47,10,FALSE))</f>
        <v/>
      </c>
      <c r="AX82" s="102" t="str">
        <f>IF(AX81="","",VLOOKUP(AX81,[2]シフト記号表!$C$6:$L$47,10,FALSE))</f>
        <v/>
      </c>
      <c r="AY82" s="100" t="str">
        <f>IF(AY81="","",VLOOKUP(AY81,[2]シフト記号表!$C$6:$L$47,10,FALSE))</f>
        <v/>
      </c>
      <c r="AZ82" s="101" t="str">
        <f>IF(AZ81="","",VLOOKUP(AZ81,[2]シフト記号表!$C$6:$L$47,10,FALSE))</f>
        <v/>
      </c>
      <c r="BA82" s="101" t="str">
        <f>IF(BA81="","",VLOOKUP(BA81,[2]シフト記号表!$C$6:$L$47,10,FALSE))</f>
        <v/>
      </c>
      <c r="BB82" s="668">
        <f>IF($BE$3="４週",SUM(W82:AX82),IF($BE$3="暦月",SUM(W82:BA82),""))</f>
        <v>0</v>
      </c>
      <c r="BC82" s="669"/>
      <c r="BD82" s="670">
        <f>IF($BE$3="４週",BB82/4,IF($BE$3="暦月",(BB82/($BE$8/7)),""))</f>
        <v>0</v>
      </c>
      <c r="BE82" s="669"/>
      <c r="BF82" s="665"/>
      <c r="BG82" s="666"/>
      <c r="BH82" s="666"/>
      <c r="BI82" s="666"/>
      <c r="BJ82" s="667"/>
    </row>
    <row r="83" spans="2:62" ht="20.25" customHeight="1">
      <c r="B83" s="671">
        <f>B81+1</f>
        <v>34</v>
      </c>
      <c r="C83" s="673"/>
      <c r="D83" s="674"/>
      <c r="E83" s="95"/>
      <c r="F83" s="96"/>
      <c r="G83" s="95"/>
      <c r="H83" s="96"/>
      <c r="I83" s="677"/>
      <c r="J83" s="678"/>
      <c r="K83" s="681"/>
      <c r="L83" s="682"/>
      <c r="M83" s="682"/>
      <c r="N83" s="674"/>
      <c r="O83" s="685"/>
      <c r="P83" s="686"/>
      <c r="Q83" s="686"/>
      <c r="R83" s="686"/>
      <c r="S83" s="687"/>
      <c r="T83" s="115" t="s">
        <v>450</v>
      </c>
      <c r="U83" s="116"/>
      <c r="V83" s="117"/>
      <c r="W83" s="108"/>
      <c r="X83" s="109"/>
      <c r="Y83" s="109"/>
      <c r="Z83" s="109"/>
      <c r="AA83" s="109"/>
      <c r="AB83" s="109"/>
      <c r="AC83" s="110"/>
      <c r="AD83" s="108"/>
      <c r="AE83" s="109"/>
      <c r="AF83" s="109"/>
      <c r="AG83" s="109"/>
      <c r="AH83" s="109"/>
      <c r="AI83" s="109"/>
      <c r="AJ83" s="110"/>
      <c r="AK83" s="108"/>
      <c r="AL83" s="109"/>
      <c r="AM83" s="109"/>
      <c r="AN83" s="109"/>
      <c r="AO83" s="109"/>
      <c r="AP83" s="109"/>
      <c r="AQ83" s="110"/>
      <c r="AR83" s="108"/>
      <c r="AS83" s="109"/>
      <c r="AT83" s="109"/>
      <c r="AU83" s="109"/>
      <c r="AV83" s="109"/>
      <c r="AW83" s="109"/>
      <c r="AX83" s="110"/>
      <c r="AY83" s="108"/>
      <c r="AZ83" s="109"/>
      <c r="BA83" s="111"/>
      <c r="BB83" s="691"/>
      <c r="BC83" s="692"/>
      <c r="BD83" s="650"/>
      <c r="BE83" s="651"/>
      <c r="BF83" s="652"/>
      <c r="BG83" s="653"/>
      <c r="BH83" s="653"/>
      <c r="BI83" s="653"/>
      <c r="BJ83" s="654"/>
    </row>
    <row r="84" spans="2:62" ht="20.25" customHeight="1">
      <c r="B84" s="694"/>
      <c r="C84" s="695"/>
      <c r="D84" s="696"/>
      <c r="E84" s="118"/>
      <c r="F84" s="119">
        <f>C83</f>
        <v>0</v>
      </c>
      <c r="G84" s="118"/>
      <c r="H84" s="119">
        <f>I83</f>
        <v>0</v>
      </c>
      <c r="I84" s="697"/>
      <c r="J84" s="698"/>
      <c r="K84" s="699"/>
      <c r="L84" s="700"/>
      <c r="M84" s="700"/>
      <c r="N84" s="696"/>
      <c r="O84" s="685"/>
      <c r="P84" s="686"/>
      <c r="Q84" s="686"/>
      <c r="R84" s="686"/>
      <c r="S84" s="687"/>
      <c r="T84" s="112" t="s">
        <v>451</v>
      </c>
      <c r="U84" s="113"/>
      <c r="V84" s="114"/>
      <c r="W84" s="100" t="str">
        <f>IF(W83="","",VLOOKUP(W83,[2]シフト記号表!$C$6:$L$47,10,FALSE))</f>
        <v/>
      </c>
      <c r="X84" s="101" t="str">
        <f>IF(X83="","",VLOOKUP(X83,[2]シフト記号表!$C$6:$L$47,10,FALSE))</f>
        <v/>
      </c>
      <c r="Y84" s="101" t="str">
        <f>IF(Y83="","",VLOOKUP(Y83,[2]シフト記号表!$C$6:$L$47,10,FALSE))</f>
        <v/>
      </c>
      <c r="Z84" s="101" t="str">
        <f>IF(Z83="","",VLOOKUP(Z83,[2]シフト記号表!$C$6:$L$47,10,FALSE))</f>
        <v/>
      </c>
      <c r="AA84" s="101" t="str">
        <f>IF(AA83="","",VLOOKUP(AA83,[2]シフト記号表!$C$6:$L$47,10,FALSE))</f>
        <v/>
      </c>
      <c r="AB84" s="101" t="str">
        <f>IF(AB83="","",VLOOKUP(AB83,[2]シフト記号表!$C$6:$L$47,10,FALSE))</f>
        <v/>
      </c>
      <c r="AC84" s="102" t="str">
        <f>IF(AC83="","",VLOOKUP(AC83,[2]シフト記号表!$C$6:$L$47,10,FALSE))</f>
        <v/>
      </c>
      <c r="AD84" s="100" t="str">
        <f>IF(AD83="","",VLOOKUP(AD83,[2]シフト記号表!$C$6:$L$47,10,FALSE))</f>
        <v/>
      </c>
      <c r="AE84" s="101" t="str">
        <f>IF(AE83="","",VLOOKUP(AE83,[2]シフト記号表!$C$6:$L$47,10,FALSE))</f>
        <v/>
      </c>
      <c r="AF84" s="101" t="str">
        <f>IF(AF83="","",VLOOKUP(AF83,[2]シフト記号表!$C$6:$L$47,10,FALSE))</f>
        <v/>
      </c>
      <c r="AG84" s="101" t="str">
        <f>IF(AG83="","",VLOOKUP(AG83,[2]シフト記号表!$C$6:$L$47,10,FALSE))</f>
        <v/>
      </c>
      <c r="AH84" s="101" t="str">
        <f>IF(AH83="","",VLOOKUP(AH83,[2]シフト記号表!$C$6:$L$47,10,FALSE))</f>
        <v/>
      </c>
      <c r="AI84" s="101" t="str">
        <f>IF(AI83="","",VLOOKUP(AI83,[2]シフト記号表!$C$6:$L$47,10,FALSE))</f>
        <v/>
      </c>
      <c r="AJ84" s="102" t="str">
        <f>IF(AJ83="","",VLOOKUP(AJ83,[2]シフト記号表!$C$6:$L$47,10,FALSE))</f>
        <v/>
      </c>
      <c r="AK84" s="100" t="str">
        <f>IF(AK83="","",VLOOKUP(AK83,[2]シフト記号表!$C$6:$L$47,10,FALSE))</f>
        <v/>
      </c>
      <c r="AL84" s="101" t="str">
        <f>IF(AL83="","",VLOOKUP(AL83,[2]シフト記号表!$C$6:$L$47,10,FALSE))</f>
        <v/>
      </c>
      <c r="AM84" s="101" t="str">
        <f>IF(AM83="","",VLOOKUP(AM83,[2]シフト記号表!$C$6:$L$47,10,FALSE))</f>
        <v/>
      </c>
      <c r="AN84" s="101" t="str">
        <f>IF(AN83="","",VLOOKUP(AN83,[2]シフト記号表!$C$6:$L$47,10,FALSE))</f>
        <v/>
      </c>
      <c r="AO84" s="101" t="str">
        <f>IF(AO83="","",VLOOKUP(AO83,[2]シフト記号表!$C$6:$L$47,10,FALSE))</f>
        <v/>
      </c>
      <c r="AP84" s="101" t="str">
        <f>IF(AP83="","",VLOOKUP(AP83,[2]シフト記号表!$C$6:$L$47,10,FALSE))</f>
        <v/>
      </c>
      <c r="AQ84" s="102" t="str">
        <f>IF(AQ83="","",VLOOKUP(AQ83,[2]シフト記号表!$C$6:$L$47,10,FALSE))</f>
        <v/>
      </c>
      <c r="AR84" s="100" t="str">
        <f>IF(AR83="","",VLOOKUP(AR83,[2]シフト記号表!$C$6:$L$47,10,FALSE))</f>
        <v/>
      </c>
      <c r="AS84" s="101" t="str">
        <f>IF(AS83="","",VLOOKUP(AS83,[2]シフト記号表!$C$6:$L$47,10,FALSE))</f>
        <v/>
      </c>
      <c r="AT84" s="101" t="str">
        <f>IF(AT83="","",VLOOKUP(AT83,[2]シフト記号表!$C$6:$L$47,10,FALSE))</f>
        <v/>
      </c>
      <c r="AU84" s="101" t="str">
        <f>IF(AU83="","",VLOOKUP(AU83,[2]シフト記号表!$C$6:$L$47,10,FALSE))</f>
        <v/>
      </c>
      <c r="AV84" s="101" t="str">
        <f>IF(AV83="","",VLOOKUP(AV83,[2]シフト記号表!$C$6:$L$47,10,FALSE))</f>
        <v/>
      </c>
      <c r="AW84" s="101" t="str">
        <f>IF(AW83="","",VLOOKUP(AW83,[2]シフト記号表!$C$6:$L$47,10,FALSE))</f>
        <v/>
      </c>
      <c r="AX84" s="102" t="str">
        <f>IF(AX83="","",VLOOKUP(AX83,[2]シフト記号表!$C$6:$L$47,10,FALSE))</f>
        <v/>
      </c>
      <c r="AY84" s="100" t="str">
        <f>IF(AY83="","",VLOOKUP(AY83,[2]シフト記号表!$C$6:$L$47,10,FALSE))</f>
        <v/>
      </c>
      <c r="AZ84" s="101" t="str">
        <f>IF(AZ83="","",VLOOKUP(AZ83,[2]シフト記号表!$C$6:$L$47,10,FALSE))</f>
        <v/>
      </c>
      <c r="BA84" s="101" t="str">
        <f>IF(BA83="","",VLOOKUP(BA83,[2]シフト記号表!$C$6:$L$47,10,FALSE))</f>
        <v/>
      </c>
      <c r="BB84" s="668">
        <f>IF($BE$3="４週",SUM(W84:AX84),IF($BE$3="暦月",SUM(W84:BA84),""))</f>
        <v>0</v>
      </c>
      <c r="BC84" s="669"/>
      <c r="BD84" s="670">
        <f>IF($BE$3="４週",BB84/4,IF($BE$3="暦月",(BB84/($BE$8/7)),""))</f>
        <v>0</v>
      </c>
      <c r="BE84" s="669"/>
      <c r="BF84" s="665"/>
      <c r="BG84" s="666"/>
      <c r="BH84" s="666"/>
      <c r="BI84" s="666"/>
      <c r="BJ84" s="667"/>
    </row>
    <row r="85" spans="2:62" ht="20.25" customHeight="1">
      <c r="B85" s="671">
        <f>B83+1</f>
        <v>35</v>
      </c>
      <c r="C85" s="673"/>
      <c r="D85" s="674"/>
      <c r="E85" s="95"/>
      <c r="F85" s="96"/>
      <c r="G85" s="95"/>
      <c r="H85" s="96"/>
      <c r="I85" s="677"/>
      <c r="J85" s="678"/>
      <c r="K85" s="681"/>
      <c r="L85" s="682"/>
      <c r="M85" s="682"/>
      <c r="N85" s="674"/>
      <c r="O85" s="685"/>
      <c r="P85" s="686"/>
      <c r="Q85" s="686"/>
      <c r="R85" s="686"/>
      <c r="S85" s="687"/>
      <c r="T85" s="115" t="s">
        <v>450</v>
      </c>
      <c r="U85" s="116"/>
      <c r="V85" s="117"/>
      <c r="W85" s="108"/>
      <c r="X85" s="109"/>
      <c r="Y85" s="109"/>
      <c r="Z85" s="109"/>
      <c r="AA85" s="109"/>
      <c r="AB85" s="109"/>
      <c r="AC85" s="110"/>
      <c r="AD85" s="108"/>
      <c r="AE85" s="109"/>
      <c r="AF85" s="109"/>
      <c r="AG85" s="109"/>
      <c r="AH85" s="109"/>
      <c r="AI85" s="109"/>
      <c r="AJ85" s="110"/>
      <c r="AK85" s="108"/>
      <c r="AL85" s="109"/>
      <c r="AM85" s="109"/>
      <c r="AN85" s="109"/>
      <c r="AO85" s="109"/>
      <c r="AP85" s="109"/>
      <c r="AQ85" s="110"/>
      <c r="AR85" s="108"/>
      <c r="AS85" s="109"/>
      <c r="AT85" s="109"/>
      <c r="AU85" s="109"/>
      <c r="AV85" s="109"/>
      <c r="AW85" s="109"/>
      <c r="AX85" s="110"/>
      <c r="AY85" s="108"/>
      <c r="AZ85" s="109"/>
      <c r="BA85" s="111"/>
      <c r="BB85" s="691"/>
      <c r="BC85" s="692"/>
      <c r="BD85" s="650"/>
      <c r="BE85" s="651"/>
      <c r="BF85" s="652"/>
      <c r="BG85" s="653"/>
      <c r="BH85" s="653"/>
      <c r="BI85" s="653"/>
      <c r="BJ85" s="654"/>
    </row>
    <row r="86" spans="2:62" ht="20.25" customHeight="1">
      <c r="B86" s="694"/>
      <c r="C86" s="695"/>
      <c r="D86" s="696"/>
      <c r="E86" s="118"/>
      <c r="F86" s="119">
        <f>C85</f>
        <v>0</v>
      </c>
      <c r="G86" s="118"/>
      <c r="H86" s="119">
        <f>I85</f>
        <v>0</v>
      </c>
      <c r="I86" s="697"/>
      <c r="J86" s="698"/>
      <c r="K86" s="699"/>
      <c r="L86" s="700"/>
      <c r="M86" s="700"/>
      <c r="N86" s="696"/>
      <c r="O86" s="685"/>
      <c r="P86" s="686"/>
      <c r="Q86" s="686"/>
      <c r="R86" s="686"/>
      <c r="S86" s="687"/>
      <c r="T86" s="112" t="s">
        <v>451</v>
      </c>
      <c r="U86" s="113"/>
      <c r="V86" s="114"/>
      <c r="W86" s="100" t="str">
        <f>IF(W85="","",VLOOKUP(W85,[2]シフト記号表!$C$6:$L$47,10,FALSE))</f>
        <v/>
      </c>
      <c r="X86" s="101" t="str">
        <f>IF(X85="","",VLOOKUP(X85,[2]シフト記号表!$C$6:$L$47,10,FALSE))</f>
        <v/>
      </c>
      <c r="Y86" s="101" t="str">
        <f>IF(Y85="","",VLOOKUP(Y85,[2]シフト記号表!$C$6:$L$47,10,FALSE))</f>
        <v/>
      </c>
      <c r="Z86" s="101" t="str">
        <f>IF(Z85="","",VLOOKUP(Z85,[2]シフト記号表!$C$6:$L$47,10,FALSE))</f>
        <v/>
      </c>
      <c r="AA86" s="101" t="str">
        <f>IF(AA85="","",VLOOKUP(AA85,[2]シフト記号表!$C$6:$L$47,10,FALSE))</f>
        <v/>
      </c>
      <c r="AB86" s="101" t="str">
        <f>IF(AB85="","",VLOOKUP(AB85,[2]シフト記号表!$C$6:$L$47,10,FALSE))</f>
        <v/>
      </c>
      <c r="AC86" s="102" t="str">
        <f>IF(AC85="","",VLOOKUP(AC85,[2]シフト記号表!$C$6:$L$47,10,FALSE))</f>
        <v/>
      </c>
      <c r="AD86" s="100" t="str">
        <f>IF(AD85="","",VLOOKUP(AD85,[2]シフト記号表!$C$6:$L$47,10,FALSE))</f>
        <v/>
      </c>
      <c r="AE86" s="101" t="str">
        <f>IF(AE85="","",VLOOKUP(AE85,[2]シフト記号表!$C$6:$L$47,10,FALSE))</f>
        <v/>
      </c>
      <c r="AF86" s="101" t="str">
        <f>IF(AF85="","",VLOOKUP(AF85,[2]シフト記号表!$C$6:$L$47,10,FALSE))</f>
        <v/>
      </c>
      <c r="AG86" s="101" t="str">
        <f>IF(AG85="","",VLOOKUP(AG85,[2]シフト記号表!$C$6:$L$47,10,FALSE))</f>
        <v/>
      </c>
      <c r="AH86" s="101" t="str">
        <f>IF(AH85="","",VLOOKUP(AH85,[2]シフト記号表!$C$6:$L$47,10,FALSE))</f>
        <v/>
      </c>
      <c r="AI86" s="101" t="str">
        <f>IF(AI85="","",VLOOKUP(AI85,[2]シフト記号表!$C$6:$L$47,10,FALSE))</f>
        <v/>
      </c>
      <c r="AJ86" s="102" t="str">
        <f>IF(AJ85="","",VLOOKUP(AJ85,[2]シフト記号表!$C$6:$L$47,10,FALSE))</f>
        <v/>
      </c>
      <c r="AK86" s="100" t="str">
        <f>IF(AK85="","",VLOOKUP(AK85,[2]シフト記号表!$C$6:$L$47,10,FALSE))</f>
        <v/>
      </c>
      <c r="AL86" s="101" t="str">
        <f>IF(AL85="","",VLOOKUP(AL85,[2]シフト記号表!$C$6:$L$47,10,FALSE))</f>
        <v/>
      </c>
      <c r="AM86" s="101" t="str">
        <f>IF(AM85="","",VLOOKUP(AM85,[2]シフト記号表!$C$6:$L$47,10,FALSE))</f>
        <v/>
      </c>
      <c r="AN86" s="101" t="str">
        <f>IF(AN85="","",VLOOKUP(AN85,[2]シフト記号表!$C$6:$L$47,10,FALSE))</f>
        <v/>
      </c>
      <c r="AO86" s="101" t="str">
        <f>IF(AO85="","",VLOOKUP(AO85,[2]シフト記号表!$C$6:$L$47,10,FALSE))</f>
        <v/>
      </c>
      <c r="AP86" s="101" t="str">
        <f>IF(AP85="","",VLOOKUP(AP85,[2]シフト記号表!$C$6:$L$47,10,FALSE))</f>
        <v/>
      </c>
      <c r="AQ86" s="102" t="str">
        <f>IF(AQ85="","",VLOOKUP(AQ85,[2]シフト記号表!$C$6:$L$47,10,FALSE))</f>
        <v/>
      </c>
      <c r="AR86" s="100" t="str">
        <f>IF(AR85="","",VLOOKUP(AR85,[2]シフト記号表!$C$6:$L$47,10,FALSE))</f>
        <v/>
      </c>
      <c r="AS86" s="101" t="str">
        <f>IF(AS85="","",VLOOKUP(AS85,[2]シフト記号表!$C$6:$L$47,10,FALSE))</f>
        <v/>
      </c>
      <c r="AT86" s="101" t="str">
        <f>IF(AT85="","",VLOOKUP(AT85,[2]シフト記号表!$C$6:$L$47,10,FALSE))</f>
        <v/>
      </c>
      <c r="AU86" s="101" t="str">
        <f>IF(AU85="","",VLOOKUP(AU85,[2]シフト記号表!$C$6:$L$47,10,FALSE))</f>
        <v/>
      </c>
      <c r="AV86" s="101" t="str">
        <f>IF(AV85="","",VLOOKUP(AV85,[2]シフト記号表!$C$6:$L$47,10,FALSE))</f>
        <v/>
      </c>
      <c r="AW86" s="101" t="str">
        <f>IF(AW85="","",VLOOKUP(AW85,[2]シフト記号表!$C$6:$L$47,10,FALSE))</f>
        <v/>
      </c>
      <c r="AX86" s="102" t="str">
        <f>IF(AX85="","",VLOOKUP(AX85,[2]シフト記号表!$C$6:$L$47,10,FALSE))</f>
        <v/>
      </c>
      <c r="AY86" s="100" t="str">
        <f>IF(AY85="","",VLOOKUP(AY85,[2]シフト記号表!$C$6:$L$47,10,FALSE))</f>
        <v/>
      </c>
      <c r="AZ86" s="101" t="str">
        <f>IF(AZ85="","",VLOOKUP(AZ85,[2]シフト記号表!$C$6:$L$47,10,FALSE))</f>
        <v/>
      </c>
      <c r="BA86" s="101" t="str">
        <f>IF(BA85="","",VLOOKUP(BA85,[2]シフト記号表!$C$6:$L$47,10,FALSE))</f>
        <v/>
      </c>
      <c r="BB86" s="668">
        <f>IF($BE$3="４週",SUM(W86:AX86),IF($BE$3="暦月",SUM(W86:BA86),""))</f>
        <v>0</v>
      </c>
      <c r="BC86" s="669"/>
      <c r="BD86" s="670">
        <f>IF($BE$3="４週",BB86/4,IF($BE$3="暦月",(BB86/($BE$8/7)),""))</f>
        <v>0</v>
      </c>
      <c r="BE86" s="669"/>
      <c r="BF86" s="665"/>
      <c r="BG86" s="666"/>
      <c r="BH86" s="666"/>
      <c r="BI86" s="666"/>
      <c r="BJ86" s="667"/>
    </row>
    <row r="87" spans="2:62" ht="20.25" customHeight="1">
      <c r="B87" s="671">
        <f>B85+1</f>
        <v>36</v>
      </c>
      <c r="C87" s="673"/>
      <c r="D87" s="674"/>
      <c r="E87" s="95"/>
      <c r="F87" s="96"/>
      <c r="G87" s="95"/>
      <c r="H87" s="96"/>
      <c r="I87" s="677"/>
      <c r="J87" s="678"/>
      <c r="K87" s="681"/>
      <c r="L87" s="682"/>
      <c r="M87" s="682"/>
      <c r="N87" s="674"/>
      <c r="O87" s="685"/>
      <c r="P87" s="686"/>
      <c r="Q87" s="686"/>
      <c r="R87" s="686"/>
      <c r="S87" s="687"/>
      <c r="T87" s="115" t="s">
        <v>450</v>
      </c>
      <c r="U87" s="116"/>
      <c r="V87" s="117"/>
      <c r="W87" s="108"/>
      <c r="X87" s="109"/>
      <c r="Y87" s="109"/>
      <c r="Z87" s="109"/>
      <c r="AA87" s="109"/>
      <c r="AB87" s="109"/>
      <c r="AC87" s="110"/>
      <c r="AD87" s="108"/>
      <c r="AE87" s="109"/>
      <c r="AF87" s="109"/>
      <c r="AG87" s="109"/>
      <c r="AH87" s="109"/>
      <c r="AI87" s="109"/>
      <c r="AJ87" s="110"/>
      <c r="AK87" s="108"/>
      <c r="AL87" s="109"/>
      <c r="AM87" s="109"/>
      <c r="AN87" s="109"/>
      <c r="AO87" s="109"/>
      <c r="AP87" s="109"/>
      <c r="AQ87" s="110"/>
      <c r="AR87" s="108"/>
      <c r="AS87" s="109"/>
      <c r="AT87" s="109"/>
      <c r="AU87" s="109"/>
      <c r="AV87" s="109"/>
      <c r="AW87" s="109"/>
      <c r="AX87" s="110"/>
      <c r="AY87" s="108"/>
      <c r="AZ87" s="109"/>
      <c r="BA87" s="111"/>
      <c r="BB87" s="691"/>
      <c r="BC87" s="692"/>
      <c r="BD87" s="650"/>
      <c r="BE87" s="651"/>
      <c r="BF87" s="652"/>
      <c r="BG87" s="653"/>
      <c r="BH87" s="653"/>
      <c r="BI87" s="653"/>
      <c r="BJ87" s="654"/>
    </row>
    <row r="88" spans="2:62" ht="20.25" customHeight="1">
      <c r="B88" s="694"/>
      <c r="C88" s="695"/>
      <c r="D88" s="696"/>
      <c r="E88" s="118"/>
      <c r="F88" s="119">
        <f>C87</f>
        <v>0</v>
      </c>
      <c r="G88" s="118"/>
      <c r="H88" s="119">
        <f>I87</f>
        <v>0</v>
      </c>
      <c r="I88" s="697"/>
      <c r="J88" s="698"/>
      <c r="K88" s="699"/>
      <c r="L88" s="700"/>
      <c r="M88" s="700"/>
      <c r="N88" s="696"/>
      <c r="O88" s="685"/>
      <c r="P88" s="686"/>
      <c r="Q88" s="686"/>
      <c r="R88" s="686"/>
      <c r="S88" s="687"/>
      <c r="T88" s="112" t="s">
        <v>451</v>
      </c>
      <c r="U88" s="113"/>
      <c r="V88" s="114"/>
      <c r="W88" s="100" t="str">
        <f>IF(W87="","",VLOOKUP(W87,[2]シフト記号表!$C$6:$L$47,10,FALSE))</f>
        <v/>
      </c>
      <c r="X88" s="101" t="str">
        <f>IF(X87="","",VLOOKUP(X87,[2]シフト記号表!$C$6:$L$47,10,FALSE))</f>
        <v/>
      </c>
      <c r="Y88" s="101" t="str">
        <f>IF(Y87="","",VLOOKUP(Y87,[2]シフト記号表!$C$6:$L$47,10,FALSE))</f>
        <v/>
      </c>
      <c r="Z88" s="101" t="str">
        <f>IF(Z87="","",VLOOKUP(Z87,[2]シフト記号表!$C$6:$L$47,10,FALSE))</f>
        <v/>
      </c>
      <c r="AA88" s="101" t="str">
        <f>IF(AA87="","",VLOOKUP(AA87,[2]シフト記号表!$C$6:$L$47,10,FALSE))</f>
        <v/>
      </c>
      <c r="AB88" s="101" t="str">
        <f>IF(AB87="","",VLOOKUP(AB87,[2]シフト記号表!$C$6:$L$47,10,FALSE))</f>
        <v/>
      </c>
      <c r="AC88" s="102" t="str">
        <f>IF(AC87="","",VLOOKUP(AC87,[2]シフト記号表!$C$6:$L$47,10,FALSE))</f>
        <v/>
      </c>
      <c r="AD88" s="100" t="str">
        <f>IF(AD87="","",VLOOKUP(AD87,[2]シフト記号表!$C$6:$L$47,10,FALSE))</f>
        <v/>
      </c>
      <c r="AE88" s="101" t="str">
        <f>IF(AE87="","",VLOOKUP(AE87,[2]シフト記号表!$C$6:$L$47,10,FALSE))</f>
        <v/>
      </c>
      <c r="AF88" s="101" t="str">
        <f>IF(AF87="","",VLOOKUP(AF87,[2]シフト記号表!$C$6:$L$47,10,FALSE))</f>
        <v/>
      </c>
      <c r="AG88" s="101" t="str">
        <f>IF(AG87="","",VLOOKUP(AG87,[2]シフト記号表!$C$6:$L$47,10,FALSE))</f>
        <v/>
      </c>
      <c r="AH88" s="101" t="str">
        <f>IF(AH87="","",VLOOKUP(AH87,[2]シフト記号表!$C$6:$L$47,10,FALSE))</f>
        <v/>
      </c>
      <c r="AI88" s="101" t="str">
        <f>IF(AI87="","",VLOOKUP(AI87,[2]シフト記号表!$C$6:$L$47,10,FALSE))</f>
        <v/>
      </c>
      <c r="AJ88" s="102" t="str">
        <f>IF(AJ87="","",VLOOKUP(AJ87,[2]シフト記号表!$C$6:$L$47,10,FALSE))</f>
        <v/>
      </c>
      <c r="AK88" s="100" t="str">
        <f>IF(AK87="","",VLOOKUP(AK87,[2]シフト記号表!$C$6:$L$47,10,FALSE))</f>
        <v/>
      </c>
      <c r="AL88" s="101" t="str">
        <f>IF(AL87="","",VLOOKUP(AL87,[2]シフト記号表!$C$6:$L$47,10,FALSE))</f>
        <v/>
      </c>
      <c r="AM88" s="101" t="str">
        <f>IF(AM87="","",VLOOKUP(AM87,[2]シフト記号表!$C$6:$L$47,10,FALSE))</f>
        <v/>
      </c>
      <c r="AN88" s="101" t="str">
        <f>IF(AN87="","",VLOOKUP(AN87,[2]シフト記号表!$C$6:$L$47,10,FALSE))</f>
        <v/>
      </c>
      <c r="AO88" s="101" t="str">
        <f>IF(AO87="","",VLOOKUP(AO87,[2]シフト記号表!$C$6:$L$47,10,FALSE))</f>
        <v/>
      </c>
      <c r="AP88" s="101" t="str">
        <f>IF(AP87="","",VLOOKUP(AP87,[2]シフト記号表!$C$6:$L$47,10,FALSE))</f>
        <v/>
      </c>
      <c r="AQ88" s="102" t="str">
        <f>IF(AQ87="","",VLOOKUP(AQ87,[2]シフト記号表!$C$6:$L$47,10,FALSE))</f>
        <v/>
      </c>
      <c r="AR88" s="100" t="str">
        <f>IF(AR87="","",VLOOKUP(AR87,[2]シフト記号表!$C$6:$L$47,10,FALSE))</f>
        <v/>
      </c>
      <c r="AS88" s="101" t="str">
        <f>IF(AS87="","",VLOOKUP(AS87,[2]シフト記号表!$C$6:$L$47,10,FALSE))</f>
        <v/>
      </c>
      <c r="AT88" s="101" t="str">
        <f>IF(AT87="","",VLOOKUP(AT87,[2]シフト記号表!$C$6:$L$47,10,FALSE))</f>
        <v/>
      </c>
      <c r="AU88" s="101" t="str">
        <f>IF(AU87="","",VLOOKUP(AU87,[2]シフト記号表!$C$6:$L$47,10,FALSE))</f>
        <v/>
      </c>
      <c r="AV88" s="101" t="str">
        <f>IF(AV87="","",VLOOKUP(AV87,[2]シフト記号表!$C$6:$L$47,10,FALSE))</f>
        <v/>
      </c>
      <c r="AW88" s="101" t="str">
        <f>IF(AW87="","",VLOOKUP(AW87,[2]シフト記号表!$C$6:$L$47,10,FALSE))</f>
        <v/>
      </c>
      <c r="AX88" s="102" t="str">
        <f>IF(AX87="","",VLOOKUP(AX87,[2]シフト記号表!$C$6:$L$47,10,FALSE))</f>
        <v/>
      </c>
      <c r="AY88" s="100" t="str">
        <f>IF(AY87="","",VLOOKUP(AY87,[2]シフト記号表!$C$6:$L$47,10,FALSE))</f>
        <v/>
      </c>
      <c r="AZ88" s="101" t="str">
        <f>IF(AZ87="","",VLOOKUP(AZ87,[2]シフト記号表!$C$6:$L$47,10,FALSE))</f>
        <v/>
      </c>
      <c r="BA88" s="101" t="str">
        <f>IF(BA87="","",VLOOKUP(BA87,[2]シフト記号表!$C$6:$L$47,10,FALSE))</f>
        <v/>
      </c>
      <c r="BB88" s="668">
        <f>IF($BE$3="４週",SUM(W88:AX88),IF($BE$3="暦月",SUM(W88:BA88),""))</f>
        <v>0</v>
      </c>
      <c r="BC88" s="669"/>
      <c r="BD88" s="670">
        <f>IF($BE$3="４週",BB88/4,IF($BE$3="暦月",(BB88/($BE$8/7)),""))</f>
        <v>0</v>
      </c>
      <c r="BE88" s="669"/>
      <c r="BF88" s="665"/>
      <c r="BG88" s="666"/>
      <c r="BH88" s="666"/>
      <c r="BI88" s="666"/>
      <c r="BJ88" s="667"/>
    </row>
    <row r="89" spans="2:62" ht="20.25" customHeight="1">
      <c r="B89" s="671">
        <f>B87+1</f>
        <v>37</v>
      </c>
      <c r="C89" s="673"/>
      <c r="D89" s="674"/>
      <c r="E89" s="95"/>
      <c r="F89" s="96"/>
      <c r="G89" s="95"/>
      <c r="H89" s="96"/>
      <c r="I89" s="677"/>
      <c r="J89" s="678"/>
      <c r="K89" s="681"/>
      <c r="L89" s="682"/>
      <c r="M89" s="682"/>
      <c r="N89" s="674"/>
      <c r="O89" s="685"/>
      <c r="P89" s="686"/>
      <c r="Q89" s="686"/>
      <c r="R89" s="686"/>
      <c r="S89" s="687"/>
      <c r="T89" s="115" t="s">
        <v>450</v>
      </c>
      <c r="U89" s="116"/>
      <c r="V89" s="117"/>
      <c r="W89" s="108"/>
      <c r="X89" s="109"/>
      <c r="Y89" s="109"/>
      <c r="Z89" s="109"/>
      <c r="AA89" s="109"/>
      <c r="AB89" s="109"/>
      <c r="AC89" s="110"/>
      <c r="AD89" s="108"/>
      <c r="AE89" s="109"/>
      <c r="AF89" s="109"/>
      <c r="AG89" s="109"/>
      <c r="AH89" s="109"/>
      <c r="AI89" s="109"/>
      <c r="AJ89" s="110"/>
      <c r="AK89" s="108"/>
      <c r="AL89" s="109"/>
      <c r="AM89" s="109"/>
      <c r="AN89" s="109"/>
      <c r="AO89" s="109"/>
      <c r="AP89" s="109"/>
      <c r="AQ89" s="110"/>
      <c r="AR89" s="108"/>
      <c r="AS89" s="109"/>
      <c r="AT89" s="109"/>
      <c r="AU89" s="109"/>
      <c r="AV89" s="109"/>
      <c r="AW89" s="109"/>
      <c r="AX89" s="110"/>
      <c r="AY89" s="108"/>
      <c r="AZ89" s="109"/>
      <c r="BA89" s="111"/>
      <c r="BB89" s="691"/>
      <c r="BC89" s="692"/>
      <c r="BD89" s="650"/>
      <c r="BE89" s="651"/>
      <c r="BF89" s="652"/>
      <c r="BG89" s="653"/>
      <c r="BH89" s="653"/>
      <c r="BI89" s="653"/>
      <c r="BJ89" s="654"/>
    </row>
    <row r="90" spans="2:62" ht="20.25" customHeight="1">
      <c r="B90" s="694"/>
      <c r="C90" s="695"/>
      <c r="D90" s="696"/>
      <c r="E90" s="118"/>
      <c r="F90" s="119">
        <f>C89</f>
        <v>0</v>
      </c>
      <c r="G90" s="118"/>
      <c r="H90" s="119">
        <f>I89</f>
        <v>0</v>
      </c>
      <c r="I90" s="697"/>
      <c r="J90" s="698"/>
      <c r="K90" s="699"/>
      <c r="L90" s="700"/>
      <c r="M90" s="700"/>
      <c r="N90" s="696"/>
      <c r="O90" s="685"/>
      <c r="P90" s="686"/>
      <c r="Q90" s="686"/>
      <c r="R90" s="686"/>
      <c r="S90" s="687"/>
      <c r="T90" s="112" t="s">
        <v>451</v>
      </c>
      <c r="U90" s="113"/>
      <c r="V90" s="114"/>
      <c r="W90" s="100" t="str">
        <f>IF(W89="","",VLOOKUP(W89,[2]シフト記号表!$C$6:$L$47,10,FALSE))</f>
        <v/>
      </c>
      <c r="X90" s="101" t="str">
        <f>IF(X89="","",VLOOKUP(X89,[2]シフト記号表!$C$6:$L$47,10,FALSE))</f>
        <v/>
      </c>
      <c r="Y90" s="101" t="str">
        <f>IF(Y89="","",VLOOKUP(Y89,[2]シフト記号表!$C$6:$L$47,10,FALSE))</f>
        <v/>
      </c>
      <c r="Z90" s="101" t="str">
        <f>IF(Z89="","",VLOOKUP(Z89,[2]シフト記号表!$C$6:$L$47,10,FALSE))</f>
        <v/>
      </c>
      <c r="AA90" s="101" t="str">
        <f>IF(AA89="","",VLOOKUP(AA89,[2]シフト記号表!$C$6:$L$47,10,FALSE))</f>
        <v/>
      </c>
      <c r="AB90" s="101" t="str">
        <f>IF(AB89="","",VLOOKUP(AB89,[2]シフト記号表!$C$6:$L$47,10,FALSE))</f>
        <v/>
      </c>
      <c r="AC90" s="102" t="str">
        <f>IF(AC89="","",VLOOKUP(AC89,[2]シフト記号表!$C$6:$L$47,10,FALSE))</f>
        <v/>
      </c>
      <c r="AD90" s="100" t="str">
        <f>IF(AD89="","",VLOOKUP(AD89,[2]シフト記号表!$C$6:$L$47,10,FALSE))</f>
        <v/>
      </c>
      <c r="AE90" s="101" t="str">
        <f>IF(AE89="","",VLOOKUP(AE89,[2]シフト記号表!$C$6:$L$47,10,FALSE))</f>
        <v/>
      </c>
      <c r="AF90" s="101" t="str">
        <f>IF(AF89="","",VLOOKUP(AF89,[2]シフト記号表!$C$6:$L$47,10,FALSE))</f>
        <v/>
      </c>
      <c r="AG90" s="101" t="str">
        <f>IF(AG89="","",VLOOKUP(AG89,[2]シフト記号表!$C$6:$L$47,10,FALSE))</f>
        <v/>
      </c>
      <c r="AH90" s="101" t="str">
        <f>IF(AH89="","",VLOOKUP(AH89,[2]シフト記号表!$C$6:$L$47,10,FALSE))</f>
        <v/>
      </c>
      <c r="AI90" s="101" t="str">
        <f>IF(AI89="","",VLOOKUP(AI89,[2]シフト記号表!$C$6:$L$47,10,FALSE))</f>
        <v/>
      </c>
      <c r="AJ90" s="102" t="str">
        <f>IF(AJ89="","",VLOOKUP(AJ89,[2]シフト記号表!$C$6:$L$47,10,FALSE))</f>
        <v/>
      </c>
      <c r="AK90" s="100" t="str">
        <f>IF(AK89="","",VLOOKUP(AK89,[2]シフト記号表!$C$6:$L$47,10,FALSE))</f>
        <v/>
      </c>
      <c r="AL90" s="101" t="str">
        <f>IF(AL89="","",VLOOKUP(AL89,[2]シフト記号表!$C$6:$L$47,10,FALSE))</f>
        <v/>
      </c>
      <c r="AM90" s="101" t="str">
        <f>IF(AM89="","",VLOOKUP(AM89,[2]シフト記号表!$C$6:$L$47,10,FALSE))</f>
        <v/>
      </c>
      <c r="AN90" s="101" t="str">
        <f>IF(AN89="","",VLOOKUP(AN89,[2]シフト記号表!$C$6:$L$47,10,FALSE))</f>
        <v/>
      </c>
      <c r="AO90" s="101" t="str">
        <f>IF(AO89="","",VLOOKUP(AO89,[2]シフト記号表!$C$6:$L$47,10,FALSE))</f>
        <v/>
      </c>
      <c r="AP90" s="101" t="str">
        <f>IF(AP89="","",VLOOKUP(AP89,[2]シフト記号表!$C$6:$L$47,10,FALSE))</f>
        <v/>
      </c>
      <c r="AQ90" s="102" t="str">
        <f>IF(AQ89="","",VLOOKUP(AQ89,[2]シフト記号表!$C$6:$L$47,10,FALSE))</f>
        <v/>
      </c>
      <c r="AR90" s="100" t="str">
        <f>IF(AR89="","",VLOOKUP(AR89,[2]シフト記号表!$C$6:$L$47,10,FALSE))</f>
        <v/>
      </c>
      <c r="AS90" s="101" t="str">
        <f>IF(AS89="","",VLOOKUP(AS89,[2]シフト記号表!$C$6:$L$47,10,FALSE))</f>
        <v/>
      </c>
      <c r="AT90" s="101" t="str">
        <f>IF(AT89="","",VLOOKUP(AT89,[2]シフト記号表!$C$6:$L$47,10,FALSE))</f>
        <v/>
      </c>
      <c r="AU90" s="101" t="str">
        <f>IF(AU89="","",VLOOKUP(AU89,[2]シフト記号表!$C$6:$L$47,10,FALSE))</f>
        <v/>
      </c>
      <c r="AV90" s="101" t="str">
        <f>IF(AV89="","",VLOOKUP(AV89,[2]シフト記号表!$C$6:$L$47,10,FALSE))</f>
        <v/>
      </c>
      <c r="AW90" s="101" t="str">
        <f>IF(AW89="","",VLOOKUP(AW89,[2]シフト記号表!$C$6:$L$47,10,FALSE))</f>
        <v/>
      </c>
      <c r="AX90" s="102" t="str">
        <f>IF(AX89="","",VLOOKUP(AX89,[2]シフト記号表!$C$6:$L$47,10,FALSE))</f>
        <v/>
      </c>
      <c r="AY90" s="100" t="str">
        <f>IF(AY89="","",VLOOKUP(AY89,[2]シフト記号表!$C$6:$L$47,10,FALSE))</f>
        <v/>
      </c>
      <c r="AZ90" s="101" t="str">
        <f>IF(AZ89="","",VLOOKUP(AZ89,[2]シフト記号表!$C$6:$L$47,10,FALSE))</f>
        <v/>
      </c>
      <c r="BA90" s="101" t="str">
        <f>IF(BA89="","",VLOOKUP(BA89,[2]シフト記号表!$C$6:$L$47,10,FALSE))</f>
        <v/>
      </c>
      <c r="BB90" s="668">
        <f>IF($BE$3="４週",SUM(W90:AX90),IF($BE$3="暦月",SUM(W90:BA90),""))</f>
        <v>0</v>
      </c>
      <c r="BC90" s="669"/>
      <c r="BD90" s="670">
        <f>IF($BE$3="４週",BB90/4,IF($BE$3="暦月",(BB90/($BE$8/7)),""))</f>
        <v>0</v>
      </c>
      <c r="BE90" s="669"/>
      <c r="BF90" s="665"/>
      <c r="BG90" s="666"/>
      <c r="BH90" s="666"/>
      <c r="BI90" s="666"/>
      <c r="BJ90" s="667"/>
    </row>
    <row r="91" spans="2:62" ht="20.25" customHeight="1">
      <c r="B91" s="671">
        <f>B89+1</f>
        <v>38</v>
      </c>
      <c r="C91" s="673"/>
      <c r="D91" s="674"/>
      <c r="E91" s="95"/>
      <c r="F91" s="96"/>
      <c r="G91" s="95"/>
      <c r="H91" s="96"/>
      <c r="I91" s="677"/>
      <c r="J91" s="678"/>
      <c r="K91" s="681"/>
      <c r="L91" s="682"/>
      <c r="M91" s="682"/>
      <c r="N91" s="674"/>
      <c r="O91" s="685"/>
      <c r="P91" s="686"/>
      <c r="Q91" s="686"/>
      <c r="R91" s="686"/>
      <c r="S91" s="687"/>
      <c r="T91" s="115" t="s">
        <v>450</v>
      </c>
      <c r="U91" s="116"/>
      <c r="V91" s="117"/>
      <c r="W91" s="108"/>
      <c r="X91" s="109"/>
      <c r="Y91" s="109"/>
      <c r="Z91" s="109"/>
      <c r="AA91" s="109"/>
      <c r="AB91" s="109"/>
      <c r="AC91" s="110"/>
      <c r="AD91" s="108"/>
      <c r="AE91" s="109"/>
      <c r="AF91" s="109"/>
      <c r="AG91" s="109"/>
      <c r="AH91" s="109"/>
      <c r="AI91" s="109"/>
      <c r="AJ91" s="110"/>
      <c r="AK91" s="108"/>
      <c r="AL91" s="109"/>
      <c r="AM91" s="109"/>
      <c r="AN91" s="109"/>
      <c r="AO91" s="109"/>
      <c r="AP91" s="109"/>
      <c r="AQ91" s="110"/>
      <c r="AR91" s="108"/>
      <c r="AS91" s="109"/>
      <c r="AT91" s="109"/>
      <c r="AU91" s="109"/>
      <c r="AV91" s="109"/>
      <c r="AW91" s="109"/>
      <c r="AX91" s="110"/>
      <c r="AY91" s="108"/>
      <c r="AZ91" s="109"/>
      <c r="BA91" s="111"/>
      <c r="BB91" s="691"/>
      <c r="BC91" s="692"/>
      <c r="BD91" s="650"/>
      <c r="BE91" s="651"/>
      <c r="BF91" s="652"/>
      <c r="BG91" s="653"/>
      <c r="BH91" s="653"/>
      <c r="BI91" s="653"/>
      <c r="BJ91" s="654"/>
    </row>
    <row r="92" spans="2:62" ht="20.25" customHeight="1">
      <c r="B92" s="694"/>
      <c r="C92" s="695"/>
      <c r="D92" s="696"/>
      <c r="E92" s="118"/>
      <c r="F92" s="119">
        <f>C91</f>
        <v>0</v>
      </c>
      <c r="G92" s="118"/>
      <c r="H92" s="119">
        <f>I91</f>
        <v>0</v>
      </c>
      <c r="I92" s="697"/>
      <c r="J92" s="698"/>
      <c r="K92" s="699"/>
      <c r="L92" s="700"/>
      <c r="M92" s="700"/>
      <c r="N92" s="696"/>
      <c r="O92" s="685"/>
      <c r="P92" s="686"/>
      <c r="Q92" s="686"/>
      <c r="R92" s="686"/>
      <c r="S92" s="687"/>
      <c r="T92" s="112" t="s">
        <v>451</v>
      </c>
      <c r="U92" s="113"/>
      <c r="V92" s="114"/>
      <c r="W92" s="100" t="str">
        <f>IF(W91="","",VLOOKUP(W91,[2]シフト記号表!$C$6:$L$47,10,FALSE))</f>
        <v/>
      </c>
      <c r="X92" s="101" t="str">
        <f>IF(X91="","",VLOOKUP(X91,[2]シフト記号表!$C$6:$L$47,10,FALSE))</f>
        <v/>
      </c>
      <c r="Y92" s="101" t="str">
        <f>IF(Y91="","",VLOOKUP(Y91,[2]シフト記号表!$C$6:$L$47,10,FALSE))</f>
        <v/>
      </c>
      <c r="Z92" s="101" t="str">
        <f>IF(Z91="","",VLOOKUP(Z91,[2]シフト記号表!$C$6:$L$47,10,FALSE))</f>
        <v/>
      </c>
      <c r="AA92" s="101" t="str">
        <f>IF(AA91="","",VLOOKUP(AA91,[2]シフト記号表!$C$6:$L$47,10,FALSE))</f>
        <v/>
      </c>
      <c r="AB92" s="101" t="str">
        <f>IF(AB91="","",VLOOKUP(AB91,[2]シフト記号表!$C$6:$L$47,10,FALSE))</f>
        <v/>
      </c>
      <c r="AC92" s="102" t="str">
        <f>IF(AC91="","",VLOOKUP(AC91,[2]シフト記号表!$C$6:$L$47,10,FALSE))</f>
        <v/>
      </c>
      <c r="AD92" s="100" t="str">
        <f>IF(AD91="","",VLOOKUP(AD91,[2]シフト記号表!$C$6:$L$47,10,FALSE))</f>
        <v/>
      </c>
      <c r="AE92" s="101" t="str">
        <f>IF(AE91="","",VLOOKUP(AE91,[2]シフト記号表!$C$6:$L$47,10,FALSE))</f>
        <v/>
      </c>
      <c r="AF92" s="101" t="str">
        <f>IF(AF91="","",VLOOKUP(AF91,[2]シフト記号表!$C$6:$L$47,10,FALSE))</f>
        <v/>
      </c>
      <c r="AG92" s="101" t="str">
        <f>IF(AG91="","",VLOOKUP(AG91,[2]シフト記号表!$C$6:$L$47,10,FALSE))</f>
        <v/>
      </c>
      <c r="AH92" s="101" t="str">
        <f>IF(AH91="","",VLOOKUP(AH91,[2]シフト記号表!$C$6:$L$47,10,FALSE))</f>
        <v/>
      </c>
      <c r="AI92" s="101" t="str">
        <f>IF(AI91="","",VLOOKUP(AI91,[2]シフト記号表!$C$6:$L$47,10,FALSE))</f>
        <v/>
      </c>
      <c r="AJ92" s="102" t="str">
        <f>IF(AJ91="","",VLOOKUP(AJ91,[2]シフト記号表!$C$6:$L$47,10,FALSE))</f>
        <v/>
      </c>
      <c r="AK92" s="100" t="str">
        <f>IF(AK91="","",VLOOKUP(AK91,[2]シフト記号表!$C$6:$L$47,10,FALSE))</f>
        <v/>
      </c>
      <c r="AL92" s="101" t="str">
        <f>IF(AL91="","",VLOOKUP(AL91,[2]シフト記号表!$C$6:$L$47,10,FALSE))</f>
        <v/>
      </c>
      <c r="AM92" s="101" t="str">
        <f>IF(AM91="","",VLOOKUP(AM91,[2]シフト記号表!$C$6:$L$47,10,FALSE))</f>
        <v/>
      </c>
      <c r="AN92" s="101" t="str">
        <f>IF(AN91="","",VLOOKUP(AN91,[2]シフト記号表!$C$6:$L$47,10,FALSE))</f>
        <v/>
      </c>
      <c r="AO92" s="101" t="str">
        <f>IF(AO91="","",VLOOKUP(AO91,[2]シフト記号表!$C$6:$L$47,10,FALSE))</f>
        <v/>
      </c>
      <c r="AP92" s="101" t="str">
        <f>IF(AP91="","",VLOOKUP(AP91,[2]シフト記号表!$C$6:$L$47,10,FALSE))</f>
        <v/>
      </c>
      <c r="AQ92" s="102" t="str">
        <f>IF(AQ91="","",VLOOKUP(AQ91,[2]シフト記号表!$C$6:$L$47,10,FALSE))</f>
        <v/>
      </c>
      <c r="AR92" s="100" t="str">
        <f>IF(AR91="","",VLOOKUP(AR91,[2]シフト記号表!$C$6:$L$47,10,FALSE))</f>
        <v/>
      </c>
      <c r="AS92" s="101" t="str">
        <f>IF(AS91="","",VLOOKUP(AS91,[2]シフト記号表!$C$6:$L$47,10,FALSE))</f>
        <v/>
      </c>
      <c r="AT92" s="101" t="str">
        <f>IF(AT91="","",VLOOKUP(AT91,[2]シフト記号表!$C$6:$L$47,10,FALSE))</f>
        <v/>
      </c>
      <c r="AU92" s="101" t="str">
        <f>IF(AU91="","",VLOOKUP(AU91,[2]シフト記号表!$C$6:$L$47,10,FALSE))</f>
        <v/>
      </c>
      <c r="AV92" s="101" t="str">
        <f>IF(AV91="","",VLOOKUP(AV91,[2]シフト記号表!$C$6:$L$47,10,FALSE))</f>
        <v/>
      </c>
      <c r="AW92" s="101" t="str">
        <f>IF(AW91="","",VLOOKUP(AW91,[2]シフト記号表!$C$6:$L$47,10,FALSE))</f>
        <v/>
      </c>
      <c r="AX92" s="102" t="str">
        <f>IF(AX91="","",VLOOKUP(AX91,[2]シフト記号表!$C$6:$L$47,10,FALSE))</f>
        <v/>
      </c>
      <c r="AY92" s="100" t="str">
        <f>IF(AY91="","",VLOOKUP(AY91,[2]シフト記号表!$C$6:$L$47,10,FALSE))</f>
        <v/>
      </c>
      <c r="AZ92" s="101" t="str">
        <f>IF(AZ91="","",VLOOKUP(AZ91,[2]シフト記号表!$C$6:$L$47,10,FALSE))</f>
        <v/>
      </c>
      <c r="BA92" s="101" t="str">
        <f>IF(BA91="","",VLOOKUP(BA91,[2]シフト記号表!$C$6:$L$47,10,FALSE))</f>
        <v/>
      </c>
      <c r="BB92" s="668">
        <f>IF($BE$3="４週",SUM(W92:AX92),IF($BE$3="暦月",SUM(W92:BA92),""))</f>
        <v>0</v>
      </c>
      <c r="BC92" s="669"/>
      <c r="BD92" s="670">
        <f>IF($BE$3="４週",BB92/4,IF($BE$3="暦月",(BB92/($BE$8/7)),""))</f>
        <v>0</v>
      </c>
      <c r="BE92" s="669"/>
      <c r="BF92" s="665"/>
      <c r="BG92" s="666"/>
      <c r="BH92" s="666"/>
      <c r="BI92" s="666"/>
      <c r="BJ92" s="667"/>
    </row>
    <row r="93" spans="2:62" ht="20.25" customHeight="1">
      <c r="B93" s="671">
        <f>B91+1</f>
        <v>39</v>
      </c>
      <c r="C93" s="673"/>
      <c r="D93" s="674"/>
      <c r="E93" s="95"/>
      <c r="F93" s="96"/>
      <c r="G93" s="95"/>
      <c r="H93" s="96"/>
      <c r="I93" s="677"/>
      <c r="J93" s="678"/>
      <c r="K93" s="681"/>
      <c r="L93" s="682"/>
      <c r="M93" s="682"/>
      <c r="N93" s="674"/>
      <c r="O93" s="685"/>
      <c r="P93" s="686"/>
      <c r="Q93" s="686"/>
      <c r="R93" s="686"/>
      <c r="S93" s="687"/>
      <c r="T93" s="115" t="s">
        <v>450</v>
      </c>
      <c r="U93" s="116"/>
      <c r="V93" s="117"/>
      <c r="W93" s="108"/>
      <c r="X93" s="109"/>
      <c r="Y93" s="109"/>
      <c r="Z93" s="109"/>
      <c r="AA93" s="109"/>
      <c r="AB93" s="109"/>
      <c r="AC93" s="110"/>
      <c r="AD93" s="108"/>
      <c r="AE93" s="109"/>
      <c r="AF93" s="109"/>
      <c r="AG93" s="109"/>
      <c r="AH93" s="109"/>
      <c r="AI93" s="109"/>
      <c r="AJ93" s="110"/>
      <c r="AK93" s="108"/>
      <c r="AL93" s="109"/>
      <c r="AM93" s="109"/>
      <c r="AN93" s="109"/>
      <c r="AO93" s="109"/>
      <c r="AP93" s="109"/>
      <c r="AQ93" s="110"/>
      <c r="AR93" s="108"/>
      <c r="AS93" s="109"/>
      <c r="AT93" s="109"/>
      <c r="AU93" s="109"/>
      <c r="AV93" s="109"/>
      <c r="AW93" s="109"/>
      <c r="AX93" s="110"/>
      <c r="AY93" s="108"/>
      <c r="AZ93" s="109"/>
      <c r="BA93" s="111"/>
      <c r="BB93" s="691"/>
      <c r="BC93" s="692"/>
      <c r="BD93" s="650"/>
      <c r="BE93" s="651"/>
      <c r="BF93" s="652"/>
      <c r="BG93" s="653"/>
      <c r="BH93" s="653"/>
      <c r="BI93" s="653"/>
      <c r="BJ93" s="654"/>
    </row>
    <row r="94" spans="2:62" ht="20.25" customHeight="1">
      <c r="B94" s="694"/>
      <c r="C94" s="695"/>
      <c r="D94" s="696"/>
      <c r="E94" s="118"/>
      <c r="F94" s="119">
        <f>C93</f>
        <v>0</v>
      </c>
      <c r="G94" s="118"/>
      <c r="H94" s="119">
        <f>I93</f>
        <v>0</v>
      </c>
      <c r="I94" s="697"/>
      <c r="J94" s="698"/>
      <c r="K94" s="699"/>
      <c r="L94" s="700"/>
      <c r="M94" s="700"/>
      <c r="N94" s="696"/>
      <c r="O94" s="685"/>
      <c r="P94" s="686"/>
      <c r="Q94" s="686"/>
      <c r="R94" s="686"/>
      <c r="S94" s="687"/>
      <c r="T94" s="112" t="s">
        <v>451</v>
      </c>
      <c r="U94" s="113"/>
      <c r="V94" s="114"/>
      <c r="W94" s="100" t="str">
        <f>IF(W93="","",VLOOKUP(W93,[2]シフト記号表!$C$6:$L$47,10,FALSE))</f>
        <v/>
      </c>
      <c r="X94" s="101" t="str">
        <f>IF(X93="","",VLOOKUP(X93,[2]シフト記号表!$C$6:$L$47,10,FALSE))</f>
        <v/>
      </c>
      <c r="Y94" s="101" t="str">
        <f>IF(Y93="","",VLOOKUP(Y93,[2]シフト記号表!$C$6:$L$47,10,FALSE))</f>
        <v/>
      </c>
      <c r="Z94" s="101" t="str">
        <f>IF(Z93="","",VLOOKUP(Z93,[2]シフト記号表!$C$6:$L$47,10,FALSE))</f>
        <v/>
      </c>
      <c r="AA94" s="101" t="str">
        <f>IF(AA93="","",VLOOKUP(AA93,[2]シフト記号表!$C$6:$L$47,10,FALSE))</f>
        <v/>
      </c>
      <c r="AB94" s="101" t="str">
        <f>IF(AB93="","",VLOOKUP(AB93,[2]シフト記号表!$C$6:$L$47,10,FALSE))</f>
        <v/>
      </c>
      <c r="AC94" s="102" t="str">
        <f>IF(AC93="","",VLOOKUP(AC93,[2]シフト記号表!$C$6:$L$47,10,FALSE))</f>
        <v/>
      </c>
      <c r="AD94" s="100" t="str">
        <f>IF(AD93="","",VLOOKUP(AD93,[2]シフト記号表!$C$6:$L$47,10,FALSE))</f>
        <v/>
      </c>
      <c r="AE94" s="101" t="str">
        <f>IF(AE93="","",VLOOKUP(AE93,[2]シフト記号表!$C$6:$L$47,10,FALSE))</f>
        <v/>
      </c>
      <c r="AF94" s="101" t="str">
        <f>IF(AF93="","",VLOOKUP(AF93,[2]シフト記号表!$C$6:$L$47,10,FALSE))</f>
        <v/>
      </c>
      <c r="AG94" s="101" t="str">
        <f>IF(AG93="","",VLOOKUP(AG93,[2]シフト記号表!$C$6:$L$47,10,FALSE))</f>
        <v/>
      </c>
      <c r="AH94" s="101" t="str">
        <f>IF(AH93="","",VLOOKUP(AH93,[2]シフト記号表!$C$6:$L$47,10,FALSE))</f>
        <v/>
      </c>
      <c r="AI94" s="101" t="str">
        <f>IF(AI93="","",VLOOKUP(AI93,[2]シフト記号表!$C$6:$L$47,10,FALSE))</f>
        <v/>
      </c>
      <c r="AJ94" s="102" t="str">
        <f>IF(AJ93="","",VLOOKUP(AJ93,[2]シフト記号表!$C$6:$L$47,10,FALSE))</f>
        <v/>
      </c>
      <c r="AK94" s="100" t="str">
        <f>IF(AK93="","",VLOOKUP(AK93,[2]シフト記号表!$C$6:$L$47,10,FALSE))</f>
        <v/>
      </c>
      <c r="AL94" s="101" t="str">
        <f>IF(AL93="","",VLOOKUP(AL93,[2]シフト記号表!$C$6:$L$47,10,FALSE))</f>
        <v/>
      </c>
      <c r="AM94" s="101" t="str">
        <f>IF(AM93="","",VLOOKUP(AM93,[2]シフト記号表!$C$6:$L$47,10,FALSE))</f>
        <v/>
      </c>
      <c r="AN94" s="101" t="str">
        <f>IF(AN93="","",VLOOKUP(AN93,[2]シフト記号表!$C$6:$L$47,10,FALSE))</f>
        <v/>
      </c>
      <c r="AO94" s="101" t="str">
        <f>IF(AO93="","",VLOOKUP(AO93,[2]シフト記号表!$C$6:$L$47,10,FALSE))</f>
        <v/>
      </c>
      <c r="AP94" s="101" t="str">
        <f>IF(AP93="","",VLOOKUP(AP93,[2]シフト記号表!$C$6:$L$47,10,FALSE))</f>
        <v/>
      </c>
      <c r="AQ94" s="102" t="str">
        <f>IF(AQ93="","",VLOOKUP(AQ93,[2]シフト記号表!$C$6:$L$47,10,FALSE))</f>
        <v/>
      </c>
      <c r="AR94" s="100" t="str">
        <f>IF(AR93="","",VLOOKUP(AR93,[2]シフト記号表!$C$6:$L$47,10,FALSE))</f>
        <v/>
      </c>
      <c r="AS94" s="101" t="str">
        <f>IF(AS93="","",VLOOKUP(AS93,[2]シフト記号表!$C$6:$L$47,10,FALSE))</f>
        <v/>
      </c>
      <c r="AT94" s="101" t="str">
        <f>IF(AT93="","",VLOOKUP(AT93,[2]シフト記号表!$C$6:$L$47,10,FALSE))</f>
        <v/>
      </c>
      <c r="AU94" s="101" t="str">
        <f>IF(AU93="","",VLOOKUP(AU93,[2]シフト記号表!$C$6:$L$47,10,FALSE))</f>
        <v/>
      </c>
      <c r="AV94" s="101" t="str">
        <f>IF(AV93="","",VLOOKUP(AV93,[2]シフト記号表!$C$6:$L$47,10,FALSE))</f>
        <v/>
      </c>
      <c r="AW94" s="101" t="str">
        <f>IF(AW93="","",VLOOKUP(AW93,[2]シフト記号表!$C$6:$L$47,10,FALSE))</f>
        <v/>
      </c>
      <c r="AX94" s="102" t="str">
        <f>IF(AX93="","",VLOOKUP(AX93,[2]シフト記号表!$C$6:$L$47,10,FALSE))</f>
        <v/>
      </c>
      <c r="AY94" s="100" t="str">
        <f>IF(AY93="","",VLOOKUP(AY93,[2]シフト記号表!$C$6:$L$47,10,FALSE))</f>
        <v/>
      </c>
      <c r="AZ94" s="101" t="str">
        <f>IF(AZ93="","",VLOOKUP(AZ93,[2]シフト記号表!$C$6:$L$47,10,FALSE))</f>
        <v/>
      </c>
      <c r="BA94" s="101" t="str">
        <f>IF(BA93="","",VLOOKUP(BA93,[2]シフト記号表!$C$6:$L$47,10,FALSE))</f>
        <v/>
      </c>
      <c r="BB94" s="668">
        <f>IF($BE$3="４週",SUM(W94:AX94),IF($BE$3="暦月",SUM(W94:BA94),""))</f>
        <v>0</v>
      </c>
      <c r="BC94" s="669"/>
      <c r="BD94" s="670">
        <f>IF($BE$3="４週",BB94/4,IF($BE$3="暦月",(BB94/($BE$8/7)),""))</f>
        <v>0</v>
      </c>
      <c r="BE94" s="669"/>
      <c r="BF94" s="665"/>
      <c r="BG94" s="666"/>
      <c r="BH94" s="666"/>
      <c r="BI94" s="666"/>
      <c r="BJ94" s="667"/>
    </row>
    <row r="95" spans="2:62" ht="20.25" customHeight="1">
      <c r="B95" s="671">
        <f>B93+1</f>
        <v>40</v>
      </c>
      <c r="C95" s="673"/>
      <c r="D95" s="674"/>
      <c r="E95" s="95"/>
      <c r="F95" s="96"/>
      <c r="G95" s="95"/>
      <c r="H95" s="96"/>
      <c r="I95" s="677"/>
      <c r="J95" s="678"/>
      <c r="K95" s="681"/>
      <c r="L95" s="682"/>
      <c r="M95" s="682"/>
      <c r="N95" s="674"/>
      <c r="O95" s="685"/>
      <c r="P95" s="686"/>
      <c r="Q95" s="686"/>
      <c r="R95" s="686"/>
      <c r="S95" s="687"/>
      <c r="T95" s="115" t="s">
        <v>450</v>
      </c>
      <c r="U95" s="116"/>
      <c r="V95" s="117"/>
      <c r="W95" s="108"/>
      <c r="X95" s="109"/>
      <c r="Y95" s="109"/>
      <c r="Z95" s="109"/>
      <c r="AA95" s="109"/>
      <c r="AB95" s="109"/>
      <c r="AC95" s="110"/>
      <c r="AD95" s="108"/>
      <c r="AE95" s="109"/>
      <c r="AF95" s="109"/>
      <c r="AG95" s="109"/>
      <c r="AH95" s="109"/>
      <c r="AI95" s="109"/>
      <c r="AJ95" s="110"/>
      <c r="AK95" s="108"/>
      <c r="AL95" s="109"/>
      <c r="AM95" s="109"/>
      <c r="AN95" s="109"/>
      <c r="AO95" s="109"/>
      <c r="AP95" s="109"/>
      <c r="AQ95" s="110"/>
      <c r="AR95" s="108"/>
      <c r="AS95" s="109"/>
      <c r="AT95" s="109"/>
      <c r="AU95" s="109"/>
      <c r="AV95" s="109"/>
      <c r="AW95" s="109"/>
      <c r="AX95" s="110"/>
      <c r="AY95" s="108"/>
      <c r="AZ95" s="109"/>
      <c r="BA95" s="111"/>
      <c r="BB95" s="691"/>
      <c r="BC95" s="692"/>
      <c r="BD95" s="650"/>
      <c r="BE95" s="651"/>
      <c r="BF95" s="652"/>
      <c r="BG95" s="653"/>
      <c r="BH95" s="653"/>
      <c r="BI95" s="653"/>
      <c r="BJ95" s="654"/>
    </row>
    <row r="96" spans="2:62" ht="20.25" customHeight="1">
      <c r="B96" s="694"/>
      <c r="C96" s="695"/>
      <c r="D96" s="696"/>
      <c r="E96" s="118"/>
      <c r="F96" s="119">
        <f>C95</f>
        <v>0</v>
      </c>
      <c r="G96" s="118"/>
      <c r="H96" s="119">
        <f>I95</f>
        <v>0</v>
      </c>
      <c r="I96" s="697"/>
      <c r="J96" s="698"/>
      <c r="K96" s="699"/>
      <c r="L96" s="700"/>
      <c r="M96" s="700"/>
      <c r="N96" s="696"/>
      <c r="O96" s="685"/>
      <c r="P96" s="686"/>
      <c r="Q96" s="686"/>
      <c r="R96" s="686"/>
      <c r="S96" s="687"/>
      <c r="T96" s="112" t="s">
        <v>451</v>
      </c>
      <c r="U96" s="113"/>
      <c r="V96" s="114"/>
      <c r="W96" s="100" t="str">
        <f>IF(W95="","",VLOOKUP(W95,[2]シフト記号表!$C$6:$L$47,10,FALSE))</f>
        <v/>
      </c>
      <c r="X96" s="101" t="str">
        <f>IF(X95="","",VLOOKUP(X95,[2]シフト記号表!$C$6:$L$47,10,FALSE))</f>
        <v/>
      </c>
      <c r="Y96" s="101" t="str">
        <f>IF(Y95="","",VLOOKUP(Y95,[2]シフト記号表!$C$6:$L$47,10,FALSE))</f>
        <v/>
      </c>
      <c r="Z96" s="101" t="str">
        <f>IF(Z95="","",VLOOKUP(Z95,[2]シフト記号表!$C$6:$L$47,10,FALSE))</f>
        <v/>
      </c>
      <c r="AA96" s="101" t="str">
        <f>IF(AA95="","",VLOOKUP(AA95,[2]シフト記号表!$C$6:$L$47,10,FALSE))</f>
        <v/>
      </c>
      <c r="AB96" s="101" t="str">
        <f>IF(AB95="","",VLOOKUP(AB95,[2]シフト記号表!$C$6:$L$47,10,FALSE))</f>
        <v/>
      </c>
      <c r="AC96" s="102" t="str">
        <f>IF(AC95="","",VLOOKUP(AC95,[2]シフト記号表!$C$6:$L$47,10,FALSE))</f>
        <v/>
      </c>
      <c r="AD96" s="100" t="str">
        <f>IF(AD95="","",VLOOKUP(AD95,[2]シフト記号表!$C$6:$L$47,10,FALSE))</f>
        <v/>
      </c>
      <c r="AE96" s="101" t="str">
        <f>IF(AE95="","",VLOOKUP(AE95,[2]シフト記号表!$C$6:$L$47,10,FALSE))</f>
        <v/>
      </c>
      <c r="AF96" s="101" t="str">
        <f>IF(AF95="","",VLOOKUP(AF95,[2]シフト記号表!$C$6:$L$47,10,FALSE))</f>
        <v/>
      </c>
      <c r="AG96" s="101" t="str">
        <f>IF(AG95="","",VLOOKUP(AG95,[2]シフト記号表!$C$6:$L$47,10,FALSE))</f>
        <v/>
      </c>
      <c r="AH96" s="101" t="str">
        <f>IF(AH95="","",VLOOKUP(AH95,[2]シフト記号表!$C$6:$L$47,10,FALSE))</f>
        <v/>
      </c>
      <c r="AI96" s="101" t="str">
        <f>IF(AI95="","",VLOOKUP(AI95,[2]シフト記号表!$C$6:$L$47,10,FALSE))</f>
        <v/>
      </c>
      <c r="AJ96" s="102" t="str">
        <f>IF(AJ95="","",VLOOKUP(AJ95,[2]シフト記号表!$C$6:$L$47,10,FALSE))</f>
        <v/>
      </c>
      <c r="AK96" s="100" t="str">
        <f>IF(AK95="","",VLOOKUP(AK95,[2]シフト記号表!$C$6:$L$47,10,FALSE))</f>
        <v/>
      </c>
      <c r="AL96" s="101" t="str">
        <f>IF(AL95="","",VLOOKUP(AL95,[2]シフト記号表!$C$6:$L$47,10,FALSE))</f>
        <v/>
      </c>
      <c r="AM96" s="101" t="str">
        <f>IF(AM95="","",VLOOKUP(AM95,[2]シフト記号表!$C$6:$L$47,10,FALSE))</f>
        <v/>
      </c>
      <c r="AN96" s="101" t="str">
        <f>IF(AN95="","",VLOOKUP(AN95,[2]シフト記号表!$C$6:$L$47,10,FALSE))</f>
        <v/>
      </c>
      <c r="AO96" s="101" t="str">
        <f>IF(AO95="","",VLOOKUP(AO95,[2]シフト記号表!$C$6:$L$47,10,FALSE))</f>
        <v/>
      </c>
      <c r="AP96" s="101" t="str">
        <f>IF(AP95="","",VLOOKUP(AP95,[2]シフト記号表!$C$6:$L$47,10,FALSE))</f>
        <v/>
      </c>
      <c r="AQ96" s="102" t="str">
        <f>IF(AQ95="","",VLOOKUP(AQ95,[2]シフト記号表!$C$6:$L$47,10,FALSE))</f>
        <v/>
      </c>
      <c r="AR96" s="100" t="str">
        <f>IF(AR95="","",VLOOKUP(AR95,[2]シフト記号表!$C$6:$L$47,10,FALSE))</f>
        <v/>
      </c>
      <c r="AS96" s="101" t="str">
        <f>IF(AS95="","",VLOOKUP(AS95,[2]シフト記号表!$C$6:$L$47,10,FALSE))</f>
        <v/>
      </c>
      <c r="AT96" s="101" t="str">
        <f>IF(AT95="","",VLOOKUP(AT95,[2]シフト記号表!$C$6:$L$47,10,FALSE))</f>
        <v/>
      </c>
      <c r="AU96" s="101" t="str">
        <f>IF(AU95="","",VLOOKUP(AU95,[2]シフト記号表!$C$6:$L$47,10,FALSE))</f>
        <v/>
      </c>
      <c r="AV96" s="101" t="str">
        <f>IF(AV95="","",VLOOKUP(AV95,[2]シフト記号表!$C$6:$L$47,10,FALSE))</f>
        <v/>
      </c>
      <c r="AW96" s="101" t="str">
        <f>IF(AW95="","",VLOOKUP(AW95,[2]シフト記号表!$C$6:$L$47,10,FALSE))</f>
        <v/>
      </c>
      <c r="AX96" s="102" t="str">
        <f>IF(AX95="","",VLOOKUP(AX95,[2]シフト記号表!$C$6:$L$47,10,FALSE))</f>
        <v/>
      </c>
      <c r="AY96" s="100" t="str">
        <f>IF(AY95="","",VLOOKUP(AY95,[2]シフト記号表!$C$6:$L$47,10,FALSE))</f>
        <v/>
      </c>
      <c r="AZ96" s="101" t="str">
        <f>IF(AZ95="","",VLOOKUP(AZ95,[2]シフト記号表!$C$6:$L$47,10,FALSE))</f>
        <v/>
      </c>
      <c r="BA96" s="101" t="str">
        <f>IF(BA95="","",VLOOKUP(BA95,[2]シフト記号表!$C$6:$L$47,10,FALSE))</f>
        <v/>
      </c>
      <c r="BB96" s="668">
        <f>IF($BE$3="４週",SUM(W96:AX96),IF($BE$3="暦月",SUM(W96:BA96),""))</f>
        <v>0</v>
      </c>
      <c r="BC96" s="669"/>
      <c r="BD96" s="670">
        <f>IF($BE$3="４週",BB96/4,IF($BE$3="暦月",(BB96/($BE$8/7)),""))</f>
        <v>0</v>
      </c>
      <c r="BE96" s="669"/>
      <c r="BF96" s="665"/>
      <c r="BG96" s="666"/>
      <c r="BH96" s="666"/>
      <c r="BI96" s="666"/>
      <c r="BJ96" s="667"/>
    </row>
    <row r="97" spans="2:62" ht="20.25" customHeight="1">
      <c r="B97" s="671">
        <f>B95+1</f>
        <v>41</v>
      </c>
      <c r="C97" s="673"/>
      <c r="D97" s="674"/>
      <c r="E97" s="95"/>
      <c r="F97" s="96"/>
      <c r="G97" s="95"/>
      <c r="H97" s="96"/>
      <c r="I97" s="677"/>
      <c r="J97" s="678"/>
      <c r="K97" s="681"/>
      <c r="L97" s="682"/>
      <c r="M97" s="682"/>
      <c r="N97" s="674"/>
      <c r="O97" s="685"/>
      <c r="P97" s="686"/>
      <c r="Q97" s="686"/>
      <c r="R97" s="686"/>
      <c r="S97" s="687"/>
      <c r="T97" s="115" t="s">
        <v>450</v>
      </c>
      <c r="U97" s="116"/>
      <c r="V97" s="117"/>
      <c r="W97" s="108"/>
      <c r="X97" s="109"/>
      <c r="Y97" s="109"/>
      <c r="Z97" s="109"/>
      <c r="AA97" s="109"/>
      <c r="AB97" s="109"/>
      <c r="AC97" s="110"/>
      <c r="AD97" s="108"/>
      <c r="AE97" s="109"/>
      <c r="AF97" s="109"/>
      <c r="AG97" s="109"/>
      <c r="AH97" s="109"/>
      <c r="AI97" s="109"/>
      <c r="AJ97" s="110"/>
      <c r="AK97" s="108"/>
      <c r="AL97" s="109"/>
      <c r="AM97" s="109"/>
      <c r="AN97" s="109"/>
      <c r="AO97" s="109"/>
      <c r="AP97" s="109"/>
      <c r="AQ97" s="110"/>
      <c r="AR97" s="108"/>
      <c r="AS97" s="109"/>
      <c r="AT97" s="109"/>
      <c r="AU97" s="109"/>
      <c r="AV97" s="109"/>
      <c r="AW97" s="109"/>
      <c r="AX97" s="110"/>
      <c r="AY97" s="108"/>
      <c r="AZ97" s="109"/>
      <c r="BA97" s="111"/>
      <c r="BB97" s="691"/>
      <c r="BC97" s="692"/>
      <c r="BD97" s="650"/>
      <c r="BE97" s="651"/>
      <c r="BF97" s="652"/>
      <c r="BG97" s="653"/>
      <c r="BH97" s="653"/>
      <c r="BI97" s="653"/>
      <c r="BJ97" s="654"/>
    </row>
    <row r="98" spans="2:62" ht="20.25" customHeight="1">
      <c r="B98" s="694"/>
      <c r="C98" s="695"/>
      <c r="D98" s="696"/>
      <c r="E98" s="118"/>
      <c r="F98" s="119">
        <f>C97</f>
        <v>0</v>
      </c>
      <c r="G98" s="118"/>
      <c r="H98" s="119">
        <f>I97</f>
        <v>0</v>
      </c>
      <c r="I98" s="697"/>
      <c r="J98" s="698"/>
      <c r="K98" s="699"/>
      <c r="L98" s="700"/>
      <c r="M98" s="700"/>
      <c r="N98" s="696"/>
      <c r="O98" s="685"/>
      <c r="P98" s="686"/>
      <c r="Q98" s="686"/>
      <c r="R98" s="686"/>
      <c r="S98" s="687"/>
      <c r="T98" s="112" t="s">
        <v>451</v>
      </c>
      <c r="U98" s="113"/>
      <c r="V98" s="114"/>
      <c r="W98" s="100" t="str">
        <f>IF(W97="","",VLOOKUP(W97,[2]シフト記号表!$C$6:$L$47,10,FALSE))</f>
        <v/>
      </c>
      <c r="X98" s="101" t="str">
        <f>IF(X97="","",VLOOKUP(X97,[2]シフト記号表!$C$6:$L$47,10,FALSE))</f>
        <v/>
      </c>
      <c r="Y98" s="101" t="str">
        <f>IF(Y97="","",VLOOKUP(Y97,[2]シフト記号表!$C$6:$L$47,10,FALSE))</f>
        <v/>
      </c>
      <c r="Z98" s="101" t="str">
        <f>IF(Z97="","",VLOOKUP(Z97,[2]シフト記号表!$C$6:$L$47,10,FALSE))</f>
        <v/>
      </c>
      <c r="AA98" s="101" t="str">
        <f>IF(AA97="","",VLOOKUP(AA97,[2]シフト記号表!$C$6:$L$47,10,FALSE))</f>
        <v/>
      </c>
      <c r="AB98" s="101" t="str">
        <f>IF(AB97="","",VLOOKUP(AB97,[2]シフト記号表!$C$6:$L$47,10,FALSE))</f>
        <v/>
      </c>
      <c r="AC98" s="102" t="str">
        <f>IF(AC97="","",VLOOKUP(AC97,[2]シフト記号表!$C$6:$L$47,10,FALSE))</f>
        <v/>
      </c>
      <c r="AD98" s="100" t="str">
        <f>IF(AD97="","",VLOOKUP(AD97,[2]シフト記号表!$C$6:$L$47,10,FALSE))</f>
        <v/>
      </c>
      <c r="AE98" s="101" t="str">
        <f>IF(AE97="","",VLOOKUP(AE97,[2]シフト記号表!$C$6:$L$47,10,FALSE))</f>
        <v/>
      </c>
      <c r="AF98" s="101" t="str">
        <f>IF(AF97="","",VLOOKUP(AF97,[2]シフト記号表!$C$6:$L$47,10,FALSE))</f>
        <v/>
      </c>
      <c r="AG98" s="101" t="str">
        <f>IF(AG97="","",VLOOKUP(AG97,[2]シフト記号表!$C$6:$L$47,10,FALSE))</f>
        <v/>
      </c>
      <c r="AH98" s="101" t="str">
        <f>IF(AH97="","",VLOOKUP(AH97,[2]シフト記号表!$C$6:$L$47,10,FALSE))</f>
        <v/>
      </c>
      <c r="AI98" s="101" t="str">
        <f>IF(AI97="","",VLOOKUP(AI97,[2]シフト記号表!$C$6:$L$47,10,FALSE))</f>
        <v/>
      </c>
      <c r="AJ98" s="102" t="str">
        <f>IF(AJ97="","",VLOOKUP(AJ97,[2]シフト記号表!$C$6:$L$47,10,FALSE))</f>
        <v/>
      </c>
      <c r="AK98" s="100" t="str">
        <f>IF(AK97="","",VLOOKUP(AK97,[2]シフト記号表!$C$6:$L$47,10,FALSE))</f>
        <v/>
      </c>
      <c r="AL98" s="101" t="str">
        <f>IF(AL97="","",VLOOKUP(AL97,[2]シフト記号表!$C$6:$L$47,10,FALSE))</f>
        <v/>
      </c>
      <c r="AM98" s="101" t="str">
        <f>IF(AM97="","",VLOOKUP(AM97,[2]シフト記号表!$C$6:$L$47,10,FALSE))</f>
        <v/>
      </c>
      <c r="AN98" s="101" t="str">
        <f>IF(AN97="","",VLOOKUP(AN97,[2]シフト記号表!$C$6:$L$47,10,FALSE))</f>
        <v/>
      </c>
      <c r="AO98" s="101" t="str">
        <f>IF(AO97="","",VLOOKUP(AO97,[2]シフト記号表!$C$6:$L$47,10,FALSE))</f>
        <v/>
      </c>
      <c r="AP98" s="101" t="str">
        <f>IF(AP97="","",VLOOKUP(AP97,[2]シフト記号表!$C$6:$L$47,10,FALSE))</f>
        <v/>
      </c>
      <c r="AQ98" s="102" t="str">
        <f>IF(AQ97="","",VLOOKUP(AQ97,[2]シフト記号表!$C$6:$L$47,10,FALSE))</f>
        <v/>
      </c>
      <c r="AR98" s="100" t="str">
        <f>IF(AR97="","",VLOOKUP(AR97,[2]シフト記号表!$C$6:$L$47,10,FALSE))</f>
        <v/>
      </c>
      <c r="AS98" s="101" t="str">
        <f>IF(AS97="","",VLOOKUP(AS97,[2]シフト記号表!$C$6:$L$47,10,FALSE))</f>
        <v/>
      </c>
      <c r="AT98" s="101" t="str">
        <f>IF(AT97="","",VLOOKUP(AT97,[2]シフト記号表!$C$6:$L$47,10,FALSE))</f>
        <v/>
      </c>
      <c r="AU98" s="101" t="str">
        <f>IF(AU97="","",VLOOKUP(AU97,[2]シフト記号表!$C$6:$L$47,10,FALSE))</f>
        <v/>
      </c>
      <c r="AV98" s="101" t="str">
        <f>IF(AV97="","",VLOOKUP(AV97,[2]シフト記号表!$C$6:$L$47,10,FALSE))</f>
        <v/>
      </c>
      <c r="AW98" s="101" t="str">
        <f>IF(AW97="","",VLOOKUP(AW97,[2]シフト記号表!$C$6:$L$47,10,FALSE))</f>
        <v/>
      </c>
      <c r="AX98" s="102" t="str">
        <f>IF(AX97="","",VLOOKUP(AX97,[2]シフト記号表!$C$6:$L$47,10,FALSE))</f>
        <v/>
      </c>
      <c r="AY98" s="100" t="str">
        <f>IF(AY97="","",VLOOKUP(AY97,[2]シフト記号表!$C$6:$L$47,10,FALSE))</f>
        <v/>
      </c>
      <c r="AZ98" s="101" t="str">
        <f>IF(AZ97="","",VLOOKUP(AZ97,[2]シフト記号表!$C$6:$L$47,10,FALSE))</f>
        <v/>
      </c>
      <c r="BA98" s="101" t="str">
        <f>IF(BA97="","",VLOOKUP(BA97,[2]シフト記号表!$C$6:$L$47,10,FALSE))</f>
        <v/>
      </c>
      <c r="BB98" s="668">
        <f>IF($BE$3="４週",SUM(W98:AX98),IF($BE$3="暦月",SUM(W98:BA98),""))</f>
        <v>0</v>
      </c>
      <c r="BC98" s="669"/>
      <c r="BD98" s="670">
        <f>IF($BE$3="４週",BB98/4,IF($BE$3="暦月",(BB98/($BE$8/7)),""))</f>
        <v>0</v>
      </c>
      <c r="BE98" s="669"/>
      <c r="BF98" s="665"/>
      <c r="BG98" s="666"/>
      <c r="BH98" s="666"/>
      <c r="BI98" s="666"/>
      <c r="BJ98" s="667"/>
    </row>
    <row r="99" spans="2:62" ht="20.25" customHeight="1">
      <c r="B99" s="671">
        <f>B97+1</f>
        <v>42</v>
      </c>
      <c r="C99" s="673"/>
      <c r="D99" s="674"/>
      <c r="E99" s="95"/>
      <c r="F99" s="96"/>
      <c r="G99" s="95"/>
      <c r="H99" s="96"/>
      <c r="I99" s="677"/>
      <c r="J99" s="678"/>
      <c r="K99" s="681"/>
      <c r="L99" s="682"/>
      <c r="M99" s="682"/>
      <c r="N99" s="674"/>
      <c r="O99" s="685"/>
      <c r="P99" s="686"/>
      <c r="Q99" s="686"/>
      <c r="R99" s="686"/>
      <c r="S99" s="687"/>
      <c r="T99" s="115" t="s">
        <v>450</v>
      </c>
      <c r="U99" s="116"/>
      <c r="V99" s="117"/>
      <c r="W99" s="108"/>
      <c r="X99" s="109"/>
      <c r="Y99" s="109"/>
      <c r="Z99" s="109"/>
      <c r="AA99" s="109"/>
      <c r="AB99" s="109"/>
      <c r="AC99" s="110"/>
      <c r="AD99" s="108"/>
      <c r="AE99" s="109"/>
      <c r="AF99" s="109"/>
      <c r="AG99" s="109"/>
      <c r="AH99" s="109"/>
      <c r="AI99" s="109"/>
      <c r="AJ99" s="110"/>
      <c r="AK99" s="108"/>
      <c r="AL99" s="109"/>
      <c r="AM99" s="109"/>
      <c r="AN99" s="109"/>
      <c r="AO99" s="109"/>
      <c r="AP99" s="109"/>
      <c r="AQ99" s="110"/>
      <c r="AR99" s="108"/>
      <c r="AS99" s="109"/>
      <c r="AT99" s="109"/>
      <c r="AU99" s="109"/>
      <c r="AV99" s="109"/>
      <c r="AW99" s="109"/>
      <c r="AX99" s="110"/>
      <c r="AY99" s="108"/>
      <c r="AZ99" s="109"/>
      <c r="BA99" s="111"/>
      <c r="BB99" s="691"/>
      <c r="BC99" s="692"/>
      <c r="BD99" s="650"/>
      <c r="BE99" s="651"/>
      <c r="BF99" s="652"/>
      <c r="BG99" s="653"/>
      <c r="BH99" s="653"/>
      <c r="BI99" s="653"/>
      <c r="BJ99" s="654"/>
    </row>
    <row r="100" spans="2:62" ht="20.25" customHeight="1">
      <c r="B100" s="694"/>
      <c r="C100" s="695"/>
      <c r="D100" s="696"/>
      <c r="E100" s="118"/>
      <c r="F100" s="119">
        <f>C99</f>
        <v>0</v>
      </c>
      <c r="G100" s="118"/>
      <c r="H100" s="119">
        <f>I99</f>
        <v>0</v>
      </c>
      <c r="I100" s="697"/>
      <c r="J100" s="698"/>
      <c r="K100" s="699"/>
      <c r="L100" s="700"/>
      <c r="M100" s="700"/>
      <c r="N100" s="696"/>
      <c r="O100" s="685"/>
      <c r="P100" s="686"/>
      <c r="Q100" s="686"/>
      <c r="R100" s="686"/>
      <c r="S100" s="687"/>
      <c r="T100" s="112" t="s">
        <v>451</v>
      </c>
      <c r="U100" s="113"/>
      <c r="V100" s="114"/>
      <c r="W100" s="100" t="str">
        <f>IF(W99="","",VLOOKUP(W99,[2]シフト記号表!$C$6:$L$47,10,FALSE))</f>
        <v/>
      </c>
      <c r="X100" s="101" t="str">
        <f>IF(X99="","",VLOOKUP(X99,[2]シフト記号表!$C$6:$L$47,10,FALSE))</f>
        <v/>
      </c>
      <c r="Y100" s="101" t="str">
        <f>IF(Y99="","",VLOOKUP(Y99,[2]シフト記号表!$C$6:$L$47,10,FALSE))</f>
        <v/>
      </c>
      <c r="Z100" s="101" t="str">
        <f>IF(Z99="","",VLOOKUP(Z99,[2]シフト記号表!$C$6:$L$47,10,FALSE))</f>
        <v/>
      </c>
      <c r="AA100" s="101" t="str">
        <f>IF(AA99="","",VLOOKUP(AA99,[2]シフト記号表!$C$6:$L$47,10,FALSE))</f>
        <v/>
      </c>
      <c r="AB100" s="101" t="str">
        <f>IF(AB99="","",VLOOKUP(AB99,[2]シフト記号表!$C$6:$L$47,10,FALSE))</f>
        <v/>
      </c>
      <c r="AC100" s="102" t="str">
        <f>IF(AC99="","",VLOOKUP(AC99,[2]シフト記号表!$C$6:$L$47,10,FALSE))</f>
        <v/>
      </c>
      <c r="AD100" s="100" t="str">
        <f>IF(AD99="","",VLOOKUP(AD99,[2]シフト記号表!$C$6:$L$47,10,FALSE))</f>
        <v/>
      </c>
      <c r="AE100" s="101" t="str">
        <f>IF(AE99="","",VLOOKUP(AE99,[2]シフト記号表!$C$6:$L$47,10,FALSE))</f>
        <v/>
      </c>
      <c r="AF100" s="101" t="str">
        <f>IF(AF99="","",VLOOKUP(AF99,[2]シフト記号表!$C$6:$L$47,10,FALSE))</f>
        <v/>
      </c>
      <c r="AG100" s="101" t="str">
        <f>IF(AG99="","",VLOOKUP(AG99,[2]シフト記号表!$C$6:$L$47,10,FALSE))</f>
        <v/>
      </c>
      <c r="AH100" s="101" t="str">
        <f>IF(AH99="","",VLOOKUP(AH99,[2]シフト記号表!$C$6:$L$47,10,FALSE))</f>
        <v/>
      </c>
      <c r="AI100" s="101" t="str">
        <f>IF(AI99="","",VLOOKUP(AI99,[2]シフト記号表!$C$6:$L$47,10,FALSE))</f>
        <v/>
      </c>
      <c r="AJ100" s="102" t="str">
        <f>IF(AJ99="","",VLOOKUP(AJ99,[2]シフト記号表!$C$6:$L$47,10,FALSE))</f>
        <v/>
      </c>
      <c r="AK100" s="100" t="str">
        <f>IF(AK99="","",VLOOKUP(AK99,[2]シフト記号表!$C$6:$L$47,10,FALSE))</f>
        <v/>
      </c>
      <c r="AL100" s="101" t="str">
        <f>IF(AL99="","",VLOOKUP(AL99,[2]シフト記号表!$C$6:$L$47,10,FALSE))</f>
        <v/>
      </c>
      <c r="AM100" s="101" t="str">
        <f>IF(AM99="","",VLOOKUP(AM99,[2]シフト記号表!$C$6:$L$47,10,FALSE))</f>
        <v/>
      </c>
      <c r="AN100" s="101" t="str">
        <f>IF(AN99="","",VLOOKUP(AN99,[2]シフト記号表!$C$6:$L$47,10,FALSE))</f>
        <v/>
      </c>
      <c r="AO100" s="101" t="str">
        <f>IF(AO99="","",VLOOKUP(AO99,[2]シフト記号表!$C$6:$L$47,10,FALSE))</f>
        <v/>
      </c>
      <c r="AP100" s="101" t="str">
        <f>IF(AP99="","",VLOOKUP(AP99,[2]シフト記号表!$C$6:$L$47,10,FALSE))</f>
        <v/>
      </c>
      <c r="AQ100" s="102" t="str">
        <f>IF(AQ99="","",VLOOKUP(AQ99,[2]シフト記号表!$C$6:$L$47,10,FALSE))</f>
        <v/>
      </c>
      <c r="AR100" s="100" t="str">
        <f>IF(AR99="","",VLOOKUP(AR99,[2]シフト記号表!$C$6:$L$47,10,FALSE))</f>
        <v/>
      </c>
      <c r="AS100" s="101" t="str">
        <f>IF(AS99="","",VLOOKUP(AS99,[2]シフト記号表!$C$6:$L$47,10,FALSE))</f>
        <v/>
      </c>
      <c r="AT100" s="101" t="str">
        <f>IF(AT99="","",VLOOKUP(AT99,[2]シフト記号表!$C$6:$L$47,10,FALSE))</f>
        <v/>
      </c>
      <c r="AU100" s="101" t="str">
        <f>IF(AU99="","",VLOOKUP(AU99,[2]シフト記号表!$C$6:$L$47,10,FALSE))</f>
        <v/>
      </c>
      <c r="AV100" s="101" t="str">
        <f>IF(AV99="","",VLOOKUP(AV99,[2]シフト記号表!$C$6:$L$47,10,FALSE))</f>
        <v/>
      </c>
      <c r="AW100" s="101" t="str">
        <f>IF(AW99="","",VLOOKUP(AW99,[2]シフト記号表!$C$6:$L$47,10,FALSE))</f>
        <v/>
      </c>
      <c r="AX100" s="102" t="str">
        <f>IF(AX99="","",VLOOKUP(AX99,[2]シフト記号表!$C$6:$L$47,10,FALSE))</f>
        <v/>
      </c>
      <c r="AY100" s="100" t="str">
        <f>IF(AY99="","",VLOOKUP(AY99,[2]シフト記号表!$C$6:$L$47,10,FALSE))</f>
        <v/>
      </c>
      <c r="AZ100" s="101" t="str">
        <f>IF(AZ99="","",VLOOKUP(AZ99,[2]シフト記号表!$C$6:$L$47,10,FALSE))</f>
        <v/>
      </c>
      <c r="BA100" s="101" t="str">
        <f>IF(BA99="","",VLOOKUP(BA99,[2]シフト記号表!$C$6:$L$47,10,FALSE))</f>
        <v/>
      </c>
      <c r="BB100" s="668">
        <f>IF($BE$3="４週",SUM(W100:AX100),IF($BE$3="暦月",SUM(W100:BA100),""))</f>
        <v>0</v>
      </c>
      <c r="BC100" s="669"/>
      <c r="BD100" s="670">
        <f>IF($BE$3="４週",BB100/4,IF($BE$3="暦月",(BB100/($BE$8/7)),""))</f>
        <v>0</v>
      </c>
      <c r="BE100" s="669"/>
      <c r="BF100" s="665"/>
      <c r="BG100" s="666"/>
      <c r="BH100" s="666"/>
      <c r="BI100" s="666"/>
      <c r="BJ100" s="667"/>
    </row>
    <row r="101" spans="2:62" ht="20.25" customHeight="1">
      <c r="B101" s="671">
        <f>B99+1</f>
        <v>43</v>
      </c>
      <c r="C101" s="673"/>
      <c r="D101" s="674"/>
      <c r="E101" s="95"/>
      <c r="F101" s="96"/>
      <c r="G101" s="95"/>
      <c r="H101" s="96"/>
      <c r="I101" s="677"/>
      <c r="J101" s="678"/>
      <c r="K101" s="681"/>
      <c r="L101" s="682"/>
      <c r="M101" s="682"/>
      <c r="N101" s="674"/>
      <c r="O101" s="685"/>
      <c r="P101" s="686"/>
      <c r="Q101" s="686"/>
      <c r="R101" s="686"/>
      <c r="S101" s="687"/>
      <c r="T101" s="115" t="s">
        <v>450</v>
      </c>
      <c r="U101" s="116"/>
      <c r="V101" s="117"/>
      <c r="W101" s="108"/>
      <c r="X101" s="109"/>
      <c r="Y101" s="109"/>
      <c r="Z101" s="109"/>
      <c r="AA101" s="109"/>
      <c r="AB101" s="109"/>
      <c r="AC101" s="110"/>
      <c r="AD101" s="108"/>
      <c r="AE101" s="109"/>
      <c r="AF101" s="109"/>
      <c r="AG101" s="109"/>
      <c r="AH101" s="109"/>
      <c r="AI101" s="109"/>
      <c r="AJ101" s="110"/>
      <c r="AK101" s="108"/>
      <c r="AL101" s="109"/>
      <c r="AM101" s="109"/>
      <c r="AN101" s="109"/>
      <c r="AO101" s="109"/>
      <c r="AP101" s="109"/>
      <c r="AQ101" s="110"/>
      <c r="AR101" s="108"/>
      <c r="AS101" s="109"/>
      <c r="AT101" s="109"/>
      <c r="AU101" s="109"/>
      <c r="AV101" s="109"/>
      <c r="AW101" s="109"/>
      <c r="AX101" s="110"/>
      <c r="AY101" s="108"/>
      <c r="AZ101" s="109"/>
      <c r="BA101" s="111"/>
      <c r="BB101" s="691"/>
      <c r="BC101" s="692"/>
      <c r="BD101" s="650"/>
      <c r="BE101" s="651"/>
      <c r="BF101" s="652"/>
      <c r="BG101" s="653"/>
      <c r="BH101" s="653"/>
      <c r="BI101" s="653"/>
      <c r="BJ101" s="654"/>
    </row>
    <row r="102" spans="2:62" ht="20.25" customHeight="1">
      <c r="B102" s="694"/>
      <c r="C102" s="695"/>
      <c r="D102" s="696"/>
      <c r="E102" s="118"/>
      <c r="F102" s="119">
        <f>C101</f>
        <v>0</v>
      </c>
      <c r="G102" s="118"/>
      <c r="H102" s="119">
        <f>I101</f>
        <v>0</v>
      </c>
      <c r="I102" s="697"/>
      <c r="J102" s="698"/>
      <c r="K102" s="699"/>
      <c r="L102" s="700"/>
      <c r="M102" s="700"/>
      <c r="N102" s="696"/>
      <c r="O102" s="685"/>
      <c r="P102" s="686"/>
      <c r="Q102" s="686"/>
      <c r="R102" s="686"/>
      <c r="S102" s="687"/>
      <c r="T102" s="112" t="s">
        <v>451</v>
      </c>
      <c r="U102" s="113"/>
      <c r="V102" s="114"/>
      <c r="W102" s="100" t="str">
        <f>IF(W101="","",VLOOKUP(W101,[2]シフト記号表!$C$6:$L$47,10,FALSE))</f>
        <v/>
      </c>
      <c r="X102" s="101" t="str">
        <f>IF(X101="","",VLOOKUP(X101,[2]シフト記号表!$C$6:$L$47,10,FALSE))</f>
        <v/>
      </c>
      <c r="Y102" s="101" t="str">
        <f>IF(Y101="","",VLOOKUP(Y101,[2]シフト記号表!$C$6:$L$47,10,FALSE))</f>
        <v/>
      </c>
      <c r="Z102" s="101" t="str">
        <f>IF(Z101="","",VLOOKUP(Z101,[2]シフト記号表!$C$6:$L$47,10,FALSE))</f>
        <v/>
      </c>
      <c r="AA102" s="101" t="str">
        <f>IF(AA101="","",VLOOKUP(AA101,[2]シフト記号表!$C$6:$L$47,10,FALSE))</f>
        <v/>
      </c>
      <c r="AB102" s="101" t="str">
        <f>IF(AB101="","",VLOOKUP(AB101,[2]シフト記号表!$C$6:$L$47,10,FALSE))</f>
        <v/>
      </c>
      <c r="AC102" s="102" t="str">
        <f>IF(AC101="","",VLOOKUP(AC101,[2]シフト記号表!$C$6:$L$47,10,FALSE))</f>
        <v/>
      </c>
      <c r="AD102" s="100" t="str">
        <f>IF(AD101="","",VLOOKUP(AD101,[2]シフト記号表!$C$6:$L$47,10,FALSE))</f>
        <v/>
      </c>
      <c r="AE102" s="101" t="str">
        <f>IF(AE101="","",VLOOKUP(AE101,[2]シフト記号表!$C$6:$L$47,10,FALSE))</f>
        <v/>
      </c>
      <c r="AF102" s="101" t="str">
        <f>IF(AF101="","",VLOOKUP(AF101,[2]シフト記号表!$C$6:$L$47,10,FALSE))</f>
        <v/>
      </c>
      <c r="AG102" s="101" t="str">
        <f>IF(AG101="","",VLOOKUP(AG101,[2]シフト記号表!$C$6:$L$47,10,FALSE))</f>
        <v/>
      </c>
      <c r="AH102" s="101" t="str">
        <f>IF(AH101="","",VLOOKUP(AH101,[2]シフト記号表!$C$6:$L$47,10,FALSE))</f>
        <v/>
      </c>
      <c r="AI102" s="101" t="str">
        <f>IF(AI101="","",VLOOKUP(AI101,[2]シフト記号表!$C$6:$L$47,10,FALSE))</f>
        <v/>
      </c>
      <c r="AJ102" s="102" t="str">
        <f>IF(AJ101="","",VLOOKUP(AJ101,[2]シフト記号表!$C$6:$L$47,10,FALSE))</f>
        <v/>
      </c>
      <c r="AK102" s="100" t="str">
        <f>IF(AK101="","",VLOOKUP(AK101,[2]シフト記号表!$C$6:$L$47,10,FALSE))</f>
        <v/>
      </c>
      <c r="AL102" s="101" t="str">
        <f>IF(AL101="","",VLOOKUP(AL101,[2]シフト記号表!$C$6:$L$47,10,FALSE))</f>
        <v/>
      </c>
      <c r="AM102" s="101" t="str">
        <f>IF(AM101="","",VLOOKUP(AM101,[2]シフト記号表!$C$6:$L$47,10,FALSE))</f>
        <v/>
      </c>
      <c r="AN102" s="101" t="str">
        <f>IF(AN101="","",VLOOKUP(AN101,[2]シフト記号表!$C$6:$L$47,10,FALSE))</f>
        <v/>
      </c>
      <c r="AO102" s="101" t="str">
        <f>IF(AO101="","",VLOOKUP(AO101,[2]シフト記号表!$C$6:$L$47,10,FALSE))</f>
        <v/>
      </c>
      <c r="AP102" s="101" t="str">
        <f>IF(AP101="","",VLOOKUP(AP101,[2]シフト記号表!$C$6:$L$47,10,FALSE))</f>
        <v/>
      </c>
      <c r="AQ102" s="102" t="str">
        <f>IF(AQ101="","",VLOOKUP(AQ101,[2]シフト記号表!$C$6:$L$47,10,FALSE))</f>
        <v/>
      </c>
      <c r="AR102" s="100" t="str">
        <f>IF(AR101="","",VLOOKUP(AR101,[2]シフト記号表!$C$6:$L$47,10,FALSE))</f>
        <v/>
      </c>
      <c r="AS102" s="101" t="str">
        <f>IF(AS101="","",VLOOKUP(AS101,[2]シフト記号表!$C$6:$L$47,10,FALSE))</f>
        <v/>
      </c>
      <c r="AT102" s="101" t="str">
        <f>IF(AT101="","",VLOOKUP(AT101,[2]シフト記号表!$C$6:$L$47,10,FALSE))</f>
        <v/>
      </c>
      <c r="AU102" s="101" t="str">
        <f>IF(AU101="","",VLOOKUP(AU101,[2]シフト記号表!$C$6:$L$47,10,FALSE))</f>
        <v/>
      </c>
      <c r="AV102" s="101" t="str">
        <f>IF(AV101="","",VLOOKUP(AV101,[2]シフト記号表!$C$6:$L$47,10,FALSE))</f>
        <v/>
      </c>
      <c r="AW102" s="101" t="str">
        <f>IF(AW101="","",VLOOKUP(AW101,[2]シフト記号表!$C$6:$L$47,10,FALSE))</f>
        <v/>
      </c>
      <c r="AX102" s="102" t="str">
        <f>IF(AX101="","",VLOOKUP(AX101,[2]シフト記号表!$C$6:$L$47,10,FALSE))</f>
        <v/>
      </c>
      <c r="AY102" s="100" t="str">
        <f>IF(AY101="","",VLOOKUP(AY101,[2]シフト記号表!$C$6:$L$47,10,FALSE))</f>
        <v/>
      </c>
      <c r="AZ102" s="101" t="str">
        <f>IF(AZ101="","",VLOOKUP(AZ101,[2]シフト記号表!$C$6:$L$47,10,FALSE))</f>
        <v/>
      </c>
      <c r="BA102" s="101" t="str">
        <f>IF(BA101="","",VLOOKUP(BA101,[2]シフト記号表!$C$6:$L$47,10,FALSE))</f>
        <v/>
      </c>
      <c r="BB102" s="668">
        <f>IF($BE$3="４週",SUM(W102:AX102),IF($BE$3="暦月",SUM(W102:BA102),""))</f>
        <v>0</v>
      </c>
      <c r="BC102" s="669"/>
      <c r="BD102" s="670">
        <f>IF($BE$3="４週",BB102/4,IF($BE$3="暦月",(BB102/($BE$8/7)),""))</f>
        <v>0</v>
      </c>
      <c r="BE102" s="669"/>
      <c r="BF102" s="665"/>
      <c r="BG102" s="666"/>
      <c r="BH102" s="666"/>
      <c r="BI102" s="666"/>
      <c r="BJ102" s="667"/>
    </row>
    <row r="103" spans="2:62" ht="20.25" customHeight="1">
      <c r="B103" s="671">
        <f>B101+1</f>
        <v>44</v>
      </c>
      <c r="C103" s="673"/>
      <c r="D103" s="674"/>
      <c r="E103" s="95"/>
      <c r="F103" s="96"/>
      <c r="G103" s="95"/>
      <c r="H103" s="96"/>
      <c r="I103" s="677"/>
      <c r="J103" s="678"/>
      <c r="K103" s="681"/>
      <c r="L103" s="682"/>
      <c r="M103" s="682"/>
      <c r="N103" s="674"/>
      <c r="O103" s="685"/>
      <c r="P103" s="686"/>
      <c r="Q103" s="686"/>
      <c r="R103" s="686"/>
      <c r="S103" s="687"/>
      <c r="T103" s="115" t="s">
        <v>450</v>
      </c>
      <c r="U103" s="116"/>
      <c r="V103" s="117"/>
      <c r="W103" s="108"/>
      <c r="X103" s="109"/>
      <c r="Y103" s="109"/>
      <c r="Z103" s="109"/>
      <c r="AA103" s="109"/>
      <c r="AB103" s="109"/>
      <c r="AC103" s="110"/>
      <c r="AD103" s="108"/>
      <c r="AE103" s="109"/>
      <c r="AF103" s="109"/>
      <c r="AG103" s="109"/>
      <c r="AH103" s="109"/>
      <c r="AI103" s="109"/>
      <c r="AJ103" s="110"/>
      <c r="AK103" s="108"/>
      <c r="AL103" s="109"/>
      <c r="AM103" s="109"/>
      <c r="AN103" s="109"/>
      <c r="AO103" s="109"/>
      <c r="AP103" s="109"/>
      <c r="AQ103" s="110"/>
      <c r="AR103" s="108"/>
      <c r="AS103" s="109"/>
      <c r="AT103" s="109"/>
      <c r="AU103" s="109"/>
      <c r="AV103" s="109"/>
      <c r="AW103" s="109"/>
      <c r="AX103" s="110"/>
      <c r="AY103" s="108"/>
      <c r="AZ103" s="109"/>
      <c r="BA103" s="111"/>
      <c r="BB103" s="691"/>
      <c r="BC103" s="692"/>
      <c r="BD103" s="650"/>
      <c r="BE103" s="651"/>
      <c r="BF103" s="652"/>
      <c r="BG103" s="653"/>
      <c r="BH103" s="653"/>
      <c r="BI103" s="653"/>
      <c r="BJ103" s="654"/>
    </row>
    <row r="104" spans="2:62" ht="20.25" customHeight="1">
      <c r="B104" s="694"/>
      <c r="C104" s="695"/>
      <c r="D104" s="696"/>
      <c r="E104" s="118"/>
      <c r="F104" s="119">
        <f>C103</f>
        <v>0</v>
      </c>
      <c r="G104" s="118"/>
      <c r="H104" s="119">
        <f>I103</f>
        <v>0</v>
      </c>
      <c r="I104" s="697"/>
      <c r="J104" s="698"/>
      <c r="K104" s="699"/>
      <c r="L104" s="700"/>
      <c r="M104" s="700"/>
      <c r="N104" s="696"/>
      <c r="O104" s="685"/>
      <c r="P104" s="686"/>
      <c r="Q104" s="686"/>
      <c r="R104" s="686"/>
      <c r="S104" s="687"/>
      <c r="T104" s="112" t="s">
        <v>451</v>
      </c>
      <c r="U104" s="113"/>
      <c r="V104" s="114"/>
      <c r="W104" s="100" t="str">
        <f>IF(W103="","",VLOOKUP(W103,[2]シフト記号表!$C$6:$L$47,10,FALSE))</f>
        <v/>
      </c>
      <c r="X104" s="101" t="str">
        <f>IF(X103="","",VLOOKUP(X103,[2]シフト記号表!$C$6:$L$47,10,FALSE))</f>
        <v/>
      </c>
      <c r="Y104" s="101" t="str">
        <f>IF(Y103="","",VLOOKUP(Y103,[2]シフト記号表!$C$6:$L$47,10,FALSE))</f>
        <v/>
      </c>
      <c r="Z104" s="101" t="str">
        <f>IF(Z103="","",VLOOKUP(Z103,[2]シフト記号表!$C$6:$L$47,10,FALSE))</f>
        <v/>
      </c>
      <c r="AA104" s="101" t="str">
        <f>IF(AA103="","",VLOOKUP(AA103,[2]シフト記号表!$C$6:$L$47,10,FALSE))</f>
        <v/>
      </c>
      <c r="AB104" s="101" t="str">
        <f>IF(AB103="","",VLOOKUP(AB103,[2]シフト記号表!$C$6:$L$47,10,FALSE))</f>
        <v/>
      </c>
      <c r="AC104" s="102" t="str">
        <f>IF(AC103="","",VLOOKUP(AC103,[2]シフト記号表!$C$6:$L$47,10,FALSE))</f>
        <v/>
      </c>
      <c r="AD104" s="100" t="str">
        <f>IF(AD103="","",VLOOKUP(AD103,[2]シフト記号表!$C$6:$L$47,10,FALSE))</f>
        <v/>
      </c>
      <c r="AE104" s="101" t="str">
        <f>IF(AE103="","",VLOOKUP(AE103,[2]シフト記号表!$C$6:$L$47,10,FALSE))</f>
        <v/>
      </c>
      <c r="AF104" s="101" t="str">
        <f>IF(AF103="","",VLOOKUP(AF103,[2]シフト記号表!$C$6:$L$47,10,FALSE))</f>
        <v/>
      </c>
      <c r="AG104" s="101" t="str">
        <f>IF(AG103="","",VLOOKUP(AG103,[2]シフト記号表!$C$6:$L$47,10,FALSE))</f>
        <v/>
      </c>
      <c r="AH104" s="101" t="str">
        <f>IF(AH103="","",VLOOKUP(AH103,[2]シフト記号表!$C$6:$L$47,10,FALSE))</f>
        <v/>
      </c>
      <c r="AI104" s="101" t="str">
        <f>IF(AI103="","",VLOOKUP(AI103,[2]シフト記号表!$C$6:$L$47,10,FALSE))</f>
        <v/>
      </c>
      <c r="AJ104" s="102" t="str">
        <f>IF(AJ103="","",VLOOKUP(AJ103,[2]シフト記号表!$C$6:$L$47,10,FALSE))</f>
        <v/>
      </c>
      <c r="AK104" s="100" t="str">
        <f>IF(AK103="","",VLOOKUP(AK103,[2]シフト記号表!$C$6:$L$47,10,FALSE))</f>
        <v/>
      </c>
      <c r="AL104" s="101" t="str">
        <f>IF(AL103="","",VLOOKUP(AL103,[2]シフト記号表!$C$6:$L$47,10,FALSE))</f>
        <v/>
      </c>
      <c r="AM104" s="101" t="str">
        <f>IF(AM103="","",VLOOKUP(AM103,[2]シフト記号表!$C$6:$L$47,10,FALSE))</f>
        <v/>
      </c>
      <c r="AN104" s="101" t="str">
        <f>IF(AN103="","",VLOOKUP(AN103,[2]シフト記号表!$C$6:$L$47,10,FALSE))</f>
        <v/>
      </c>
      <c r="AO104" s="101" t="str">
        <f>IF(AO103="","",VLOOKUP(AO103,[2]シフト記号表!$C$6:$L$47,10,FALSE))</f>
        <v/>
      </c>
      <c r="AP104" s="101" t="str">
        <f>IF(AP103="","",VLOOKUP(AP103,[2]シフト記号表!$C$6:$L$47,10,FALSE))</f>
        <v/>
      </c>
      <c r="AQ104" s="102" t="str">
        <f>IF(AQ103="","",VLOOKUP(AQ103,[2]シフト記号表!$C$6:$L$47,10,FALSE))</f>
        <v/>
      </c>
      <c r="AR104" s="100" t="str">
        <f>IF(AR103="","",VLOOKUP(AR103,[2]シフト記号表!$C$6:$L$47,10,FALSE))</f>
        <v/>
      </c>
      <c r="AS104" s="101" t="str">
        <f>IF(AS103="","",VLOOKUP(AS103,[2]シフト記号表!$C$6:$L$47,10,FALSE))</f>
        <v/>
      </c>
      <c r="AT104" s="101" t="str">
        <f>IF(AT103="","",VLOOKUP(AT103,[2]シフト記号表!$C$6:$L$47,10,FALSE))</f>
        <v/>
      </c>
      <c r="AU104" s="101" t="str">
        <f>IF(AU103="","",VLOOKUP(AU103,[2]シフト記号表!$C$6:$L$47,10,FALSE))</f>
        <v/>
      </c>
      <c r="AV104" s="101" t="str">
        <f>IF(AV103="","",VLOOKUP(AV103,[2]シフト記号表!$C$6:$L$47,10,FALSE))</f>
        <v/>
      </c>
      <c r="AW104" s="101" t="str">
        <f>IF(AW103="","",VLOOKUP(AW103,[2]シフト記号表!$C$6:$L$47,10,FALSE))</f>
        <v/>
      </c>
      <c r="AX104" s="102" t="str">
        <f>IF(AX103="","",VLOOKUP(AX103,[2]シフト記号表!$C$6:$L$47,10,FALSE))</f>
        <v/>
      </c>
      <c r="AY104" s="100" t="str">
        <f>IF(AY103="","",VLOOKUP(AY103,[2]シフト記号表!$C$6:$L$47,10,FALSE))</f>
        <v/>
      </c>
      <c r="AZ104" s="101" t="str">
        <f>IF(AZ103="","",VLOOKUP(AZ103,[2]シフト記号表!$C$6:$L$47,10,FALSE))</f>
        <v/>
      </c>
      <c r="BA104" s="101" t="str">
        <f>IF(BA103="","",VLOOKUP(BA103,[2]シフト記号表!$C$6:$L$47,10,FALSE))</f>
        <v/>
      </c>
      <c r="BB104" s="668">
        <f>IF($BE$3="４週",SUM(W104:AX104),IF($BE$3="暦月",SUM(W104:BA104),""))</f>
        <v>0</v>
      </c>
      <c r="BC104" s="669"/>
      <c r="BD104" s="670">
        <f>IF($BE$3="４週",BB104/4,IF($BE$3="暦月",(BB104/($BE$8/7)),""))</f>
        <v>0</v>
      </c>
      <c r="BE104" s="669"/>
      <c r="BF104" s="665"/>
      <c r="BG104" s="666"/>
      <c r="BH104" s="666"/>
      <c r="BI104" s="666"/>
      <c r="BJ104" s="667"/>
    </row>
    <row r="105" spans="2:62" ht="20.25" customHeight="1">
      <c r="B105" s="671">
        <f>B103+1</f>
        <v>45</v>
      </c>
      <c r="C105" s="673"/>
      <c r="D105" s="674"/>
      <c r="E105" s="95"/>
      <c r="F105" s="96"/>
      <c r="G105" s="95"/>
      <c r="H105" s="96"/>
      <c r="I105" s="677"/>
      <c r="J105" s="678"/>
      <c r="K105" s="681"/>
      <c r="L105" s="682"/>
      <c r="M105" s="682"/>
      <c r="N105" s="674"/>
      <c r="O105" s="685"/>
      <c r="P105" s="686"/>
      <c r="Q105" s="686"/>
      <c r="R105" s="686"/>
      <c r="S105" s="687"/>
      <c r="T105" s="115" t="s">
        <v>450</v>
      </c>
      <c r="U105" s="116"/>
      <c r="V105" s="117"/>
      <c r="W105" s="108"/>
      <c r="X105" s="109"/>
      <c r="Y105" s="109"/>
      <c r="Z105" s="109"/>
      <c r="AA105" s="109"/>
      <c r="AB105" s="109"/>
      <c r="AC105" s="110"/>
      <c r="AD105" s="108"/>
      <c r="AE105" s="109"/>
      <c r="AF105" s="109"/>
      <c r="AG105" s="109"/>
      <c r="AH105" s="109"/>
      <c r="AI105" s="109"/>
      <c r="AJ105" s="110"/>
      <c r="AK105" s="108"/>
      <c r="AL105" s="109"/>
      <c r="AM105" s="109"/>
      <c r="AN105" s="109"/>
      <c r="AO105" s="109"/>
      <c r="AP105" s="109"/>
      <c r="AQ105" s="110"/>
      <c r="AR105" s="108"/>
      <c r="AS105" s="109"/>
      <c r="AT105" s="109"/>
      <c r="AU105" s="109"/>
      <c r="AV105" s="109"/>
      <c r="AW105" s="109"/>
      <c r="AX105" s="110"/>
      <c r="AY105" s="108"/>
      <c r="AZ105" s="109"/>
      <c r="BA105" s="111"/>
      <c r="BB105" s="691"/>
      <c r="BC105" s="692"/>
      <c r="BD105" s="650"/>
      <c r="BE105" s="651"/>
      <c r="BF105" s="652"/>
      <c r="BG105" s="653"/>
      <c r="BH105" s="653"/>
      <c r="BI105" s="653"/>
      <c r="BJ105" s="654"/>
    </row>
    <row r="106" spans="2:62" ht="20.25" customHeight="1">
      <c r="B106" s="694"/>
      <c r="C106" s="695"/>
      <c r="D106" s="696"/>
      <c r="E106" s="118"/>
      <c r="F106" s="119">
        <f>C105</f>
        <v>0</v>
      </c>
      <c r="G106" s="118"/>
      <c r="H106" s="119">
        <f>I105</f>
        <v>0</v>
      </c>
      <c r="I106" s="697"/>
      <c r="J106" s="698"/>
      <c r="K106" s="699"/>
      <c r="L106" s="700"/>
      <c r="M106" s="700"/>
      <c r="N106" s="696"/>
      <c r="O106" s="685"/>
      <c r="P106" s="686"/>
      <c r="Q106" s="686"/>
      <c r="R106" s="686"/>
      <c r="S106" s="687"/>
      <c r="T106" s="112" t="s">
        <v>451</v>
      </c>
      <c r="U106" s="113"/>
      <c r="V106" s="114"/>
      <c r="W106" s="100" t="str">
        <f>IF(W105="","",VLOOKUP(W105,[2]シフト記号表!$C$6:$L$47,10,FALSE))</f>
        <v/>
      </c>
      <c r="X106" s="101" t="str">
        <f>IF(X105="","",VLOOKUP(X105,[2]シフト記号表!$C$6:$L$47,10,FALSE))</f>
        <v/>
      </c>
      <c r="Y106" s="101" t="str">
        <f>IF(Y105="","",VLOOKUP(Y105,[2]シフト記号表!$C$6:$L$47,10,FALSE))</f>
        <v/>
      </c>
      <c r="Z106" s="101" t="str">
        <f>IF(Z105="","",VLOOKUP(Z105,[2]シフト記号表!$C$6:$L$47,10,FALSE))</f>
        <v/>
      </c>
      <c r="AA106" s="101" t="str">
        <f>IF(AA105="","",VLOOKUP(AA105,[2]シフト記号表!$C$6:$L$47,10,FALSE))</f>
        <v/>
      </c>
      <c r="AB106" s="101" t="str">
        <f>IF(AB105="","",VLOOKUP(AB105,[2]シフト記号表!$C$6:$L$47,10,FALSE))</f>
        <v/>
      </c>
      <c r="AC106" s="102" t="str">
        <f>IF(AC105="","",VLOOKUP(AC105,[2]シフト記号表!$C$6:$L$47,10,FALSE))</f>
        <v/>
      </c>
      <c r="AD106" s="100" t="str">
        <f>IF(AD105="","",VLOOKUP(AD105,[2]シフト記号表!$C$6:$L$47,10,FALSE))</f>
        <v/>
      </c>
      <c r="AE106" s="101" t="str">
        <f>IF(AE105="","",VLOOKUP(AE105,[2]シフト記号表!$C$6:$L$47,10,FALSE))</f>
        <v/>
      </c>
      <c r="AF106" s="101" t="str">
        <f>IF(AF105="","",VLOOKUP(AF105,[2]シフト記号表!$C$6:$L$47,10,FALSE))</f>
        <v/>
      </c>
      <c r="AG106" s="101" t="str">
        <f>IF(AG105="","",VLOOKUP(AG105,[2]シフト記号表!$C$6:$L$47,10,FALSE))</f>
        <v/>
      </c>
      <c r="AH106" s="101" t="str">
        <f>IF(AH105="","",VLOOKUP(AH105,[2]シフト記号表!$C$6:$L$47,10,FALSE))</f>
        <v/>
      </c>
      <c r="AI106" s="101" t="str">
        <f>IF(AI105="","",VLOOKUP(AI105,[2]シフト記号表!$C$6:$L$47,10,FALSE))</f>
        <v/>
      </c>
      <c r="AJ106" s="102" t="str">
        <f>IF(AJ105="","",VLOOKUP(AJ105,[2]シフト記号表!$C$6:$L$47,10,FALSE))</f>
        <v/>
      </c>
      <c r="AK106" s="100" t="str">
        <f>IF(AK105="","",VLOOKUP(AK105,[2]シフト記号表!$C$6:$L$47,10,FALSE))</f>
        <v/>
      </c>
      <c r="AL106" s="101" t="str">
        <f>IF(AL105="","",VLOOKUP(AL105,[2]シフト記号表!$C$6:$L$47,10,FALSE))</f>
        <v/>
      </c>
      <c r="AM106" s="101" t="str">
        <f>IF(AM105="","",VLOOKUP(AM105,[2]シフト記号表!$C$6:$L$47,10,FALSE))</f>
        <v/>
      </c>
      <c r="AN106" s="101" t="str">
        <f>IF(AN105="","",VLOOKUP(AN105,[2]シフト記号表!$C$6:$L$47,10,FALSE))</f>
        <v/>
      </c>
      <c r="AO106" s="101" t="str">
        <f>IF(AO105="","",VLOOKUP(AO105,[2]シフト記号表!$C$6:$L$47,10,FALSE))</f>
        <v/>
      </c>
      <c r="AP106" s="101" t="str">
        <f>IF(AP105="","",VLOOKUP(AP105,[2]シフト記号表!$C$6:$L$47,10,FALSE))</f>
        <v/>
      </c>
      <c r="AQ106" s="102" t="str">
        <f>IF(AQ105="","",VLOOKUP(AQ105,[2]シフト記号表!$C$6:$L$47,10,FALSE))</f>
        <v/>
      </c>
      <c r="AR106" s="100" t="str">
        <f>IF(AR105="","",VLOOKUP(AR105,[2]シフト記号表!$C$6:$L$47,10,FALSE))</f>
        <v/>
      </c>
      <c r="AS106" s="101" t="str">
        <f>IF(AS105="","",VLOOKUP(AS105,[2]シフト記号表!$C$6:$L$47,10,FALSE))</f>
        <v/>
      </c>
      <c r="AT106" s="101" t="str">
        <f>IF(AT105="","",VLOOKUP(AT105,[2]シフト記号表!$C$6:$L$47,10,FALSE))</f>
        <v/>
      </c>
      <c r="AU106" s="101" t="str">
        <f>IF(AU105="","",VLOOKUP(AU105,[2]シフト記号表!$C$6:$L$47,10,FALSE))</f>
        <v/>
      </c>
      <c r="AV106" s="101" t="str">
        <f>IF(AV105="","",VLOOKUP(AV105,[2]シフト記号表!$C$6:$L$47,10,FALSE))</f>
        <v/>
      </c>
      <c r="AW106" s="101" t="str">
        <f>IF(AW105="","",VLOOKUP(AW105,[2]シフト記号表!$C$6:$L$47,10,FALSE))</f>
        <v/>
      </c>
      <c r="AX106" s="102" t="str">
        <f>IF(AX105="","",VLOOKUP(AX105,[2]シフト記号表!$C$6:$L$47,10,FALSE))</f>
        <v/>
      </c>
      <c r="AY106" s="100" t="str">
        <f>IF(AY105="","",VLOOKUP(AY105,[2]シフト記号表!$C$6:$L$47,10,FALSE))</f>
        <v/>
      </c>
      <c r="AZ106" s="101" t="str">
        <f>IF(AZ105="","",VLOOKUP(AZ105,[2]シフト記号表!$C$6:$L$47,10,FALSE))</f>
        <v/>
      </c>
      <c r="BA106" s="101" t="str">
        <f>IF(BA105="","",VLOOKUP(BA105,[2]シフト記号表!$C$6:$L$47,10,FALSE))</f>
        <v/>
      </c>
      <c r="BB106" s="668">
        <f>IF($BE$3="４週",SUM(W106:AX106),IF($BE$3="暦月",SUM(W106:BA106),""))</f>
        <v>0</v>
      </c>
      <c r="BC106" s="669"/>
      <c r="BD106" s="670">
        <f>IF($BE$3="４週",BB106/4,IF($BE$3="暦月",(BB106/($BE$8/7)),""))</f>
        <v>0</v>
      </c>
      <c r="BE106" s="669"/>
      <c r="BF106" s="665"/>
      <c r="BG106" s="666"/>
      <c r="BH106" s="666"/>
      <c r="BI106" s="666"/>
      <c r="BJ106" s="667"/>
    </row>
    <row r="107" spans="2:62" ht="20.25" customHeight="1">
      <c r="B107" s="671">
        <f>B105+1</f>
        <v>46</v>
      </c>
      <c r="C107" s="673"/>
      <c r="D107" s="674"/>
      <c r="E107" s="95"/>
      <c r="F107" s="96"/>
      <c r="G107" s="95"/>
      <c r="H107" s="96"/>
      <c r="I107" s="677"/>
      <c r="J107" s="678"/>
      <c r="K107" s="681"/>
      <c r="L107" s="682"/>
      <c r="M107" s="682"/>
      <c r="N107" s="674"/>
      <c r="O107" s="685"/>
      <c r="P107" s="686"/>
      <c r="Q107" s="686"/>
      <c r="R107" s="686"/>
      <c r="S107" s="687"/>
      <c r="T107" s="115" t="s">
        <v>450</v>
      </c>
      <c r="U107" s="116"/>
      <c r="V107" s="117"/>
      <c r="W107" s="108"/>
      <c r="X107" s="109"/>
      <c r="Y107" s="109"/>
      <c r="Z107" s="109"/>
      <c r="AA107" s="109"/>
      <c r="AB107" s="109"/>
      <c r="AC107" s="110"/>
      <c r="AD107" s="108"/>
      <c r="AE107" s="109"/>
      <c r="AF107" s="109"/>
      <c r="AG107" s="109"/>
      <c r="AH107" s="109"/>
      <c r="AI107" s="109"/>
      <c r="AJ107" s="110"/>
      <c r="AK107" s="108"/>
      <c r="AL107" s="109"/>
      <c r="AM107" s="109"/>
      <c r="AN107" s="109"/>
      <c r="AO107" s="109"/>
      <c r="AP107" s="109"/>
      <c r="AQ107" s="110"/>
      <c r="AR107" s="108"/>
      <c r="AS107" s="109"/>
      <c r="AT107" s="109"/>
      <c r="AU107" s="109"/>
      <c r="AV107" s="109"/>
      <c r="AW107" s="109"/>
      <c r="AX107" s="110"/>
      <c r="AY107" s="108"/>
      <c r="AZ107" s="109"/>
      <c r="BA107" s="111"/>
      <c r="BB107" s="691"/>
      <c r="BC107" s="692"/>
      <c r="BD107" s="650"/>
      <c r="BE107" s="651"/>
      <c r="BF107" s="652"/>
      <c r="BG107" s="653"/>
      <c r="BH107" s="653"/>
      <c r="BI107" s="653"/>
      <c r="BJ107" s="654"/>
    </row>
    <row r="108" spans="2:62" ht="20.25" customHeight="1">
      <c r="B108" s="694"/>
      <c r="C108" s="695"/>
      <c r="D108" s="696"/>
      <c r="E108" s="118"/>
      <c r="F108" s="119">
        <f>C107</f>
        <v>0</v>
      </c>
      <c r="G108" s="118"/>
      <c r="H108" s="119">
        <f>I107</f>
        <v>0</v>
      </c>
      <c r="I108" s="697"/>
      <c r="J108" s="698"/>
      <c r="K108" s="699"/>
      <c r="L108" s="700"/>
      <c r="M108" s="700"/>
      <c r="N108" s="696"/>
      <c r="O108" s="685"/>
      <c r="P108" s="686"/>
      <c r="Q108" s="686"/>
      <c r="R108" s="686"/>
      <c r="S108" s="687"/>
      <c r="T108" s="112" t="s">
        <v>451</v>
      </c>
      <c r="U108" s="113"/>
      <c r="V108" s="114"/>
      <c r="W108" s="100" t="str">
        <f>IF(W107="","",VLOOKUP(W107,[2]シフト記号表!$C$6:$L$47,10,FALSE))</f>
        <v/>
      </c>
      <c r="X108" s="101" t="str">
        <f>IF(X107="","",VLOOKUP(X107,[2]シフト記号表!$C$6:$L$47,10,FALSE))</f>
        <v/>
      </c>
      <c r="Y108" s="101" t="str">
        <f>IF(Y107="","",VLOOKUP(Y107,[2]シフト記号表!$C$6:$L$47,10,FALSE))</f>
        <v/>
      </c>
      <c r="Z108" s="101" t="str">
        <f>IF(Z107="","",VLOOKUP(Z107,[2]シフト記号表!$C$6:$L$47,10,FALSE))</f>
        <v/>
      </c>
      <c r="AA108" s="101" t="str">
        <f>IF(AA107="","",VLOOKUP(AA107,[2]シフト記号表!$C$6:$L$47,10,FALSE))</f>
        <v/>
      </c>
      <c r="AB108" s="101" t="str">
        <f>IF(AB107="","",VLOOKUP(AB107,[2]シフト記号表!$C$6:$L$47,10,FALSE))</f>
        <v/>
      </c>
      <c r="AC108" s="102" t="str">
        <f>IF(AC107="","",VLOOKUP(AC107,[2]シフト記号表!$C$6:$L$47,10,FALSE))</f>
        <v/>
      </c>
      <c r="AD108" s="100" t="str">
        <f>IF(AD107="","",VLOOKUP(AD107,[2]シフト記号表!$C$6:$L$47,10,FALSE))</f>
        <v/>
      </c>
      <c r="AE108" s="101" t="str">
        <f>IF(AE107="","",VLOOKUP(AE107,[2]シフト記号表!$C$6:$L$47,10,FALSE))</f>
        <v/>
      </c>
      <c r="AF108" s="101" t="str">
        <f>IF(AF107="","",VLOOKUP(AF107,[2]シフト記号表!$C$6:$L$47,10,FALSE))</f>
        <v/>
      </c>
      <c r="AG108" s="101" t="str">
        <f>IF(AG107="","",VLOOKUP(AG107,[2]シフト記号表!$C$6:$L$47,10,FALSE))</f>
        <v/>
      </c>
      <c r="AH108" s="101" t="str">
        <f>IF(AH107="","",VLOOKUP(AH107,[2]シフト記号表!$C$6:$L$47,10,FALSE))</f>
        <v/>
      </c>
      <c r="AI108" s="101" t="str">
        <f>IF(AI107="","",VLOOKUP(AI107,[2]シフト記号表!$C$6:$L$47,10,FALSE))</f>
        <v/>
      </c>
      <c r="AJ108" s="102" t="str">
        <f>IF(AJ107="","",VLOOKUP(AJ107,[2]シフト記号表!$C$6:$L$47,10,FALSE))</f>
        <v/>
      </c>
      <c r="AK108" s="100" t="str">
        <f>IF(AK107="","",VLOOKUP(AK107,[2]シフト記号表!$C$6:$L$47,10,FALSE))</f>
        <v/>
      </c>
      <c r="AL108" s="101" t="str">
        <f>IF(AL107="","",VLOOKUP(AL107,[2]シフト記号表!$C$6:$L$47,10,FALSE))</f>
        <v/>
      </c>
      <c r="AM108" s="101" t="str">
        <f>IF(AM107="","",VLOOKUP(AM107,[2]シフト記号表!$C$6:$L$47,10,FALSE))</f>
        <v/>
      </c>
      <c r="AN108" s="101" t="str">
        <f>IF(AN107="","",VLOOKUP(AN107,[2]シフト記号表!$C$6:$L$47,10,FALSE))</f>
        <v/>
      </c>
      <c r="AO108" s="101" t="str">
        <f>IF(AO107="","",VLOOKUP(AO107,[2]シフト記号表!$C$6:$L$47,10,FALSE))</f>
        <v/>
      </c>
      <c r="AP108" s="101" t="str">
        <f>IF(AP107="","",VLOOKUP(AP107,[2]シフト記号表!$C$6:$L$47,10,FALSE))</f>
        <v/>
      </c>
      <c r="AQ108" s="102" t="str">
        <f>IF(AQ107="","",VLOOKUP(AQ107,[2]シフト記号表!$C$6:$L$47,10,FALSE))</f>
        <v/>
      </c>
      <c r="AR108" s="100" t="str">
        <f>IF(AR107="","",VLOOKUP(AR107,[2]シフト記号表!$C$6:$L$47,10,FALSE))</f>
        <v/>
      </c>
      <c r="AS108" s="101" t="str">
        <f>IF(AS107="","",VLOOKUP(AS107,[2]シフト記号表!$C$6:$L$47,10,FALSE))</f>
        <v/>
      </c>
      <c r="AT108" s="101" t="str">
        <f>IF(AT107="","",VLOOKUP(AT107,[2]シフト記号表!$C$6:$L$47,10,FALSE))</f>
        <v/>
      </c>
      <c r="AU108" s="101" t="str">
        <f>IF(AU107="","",VLOOKUP(AU107,[2]シフト記号表!$C$6:$L$47,10,FALSE))</f>
        <v/>
      </c>
      <c r="AV108" s="101" t="str">
        <f>IF(AV107="","",VLOOKUP(AV107,[2]シフト記号表!$C$6:$L$47,10,FALSE))</f>
        <v/>
      </c>
      <c r="AW108" s="101" t="str">
        <f>IF(AW107="","",VLOOKUP(AW107,[2]シフト記号表!$C$6:$L$47,10,FALSE))</f>
        <v/>
      </c>
      <c r="AX108" s="102" t="str">
        <f>IF(AX107="","",VLOOKUP(AX107,[2]シフト記号表!$C$6:$L$47,10,FALSE))</f>
        <v/>
      </c>
      <c r="AY108" s="100" t="str">
        <f>IF(AY107="","",VLOOKUP(AY107,[2]シフト記号表!$C$6:$L$47,10,FALSE))</f>
        <v/>
      </c>
      <c r="AZ108" s="101" t="str">
        <f>IF(AZ107="","",VLOOKUP(AZ107,[2]シフト記号表!$C$6:$L$47,10,FALSE))</f>
        <v/>
      </c>
      <c r="BA108" s="101" t="str">
        <f>IF(BA107="","",VLOOKUP(BA107,[2]シフト記号表!$C$6:$L$47,10,FALSE))</f>
        <v/>
      </c>
      <c r="BB108" s="668">
        <f>IF($BE$3="４週",SUM(W108:AX108),IF($BE$3="暦月",SUM(W108:BA108),""))</f>
        <v>0</v>
      </c>
      <c r="BC108" s="669"/>
      <c r="BD108" s="670">
        <f>IF($BE$3="４週",BB108/4,IF($BE$3="暦月",(BB108/($BE$8/7)),""))</f>
        <v>0</v>
      </c>
      <c r="BE108" s="669"/>
      <c r="BF108" s="665"/>
      <c r="BG108" s="666"/>
      <c r="BH108" s="666"/>
      <c r="BI108" s="666"/>
      <c r="BJ108" s="667"/>
    </row>
    <row r="109" spans="2:62" ht="20.25" customHeight="1">
      <c r="B109" s="671">
        <f>B107+1</f>
        <v>47</v>
      </c>
      <c r="C109" s="673"/>
      <c r="D109" s="674"/>
      <c r="E109" s="95"/>
      <c r="F109" s="96"/>
      <c r="G109" s="95"/>
      <c r="H109" s="96"/>
      <c r="I109" s="677"/>
      <c r="J109" s="678"/>
      <c r="K109" s="681"/>
      <c r="L109" s="682"/>
      <c r="M109" s="682"/>
      <c r="N109" s="674"/>
      <c r="O109" s="685"/>
      <c r="P109" s="686"/>
      <c r="Q109" s="686"/>
      <c r="R109" s="686"/>
      <c r="S109" s="687"/>
      <c r="T109" s="115" t="s">
        <v>450</v>
      </c>
      <c r="U109" s="116"/>
      <c r="V109" s="117"/>
      <c r="W109" s="108"/>
      <c r="X109" s="109"/>
      <c r="Y109" s="109"/>
      <c r="Z109" s="109"/>
      <c r="AA109" s="109"/>
      <c r="AB109" s="109"/>
      <c r="AC109" s="110"/>
      <c r="AD109" s="108"/>
      <c r="AE109" s="109"/>
      <c r="AF109" s="109"/>
      <c r="AG109" s="109"/>
      <c r="AH109" s="109"/>
      <c r="AI109" s="109"/>
      <c r="AJ109" s="110"/>
      <c r="AK109" s="108"/>
      <c r="AL109" s="109"/>
      <c r="AM109" s="109"/>
      <c r="AN109" s="109"/>
      <c r="AO109" s="109"/>
      <c r="AP109" s="109"/>
      <c r="AQ109" s="110"/>
      <c r="AR109" s="108"/>
      <c r="AS109" s="109"/>
      <c r="AT109" s="109"/>
      <c r="AU109" s="109"/>
      <c r="AV109" s="109"/>
      <c r="AW109" s="109"/>
      <c r="AX109" s="110"/>
      <c r="AY109" s="108"/>
      <c r="AZ109" s="109"/>
      <c r="BA109" s="111"/>
      <c r="BB109" s="691"/>
      <c r="BC109" s="692"/>
      <c r="BD109" s="650"/>
      <c r="BE109" s="651"/>
      <c r="BF109" s="652"/>
      <c r="BG109" s="653"/>
      <c r="BH109" s="653"/>
      <c r="BI109" s="653"/>
      <c r="BJ109" s="654"/>
    </row>
    <row r="110" spans="2:62" ht="20.25" customHeight="1">
      <c r="B110" s="694"/>
      <c r="C110" s="695"/>
      <c r="D110" s="696"/>
      <c r="E110" s="118"/>
      <c r="F110" s="119">
        <f>C109</f>
        <v>0</v>
      </c>
      <c r="G110" s="118"/>
      <c r="H110" s="119">
        <f>I109</f>
        <v>0</v>
      </c>
      <c r="I110" s="697"/>
      <c r="J110" s="698"/>
      <c r="K110" s="699"/>
      <c r="L110" s="700"/>
      <c r="M110" s="700"/>
      <c r="N110" s="696"/>
      <c r="O110" s="685"/>
      <c r="P110" s="686"/>
      <c r="Q110" s="686"/>
      <c r="R110" s="686"/>
      <c r="S110" s="687"/>
      <c r="T110" s="112" t="s">
        <v>451</v>
      </c>
      <c r="U110" s="113"/>
      <c r="V110" s="114"/>
      <c r="W110" s="100" t="str">
        <f>IF(W109="","",VLOOKUP(W109,[2]シフト記号表!$C$6:$L$47,10,FALSE))</f>
        <v/>
      </c>
      <c r="X110" s="101" t="str">
        <f>IF(X109="","",VLOOKUP(X109,[2]シフト記号表!$C$6:$L$47,10,FALSE))</f>
        <v/>
      </c>
      <c r="Y110" s="101" t="str">
        <f>IF(Y109="","",VLOOKUP(Y109,[2]シフト記号表!$C$6:$L$47,10,FALSE))</f>
        <v/>
      </c>
      <c r="Z110" s="101" t="str">
        <f>IF(Z109="","",VLOOKUP(Z109,[2]シフト記号表!$C$6:$L$47,10,FALSE))</f>
        <v/>
      </c>
      <c r="AA110" s="101" t="str">
        <f>IF(AA109="","",VLOOKUP(AA109,[2]シフト記号表!$C$6:$L$47,10,FALSE))</f>
        <v/>
      </c>
      <c r="AB110" s="101" t="str">
        <f>IF(AB109="","",VLOOKUP(AB109,[2]シフト記号表!$C$6:$L$47,10,FALSE))</f>
        <v/>
      </c>
      <c r="AC110" s="102" t="str">
        <f>IF(AC109="","",VLOOKUP(AC109,[2]シフト記号表!$C$6:$L$47,10,FALSE))</f>
        <v/>
      </c>
      <c r="AD110" s="100" t="str">
        <f>IF(AD109="","",VLOOKUP(AD109,[2]シフト記号表!$C$6:$L$47,10,FALSE))</f>
        <v/>
      </c>
      <c r="AE110" s="101" t="str">
        <f>IF(AE109="","",VLOOKUP(AE109,[2]シフト記号表!$C$6:$L$47,10,FALSE))</f>
        <v/>
      </c>
      <c r="AF110" s="101" t="str">
        <f>IF(AF109="","",VLOOKUP(AF109,[2]シフト記号表!$C$6:$L$47,10,FALSE))</f>
        <v/>
      </c>
      <c r="AG110" s="101" t="str">
        <f>IF(AG109="","",VLOOKUP(AG109,[2]シフト記号表!$C$6:$L$47,10,FALSE))</f>
        <v/>
      </c>
      <c r="AH110" s="101" t="str">
        <f>IF(AH109="","",VLOOKUP(AH109,[2]シフト記号表!$C$6:$L$47,10,FALSE))</f>
        <v/>
      </c>
      <c r="AI110" s="101" t="str">
        <f>IF(AI109="","",VLOOKUP(AI109,[2]シフト記号表!$C$6:$L$47,10,FALSE))</f>
        <v/>
      </c>
      <c r="AJ110" s="102" t="str">
        <f>IF(AJ109="","",VLOOKUP(AJ109,[2]シフト記号表!$C$6:$L$47,10,FALSE))</f>
        <v/>
      </c>
      <c r="AK110" s="100" t="str">
        <f>IF(AK109="","",VLOOKUP(AK109,[2]シフト記号表!$C$6:$L$47,10,FALSE))</f>
        <v/>
      </c>
      <c r="AL110" s="101" t="str">
        <f>IF(AL109="","",VLOOKUP(AL109,[2]シフト記号表!$C$6:$L$47,10,FALSE))</f>
        <v/>
      </c>
      <c r="AM110" s="101" t="str">
        <f>IF(AM109="","",VLOOKUP(AM109,[2]シフト記号表!$C$6:$L$47,10,FALSE))</f>
        <v/>
      </c>
      <c r="AN110" s="101" t="str">
        <f>IF(AN109="","",VLOOKUP(AN109,[2]シフト記号表!$C$6:$L$47,10,FALSE))</f>
        <v/>
      </c>
      <c r="AO110" s="101" t="str">
        <f>IF(AO109="","",VLOOKUP(AO109,[2]シフト記号表!$C$6:$L$47,10,FALSE))</f>
        <v/>
      </c>
      <c r="AP110" s="101" t="str">
        <f>IF(AP109="","",VLOOKUP(AP109,[2]シフト記号表!$C$6:$L$47,10,FALSE))</f>
        <v/>
      </c>
      <c r="AQ110" s="102" t="str">
        <f>IF(AQ109="","",VLOOKUP(AQ109,[2]シフト記号表!$C$6:$L$47,10,FALSE))</f>
        <v/>
      </c>
      <c r="AR110" s="100" t="str">
        <f>IF(AR109="","",VLOOKUP(AR109,[2]シフト記号表!$C$6:$L$47,10,FALSE))</f>
        <v/>
      </c>
      <c r="AS110" s="101" t="str">
        <f>IF(AS109="","",VLOOKUP(AS109,[2]シフト記号表!$C$6:$L$47,10,FALSE))</f>
        <v/>
      </c>
      <c r="AT110" s="101" t="str">
        <f>IF(AT109="","",VLOOKUP(AT109,[2]シフト記号表!$C$6:$L$47,10,FALSE))</f>
        <v/>
      </c>
      <c r="AU110" s="101" t="str">
        <f>IF(AU109="","",VLOOKUP(AU109,[2]シフト記号表!$C$6:$L$47,10,FALSE))</f>
        <v/>
      </c>
      <c r="AV110" s="101" t="str">
        <f>IF(AV109="","",VLOOKUP(AV109,[2]シフト記号表!$C$6:$L$47,10,FALSE))</f>
        <v/>
      </c>
      <c r="AW110" s="101" t="str">
        <f>IF(AW109="","",VLOOKUP(AW109,[2]シフト記号表!$C$6:$L$47,10,FALSE))</f>
        <v/>
      </c>
      <c r="AX110" s="102" t="str">
        <f>IF(AX109="","",VLOOKUP(AX109,[2]シフト記号表!$C$6:$L$47,10,FALSE))</f>
        <v/>
      </c>
      <c r="AY110" s="100" t="str">
        <f>IF(AY109="","",VLOOKUP(AY109,[2]シフト記号表!$C$6:$L$47,10,FALSE))</f>
        <v/>
      </c>
      <c r="AZ110" s="101" t="str">
        <f>IF(AZ109="","",VLOOKUP(AZ109,[2]シフト記号表!$C$6:$L$47,10,FALSE))</f>
        <v/>
      </c>
      <c r="BA110" s="101" t="str">
        <f>IF(BA109="","",VLOOKUP(BA109,[2]シフト記号表!$C$6:$L$47,10,FALSE))</f>
        <v/>
      </c>
      <c r="BB110" s="668">
        <f>IF($BE$3="４週",SUM(W110:AX110),IF($BE$3="暦月",SUM(W110:BA110),""))</f>
        <v>0</v>
      </c>
      <c r="BC110" s="669"/>
      <c r="BD110" s="670">
        <f>IF($BE$3="４週",BB110/4,IF($BE$3="暦月",(BB110/($BE$8/7)),""))</f>
        <v>0</v>
      </c>
      <c r="BE110" s="669"/>
      <c r="BF110" s="665"/>
      <c r="BG110" s="666"/>
      <c r="BH110" s="666"/>
      <c r="BI110" s="666"/>
      <c r="BJ110" s="667"/>
    </row>
    <row r="111" spans="2:62" ht="20.25" customHeight="1">
      <c r="B111" s="671">
        <f>B109+1</f>
        <v>48</v>
      </c>
      <c r="C111" s="673"/>
      <c r="D111" s="674"/>
      <c r="E111" s="95"/>
      <c r="F111" s="96"/>
      <c r="G111" s="95"/>
      <c r="H111" s="96"/>
      <c r="I111" s="677"/>
      <c r="J111" s="678"/>
      <c r="K111" s="681"/>
      <c r="L111" s="682"/>
      <c r="M111" s="682"/>
      <c r="N111" s="674"/>
      <c r="O111" s="685"/>
      <c r="P111" s="686"/>
      <c r="Q111" s="686"/>
      <c r="R111" s="686"/>
      <c r="S111" s="687"/>
      <c r="T111" s="115" t="s">
        <v>450</v>
      </c>
      <c r="U111" s="116"/>
      <c r="V111" s="117"/>
      <c r="W111" s="108"/>
      <c r="X111" s="109"/>
      <c r="Y111" s="109"/>
      <c r="Z111" s="109"/>
      <c r="AA111" s="109"/>
      <c r="AB111" s="109"/>
      <c r="AC111" s="110"/>
      <c r="AD111" s="108"/>
      <c r="AE111" s="109"/>
      <c r="AF111" s="109"/>
      <c r="AG111" s="109"/>
      <c r="AH111" s="109"/>
      <c r="AI111" s="109"/>
      <c r="AJ111" s="110"/>
      <c r="AK111" s="108"/>
      <c r="AL111" s="109"/>
      <c r="AM111" s="109"/>
      <c r="AN111" s="109"/>
      <c r="AO111" s="109"/>
      <c r="AP111" s="109"/>
      <c r="AQ111" s="110"/>
      <c r="AR111" s="108"/>
      <c r="AS111" s="109"/>
      <c r="AT111" s="109"/>
      <c r="AU111" s="109"/>
      <c r="AV111" s="109"/>
      <c r="AW111" s="109"/>
      <c r="AX111" s="110"/>
      <c r="AY111" s="108"/>
      <c r="AZ111" s="109"/>
      <c r="BA111" s="111"/>
      <c r="BB111" s="691"/>
      <c r="BC111" s="692"/>
      <c r="BD111" s="650"/>
      <c r="BE111" s="651"/>
      <c r="BF111" s="652"/>
      <c r="BG111" s="653"/>
      <c r="BH111" s="653"/>
      <c r="BI111" s="653"/>
      <c r="BJ111" s="654"/>
    </row>
    <row r="112" spans="2:62" ht="20.25" customHeight="1">
      <c r="B112" s="694"/>
      <c r="C112" s="695"/>
      <c r="D112" s="696"/>
      <c r="E112" s="118"/>
      <c r="F112" s="119">
        <f>C111</f>
        <v>0</v>
      </c>
      <c r="G112" s="118"/>
      <c r="H112" s="119">
        <f>I111</f>
        <v>0</v>
      </c>
      <c r="I112" s="697"/>
      <c r="J112" s="698"/>
      <c r="K112" s="699"/>
      <c r="L112" s="700"/>
      <c r="M112" s="700"/>
      <c r="N112" s="696"/>
      <c r="O112" s="685"/>
      <c r="P112" s="686"/>
      <c r="Q112" s="686"/>
      <c r="R112" s="686"/>
      <c r="S112" s="687"/>
      <c r="T112" s="112" t="s">
        <v>451</v>
      </c>
      <c r="U112" s="113"/>
      <c r="V112" s="114"/>
      <c r="W112" s="100" t="str">
        <f>IF(W111="","",VLOOKUP(W111,[2]シフト記号表!$C$6:$L$47,10,FALSE))</f>
        <v/>
      </c>
      <c r="X112" s="101" t="str">
        <f>IF(X111="","",VLOOKUP(X111,[2]シフト記号表!$C$6:$L$47,10,FALSE))</f>
        <v/>
      </c>
      <c r="Y112" s="101" t="str">
        <f>IF(Y111="","",VLOOKUP(Y111,[2]シフト記号表!$C$6:$L$47,10,FALSE))</f>
        <v/>
      </c>
      <c r="Z112" s="101" t="str">
        <f>IF(Z111="","",VLOOKUP(Z111,[2]シフト記号表!$C$6:$L$47,10,FALSE))</f>
        <v/>
      </c>
      <c r="AA112" s="101" t="str">
        <f>IF(AA111="","",VLOOKUP(AA111,[2]シフト記号表!$C$6:$L$47,10,FALSE))</f>
        <v/>
      </c>
      <c r="AB112" s="101" t="str">
        <f>IF(AB111="","",VLOOKUP(AB111,[2]シフト記号表!$C$6:$L$47,10,FALSE))</f>
        <v/>
      </c>
      <c r="AC112" s="102" t="str">
        <f>IF(AC111="","",VLOOKUP(AC111,[2]シフト記号表!$C$6:$L$47,10,FALSE))</f>
        <v/>
      </c>
      <c r="AD112" s="100" t="str">
        <f>IF(AD111="","",VLOOKUP(AD111,[2]シフト記号表!$C$6:$L$47,10,FALSE))</f>
        <v/>
      </c>
      <c r="AE112" s="101" t="str">
        <f>IF(AE111="","",VLOOKUP(AE111,[2]シフト記号表!$C$6:$L$47,10,FALSE))</f>
        <v/>
      </c>
      <c r="AF112" s="101" t="str">
        <f>IF(AF111="","",VLOOKUP(AF111,[2]シフト記号表!$C$6:$L$47,10,FALSE))</f>
        <v/>
      </c>
      <c r="AG112" s="101" t="str">
        <f>IF(AG111="","",VLOOKUP(AG111,[2]シフト記号表!$C$6:$L$47,10,FALSE))</f>
        <v/>
      </c>
      <c r="AH112" s="101" t="str">
        <f>IF(AH111="","",VLOOKUP(AH111,[2]シフト記号表!$C$6:$L$47,10,FALSE))</f>
        <v/>
      </c>
      <c r="AI112" s="101" t="str">
        <f>IF(AI111="","",VLOOKUP(AI111,[2]シフト記号表!$C$6:$L$47,10,FALSE))</f>
        <v/>
      </c>
      <c r="AJ112" s="102" t="str">
        <f>IF(AJ111="","",VLOOKUP(AJ111,[2]シフト記号表!$C$6:$L$47,10,FALSE))</f>
        <v/>
      </c>
      <c r="AK112" s="100" t="str">
        <f>IF(AK111="","",VLOOKUP(AK111,[2]シフト記号表!$C$6:$L$47,10,FALSE))</f>
        <v/>
      </c>
      <c r="AL112" s="101" t="str">
        <f>IF(AL111="","",VLOOKUP(AL111,[2]シフト記号表!$C$6:$L$47,10,FALSE))</f>
        <v/>
      </c>
      <c r="AM112" s="101" t="str">
        <f>IF(AM111="","",VLOOKUP(AM111,[2]シフト記号表!$C$6:$L$47,10,FALSE))</f>
        <v/>
      </c>
      <c r="AN112" s="101" t="str">
        <f>IF(AN111="","",VLOOKUP(AN111,[2]シフト記号表!$C$6:$L$47,10,FALSE))</f>
        <v/>
      </c>
      <c r="AO112" s="101" t="str">
        <f>IF(AO111="","",VLOOKUP(AO111,[2]シフト記号表!$C$6:$L$47,10,FALSE))</f>
        <v/>
      </c>
      <c r="AP112" s="101" t="str">
        <f>IF(AP111="","",VLOOKUP(AP111,[2]シフト記号表!$C$6:$L$47,10,FALSE))</f>
        <v/>
      </c>
      <c r="AQ112" s="102" t="str">
        <f>IF(AQ111="","",VLOOKUP(AQ111,[2]シフト記号表!$C$6:$L$47,10,FALSE))</f>
        <v/>
      </c>
      <c r="AR112" s="100" t="str">
        <f>IF(AR111="","",VLOOKUP(AR111,[2]シフト記号表!$C$6:$L$47,10,FALSE))</f>
        <v/>
      </c>
      <c r="AS112" s="101" t="str">
        <f>IF(AS111="","",VLOOKUP(AS111,[2]シフト記号表!$C$6:$L$47,10,FALSE))</f>
        <v/>
      </c>
      <c r="AT112" s="101" t="str">
        <f>IF(AT111="","",VLOOKUP(AT111,[2]シフト記号表!$C$6:$L$47,10,FALSE))</f>
        <v/>
      </c>
      <c r="AU112" s="101" t="str">
        <f>IF(AU111="","",VLOOKUP(AU111,[2]シフト記号表!$C$6:$L$47,10,FALSE))</f>
        <v/>
      </c>
      <c r="AV112" s="101" t="str">
        <f>IF(AV111="","",VLOOKUP(AV111,[2]シフト記号表!$C$6:$L$47,10,FALSE))</f>
        <v/>
      </c>
      <c r="AW112" s="101" t="str">
        <f>IF(AW111="","",VLOOKUP(AW111,[2]シフト記号表!$C$6:$L$47,10,FALSE))</f>
        <v/>
      </c>
      <c r="AX112" s="102" t="str">
        <f>IF(AX111="","",VLOOKUP(AX111,[2]シフト記号表!$C$6:$L$47,10,FALSE))</f>
        <v/>
      </c>
      <c r="AY112" s="100" t="str">
        <f>IF(AY111="","",VLOOKUP(AY111,[2]シフト記号表!$C$6:$L$47,10,FALSE))</f>
        <v/>
      </c>
      <c r="AZ112" s="101" t="str">
        <f>IF(AZ111="","",VLOOKUP(AZ111,[2]シフト記号表!$C$6:$L$47,10,FALSE))</f>
        <v/>
      </c>
      <c r="BA112" s="101" t="str">
        <f>IF(BA111="","",VLOOKUP(BA111,[2]シフト記号表!$C$6:$L$47,10,FALSE))</f>
        <v/>
      </c>
      <c r="BB112" s="668">
        <f>IF($BE$3="４週",SUM(W112:AX112),IF($BE$3="暦月",SUM(W112:BA112),""))</f>
        <v>0</v>
      </c>
      <c r="BC112" s="669"/>
      <c r="BD112" s="670">
        <f>IF($BE$3="４週",BB112/4,IF($BE$3="暦月",(BB112/($BE$8/7)),""))</f>
        <v>0</v>
      </c>
      <c r="BE112" s="669"/>
      <c r="BF112" s="665"/>
      <c r="BG112" s="666"/>
      <c r="BH112" s="666"/>
      <c r="BI112" s="666"/>
      <c r="BJ112" s="667"/>
    </row>
    <row r="113" spans="2:62" ht="20.25" customHeight="1">
      <c r="B113" s="671">
        <f>B111+1</f>
        <v>49</v>
      </c>
      <c r="C113" s="673"/>
      <c r="D113" s="674"/>
      <c r="E113" s="95"/>
      <c r="F113" s="96"/>
      <c r="G113" s="95"/>
      <c r="H113" s="96"/>
      <c r="I113" s="677"/>
      <c r="J113" s="678"/>
      <c r="K113" s="681"/>
      <c r="L113" s="682"/>
      <c r="M113" s="682"/>
      <c r="N113" s="674"/>
      <c r="O113" s="685"/>
      <c r="P113" s="686"/>
      <c r="Q113" s="686"/>
      <c r="R113" s="686"/>
      <c r="S113" s="687"/>
      <c r="T113" s="115" t="s">
        <v>450</v>
      </c>
      <c r="U113" s="116"/>
      <c r="V113" s="117"/>
      <c r="W113" s="108"/>
      <c r="X113" s="109"/>
      <c r="Y113" s="109"/>
      <c r="Z113" s="109"/>
      <c r="AA113" s="109"/>
      <c r="AB113" s="109"/>
      <c r="AC113" s="110"/>
      <c r="AD113" s="108"/>
      <c r="AE113" s="109"/>
      <c r="AF113" s="109"/>
      <c r="AG113" s="109"/>
      <c r="AH113" s="109"/>
      <c r="AI113" s="109"/>
      <c r="AJ113" s="110"/>
      <c r="AK113" s="108"/>
      <c r="AL113" s="109"/>
      <c r="AM113" s="109"/>
      <c r="AN113" s="109"/>
      <c r="AO113" s="109"/>
      <c r="AP113" s="109"/>
      <c r="AQ113" s="110"/>
      <c r="AR113" s="108"/>
      <c r="AS113" s="109"/>
      <c r="AT113" s="109"/>
      <c r="AU113" s="109"/>
      <c r="AV113" s="109"/>
      <c r="AW113" s="109"/>
      <c r="AX113" s="110"/>
      <c r="AY113" s="108"/>
      <c r="AZ113" s="109"/>
      <c r="BA113" s="111"/>
      <c r="BB113" s="691"/>
      <c r="BC113" s="692"/>
      <c r="BD113" s="650"/>
      <c r="BE113" s="651"/>
      <c r="BF113" s="652"/>
      <c r="BG113" s="653"/>
      <c r="BH113" s="653"/>
      <c r="BI113" s="653"/>
      <c r="BJ113" s="654"/>
    </row>
    <row r="114" spans="2:62" ht="20.25" customHeight="1">
      <c r="B114" s="694"/>
      <c r="C114" s="695"/>
      <c r="D114" s="696"/>
      <c r="E114" s="118"/>
      <c r="F114" s="119">
        <f>C113</f>
        <v>0</v>
      </c>
      <c r="G114" s="118"/>
      <c r="H114" s="119">
        <f>I113</f>
        <v>0</v>
      </c>
      <c r="I114" s="697"/>
      <c r="J114" s="698"/>
      <c r="K114" s="699"/>
      <c r="L114" s="700"/>
      <c r="M114" s="700"/>
      <c r="N114" s="696"/>
      <c r="O114" s="685"/>
      <c r="P114" s="686"/>
      <c r="Q114" s="686"/>
      <c r="R114" s="686"/>
      <c r="S114" s="687"/>
      <c r="T114" s="112" t="s">
        <v>451</v>
      </c>
      <c r="U114" s="113"/>
      <c r="V114" s="114"/>
      <c r="W114" s="100" t="str">
        <f>IF(W113="","",VLOOKUP(W113,[2]シフト記号表!$C$6:$L$47,10,FALSE))</f>
        <v/>
      </c>
      <c r="X114" s="101" t="str">
        <f>IF(X113="","",VLOOKUP(X113,[2]シフト記号表!$C$6:$L$47,10,FALSE))</f>
        <v/>
      </c>
      <c r="Y114" s="101" t="str">
        <f>IF(Y113="","",VLOOKUP(Y113,[2]シフト記号表!$C$6:$L$47,10,FALSE))</f>
        <v/>
      </c>
      <c r="Z114" s="101" t="str">
        <f>IF(Z113="","",VLOOKUP(Z113,[2]シフト記号表!$C$6:$L$47,10,FALSE))</f>
        <v/>
      </c>
      <c r="AA114" s="101" t="str">
        <f>IF(AA113="","",VLOOKUP(AA113,[2]シフト記号表!$C$6:$L$47,10,FALSE))</f>
        <v/>
      </c>
      <c r="AB114" s="101" t="str">
        <f>IF(AB113="","",VLOOKUP(AB113,[2]シフト記号表!$C$6:$L$47,10,FALSE))</f>
        <v/>
      </c>
      <c r="AC114" s="102" t="str">
        <f>IF(AC113="","",VLOOKUP(AC113,[2]シフト記号表!$C$6:$L$47,10,FALSE))</f>
        <v/>
      </c>
      <c r="AD114" s="100" t="str">
        <f>IF(AD113="","",VLOOKUP(AD113,[2]シフト記号表!$C$6:$L$47,10,FALSE))</f>
        <v/>
      </c>
      <c r="AE114" s="101" t="str">
        <f>IF(AE113="","",VLOOKUP(AE113,[2]シフト記号表!$C$6:$L$47,10,FALSE))</f>
        <v/>
      </c>
      <c r="AF114" s="101" t="str">
        <f>IF(AF113="","",VLOOKUP(AF113,[2]シフト記号表!$C$6:$L$47,10,FALSE))</f>
        <v/>
      </c>
      <c r="AG114" s="101" t="str">
        <f>IF(AG113="","",VLOOKUP(AG113,[2]シフト記号表!$C$6:$L$47,10,FALSE))</f>
        <v/>
      </c>
      <c r="AH114" s="101" t="str">
        <f>IF(AH113="","",VLOOKUP(AH113,[2]シフト記号表!$C$6:$L$47,10,FALSE))</f>
        <v/>
      </c>
      <c r="AI114" s="101" t="str">
        <f>IF(AI113="","",VLOOKUP(AI113,[2]シフト記号表!$C$6:$L$47,10,FALSE))</f>
        <v/>
      </c>
      <c r="AJ114" s="102" t="str">
        <f>IF(AJ113="","",VLOOKUP(AJ113,[2]シフト記号表!$C$6:$L$47,10,FALSE))</f>
        <v/>
      </c>
      <c r="AK114" s="100" t="str">
        <f>IF(AK113="","",VLOOKUP(AK113,[2]シフト記号表!$C$6:$L$47,10,FALSE))</f>
        <v/>
      </c>
      <c r="AL114" s="101" t="str">
        <f>IF(AL113="","",VLOOKUP(AL113,[2]シフト記号表!$C$6:$L$47,10,FALSE))</f>
        <v/>
      </c>
      <c r="AM114" s="101" t="str">
        <f>IF(AM113="","",VLOOKUP(AM113,[2]シフト記号表!$C$6:$L$47,10,FALSE))</f>
        <v/>
      </c>
      <c r="AN114" s="101" t="str">
        <f>IF(AN113="","",VLOOKUP(AN113,[2]シフト記号表!$C$6:$L$47,10,FALSE))</f>
        <v/>
      </c>
      <c r="AO114" s="101" t="str">
        <f>IF(AO113="","",VLOOKUP(AO113,[2]シフト記号表!$C$6:$L$47,10,FALSE))</f>
        <v/>
      </c>
      <c r="AP114" s="101" t="str">
        <f>IF(AP113="","",VLOOKUP(AP113,[2]シフト記号表!$C$6:$L$47,10,FALSE))</f>
        <v/>
      </c>
      <c r="AQ114" s="102" t="str">
        <f>IF(AQ113="","",VLOOKUP(AQ113,[2]シフト記号表!$C$6:$L$47,10,FALSE))</f>
        <v/>
      </c>
      <c r="AR114" s="100" t="str">
        <f>IF(AR113="","",VLOOKUP(AR113,[2]シフト記号表!$C$6:$L$47,10,FALSE))</f>
        <v/>
      </c>
      <c r="AS114" s="101" t="str">
        <f>IF(AS113="","",VLOOKUP(AS113,[2]シフト記号表!$C$6:$L$47,10,FALSE))</f>
        <v/>
      </c>
      <c r="AT114" s="101" t="str">
        <f>IF(AT113="","",VLOOKUP(AT113,[2]シフト記号表!$C$6:$L$47,10,FALSE))</f>
        <v/>
      </c>
      <c r="AU114" s="101" t="str">
        <f>IF(AU113="","",VLOOKUP(AU113,[2]シフト記号表!$C$6:$L$47,10,FALSE))</f>
        <v/>
      </c>
      <c r="AV114" s="101" t="str">
        <f>IF(AV113="","",VLOOKUP(AV113,[2]シフト記号表!$C$6:$L$47,10,FALSE))</f>
        <v/>
      </c>
      <c r="AW114" s="101" t="str">
        <f>IF(AW113="","",VLOOKUP(AW113,[2]シフト記号表!$C$6:$L$47,10,FALSE))</f>
        <v/>
      </c>
      <c r="AX114" s="102" t="str">
        <f>IF(AX113="","",VLOOKUP(AX113,[2]シフト記号表!$C$6:$L$47,10,FALSE))</f>
        <v/>
      </c>
      <c r="AY114" s="100" t="str">
        <f>IF(AY113="","",VLOOKUP(AY113,[2]シフト記号表!$C$6:$L$47,10,FALSE))</f>
        <v/>
      </c>
      <c r="AZ114" s="101" t="str">
        <f>IF(AZ113="","",VLOOKUP(AZ113,[2]シフト記号表!$C$6:$L$47,10,FALSE))</f>
        <v/>
      </c>
      <c r="BA114" s="101" t="str">
        <f>IF(BA113="","",VLOOKUP(BA113,[2]シフト記号表!$C$6:$L$47,10,FALSE))</f>
        <v/>
      </c>
      <c r="BB114" s="668">
        <f>IF($BE$3="４週",SUM(W114:AX114),IF($BE$3="暦月",SUM(W114:BA114),""))</f>
        <v>0</v>
      </c>
      <c r="BC114" s="669"/>
      <c r="BD114" s="670">
        <f>IF($BE$3="４週",BB114/4,IF($BE$3="暦月",(BB114/($BE$8/7)),""))</f>
        <v>0</v>
      </c>
      <c r="BE114" s="669"/>
      <c r="BF114" s="665"/>
      <c r="BG114" s="666"/>
      <c r="BH114" s="666"/>
      <c r="BI114" s="666"/>
      <c r="BJ114" s="667"/>
    </row>
    <row r="115" spans="2:62" ht="20.25" customHeight="1">
      <c r="B115" s="671">
        <f>B113+1</f>
        <v>50</v>
      </c>
      <c r="C115" s="673"/>
      <c r="D115" s="674"/>
      <c r="E115" s="95"/>
      <c r="F115" s="96"/>
      <c r="G115" s="95"/>
      <c r="H115" s="96"/>
      <c r="I115" s="677"/>
      <c r="J115" s="678"/>
      <c r="K115" s="681"/>
      <c r="L115" s="682"/>
      <c r="M115" s="682"/>
      <c r="N115" s="674"/>
      <c r="O115" s="685"/>
      <c r="P115" s="686"/>
      <c r="Q115" s="686"/>
      <c r="R115" s="686"/>
      <c r="S115" s="687"/>
      <c r="T115" s="115" t="s">
        <v>450</v>
      </c>
      <c r="U115" s="116"/>
      <c r="V115" s="117"/>
      <c r="W115" s="108"/>
      <c r="X115" s="109"/>
      <c r="Y115" s="109"/>
      <c r="Z115" s="109"/>
      <c r="AA115" s="109"/>
      <c r="AB115" s="109"/>
      <c r="AC115" s="110"/>
      <c r="AD115" s="108"/>
      <c r="AE115" s="109"/>
      <c r="AF115" s="109"/>
      <c r="AG115" s="109"/>
      <c r="AH115" s="109"/>
      <c r="AI115" s="109"/>
      <c r="AJ115" s="110"/>
      <c r="AK115" s="108"/>
      <c r="AL115" s="109"/>
      <c r="AM115" s="109"/>
      <c r="AN115" s="109"/>
      <c r="AO115" s="109"/>
      <c r="AP115" s="109"/>
      <c r="AQ115" s="110"/>
      <c r="AR115" s="108"/>
      <c r="AS115" s="109"/>
      <c r="AT115" s="109"/>
      <c r="AU115" s="109"/>
      <c r="AV115" s="109"/>
      <c r="AW115" s="109"/>
      <c r="AX115" s="110"/>
      <c r="AY115" s="108"/>
      <c r="AZ115" s="109"/>
      <c r="BA115" s="111"/>
      <c r="BB115" s="691"/>
      <c r="BC115" s="692"/>
      <c r="BD115" s="650"/>
      <c r="BE115" s="651"/>
      <c r="BF115" s="652"/>
      <c r="BG115" s="653"/>
      <c r="BH115" s="653"/>
      <c r="BI115" s="653"/>
      <c r="BJ115" s="654"/>
    </row>
    <row r="116" spans="2:62" ht="20.25" customHeight="1">
      <c r="B116" s="694"/>
      <c r="C116" s="695"/>
      <c r="D116" s="696"/>
      <c r="E116" s="118"/>
      <c r="F116" s="119">
        <f>C115</f>
        <v>0</v>
      </c>
      <c r="G116" s="118"/>
      <c r="H116" s="119">
        <f>I115</f>
        <v>0</v>
      </c>
      <c r="I116" s="697"/>
      <c r="J116" s="698"/>
      <c r="K116" s="699"/>
      <c r="L116" s="700"/>
      <c r="M116" s="700"/>
      <c r="N116" s="696"/>
      <c r="O116" s="685"/>
      <c r="P116" s="686"/>
      <c r="Q116" s="686"/>
      <c r="R116" s="686"/>
      <c r="S116" s="687"/>
      <c r="T116" s="112" t="s">
        <v>451</v>
      </c>
      <c r="U116" s="113"/>
      <c r="V116" s="114"/>
      <c r="W116" s="100" t="str">
        <f>IF(W115="","",VLOOKUP(W115,[2]シフト記号表!$C$6:$L$47,10,FALSE))</f>
        <v/>
      </c>
      <c r="X116" s="101" t="str">
        <f>IF(X115="","",VLOOKUP(X115,[2]シフト記号表!$C$6:$L$47,10,FALSE))</f>
        <v/>
      </c>
      <c r="Y116" s="101" t="str">
        <f>IF(Y115="","",VLOOKUP(Y115,[2]シフト記号表!$C$6:$L$47,10,FALSE))</f>
        <v/>
      </c>
      <c r="Z116" s="101" t="str">
        <f>IF(Z115="","",VLOOKUP(Z115,[2]シフト記号表!$C$6:$L$47,10,FALSE))</f>
        <v/>
      </c>
      <c r="AA116" s="101" t="str">
        <f>IF(AA115="","",VLOOKUP(AA115,[2]シフト記号表!$C$6:$L$47,10,FALSE))</f>
        <v/>
      </c>
      <c r="AB116" s="101" t="str">
        <f>IF(AB115="","",VLOOKUP(AB115,[2]シフト記号表!$C$6:$L$47,10,FALSE))</f>
        <v/>
      </c>
      <c r="AC116" s="102" t="str">
        <f>IF(AC115="","",VLOOKUP(AC115,[2]シフト記号表!$C$6:$L$47,10,FALSE))</f>
        <v/>
      </c>
      <c r="AD116" s="100" t="str">
        <f>IF(AD115="","",VLOOKUP(AD115,[2]シフト記号表!$C$6:$L$47,10,FALSE))</f>
        <v/>
      </c>
      <c r="AE116" s="101" t="str">
        <f>IF(AE115="","",VLOOKUP(AE115,[2]シフト記号表!$C$6:$L$47,10,FALSE))</f>
        <v/>
      </c>
      <c r="AF116" s="101" t="str">
        <f>IF(AF115="","",VLOOKUP(AF115,[2]シフト記号表!$C$6:$L$47,10,FALSE))</f>
        <v/>
      </c>
      <c r="AG116" s="101" t="str">
        <f>IF(AG115="","",VLOOKUP(AG115,[2]シフト記号表!$C$6:$L$47,10,FALSE))</f>
        <v/>
      </c>
      <c r="AH116" s="101" t="str">
        <f>IF(AH115="","",VLOOKUP(AH115,[2]シフト記号表!$C$6:$L$47,10,FALSE))</f>
        <v/>
      </c>
      <c r="AI116" s="101" t="str">
        <f>IF(AI115="","",VLOOKUP(AI115,[2]シフト記号表!$C$6:$L$47,10,FALSE))</f>
        <v/>
      </c>
      <c r="AJ116" s="102" t="str">
        <f>IF(AJ115="","",VLOOKUP(AJ115,[2]シフト記号表!$C$6:$L$47,10,FALSE))</f>
        <v/>
      </c>
      <c r="AK116" s="100" t="str">
        <f>IF(AK115="","",VLOOKUP(AK115,[2]シフト記号表!$C$6:$L$47,10,FALSE))</f>
        <v/>
      </c>
      <c r="AL116" s="101" t="str">
        <f>IF(AL115="","",VLOOKUP(AL115,[2]シフト記号表!$C$6:$L$47,10,FALSE))</f>
        <v/>
      </c>
      <c r="AM116" s="101" t="str">
        <f>IF(AM115="","",VLOOKUP(AM115,[2]シフト記号表!$C$6:$L$47,10,FALSE))</f>
        <v/>
      </c>
      <c r="AN116" s="101" t="str">
        <f>IF(AN115="","",VLOOKUP(AN115,[2]シフト記号表!$C$6:$L$47,10,FALSE))</f>
        <v/>
      </c>
      <c r="AO116" s="101" t="str">
        <f>IF(AO115="","",VLOOKUP(AO115,[2]シフト記号表!$C$6:$L$47,10,FALSE))</f>
        <v/>
      </c>
      <c r="AP116" s="101" t="str">
        <f>IF(AP115="","",VLOOKUP(AP115,[2]シフト記号表!$C$6:$L$47,10,FALSE))</f>
        <v/>
      </c>
      <c r="AQ116" s="102" t="str">
        <f>IF(AQ115="","",VLOOKUP(AQ115,[2]シフト記号表!$C$6:$L$47,10,FALSE))</f>
        <v/>
      </c>
      <c r="AR116" s="100" t="str">
        <f>IF(AR115="","",VLOOKUP(AR115,[2]シフト記号表!$C$6:$L$47,10,FALSE))</f>
        <v/>
      </c>
      <c r="AS116" s="101" t="str">
        <f>IF(AS115="","",VLOOKUP(AS115,[2]シフト記号表!$C$6:$L$47,10,FALSE))</f>
        <v/>
      </c>
      <c r="AT116" s="101" t="str">
        <f>IF(AT115="","",VLOOKUP(AT115,[2]シフト記号表!$C$6:$L$47,10,FALSE))</f>
        <v/>
      </c>
      <c r="AU116" s="101" t="str">
        <f>IF(AU115="","",VLOOKUP(AU115,[2]シフト記号表!$C$6:$L$47,10,FALSE))</f>
        <v/>
      </c>
      <c r="AV116" s="101" t="str">
        <f>IF(AV115="","",VLOOKUP(AV115,[2]シフト記号表!$C$6:$L$47,10,FALSE))</f>
        <v/>
      </c>
      <c r="AW116" s="101" t="str">
        <f>IF(AW115="","",VLOOKUP(AW115,[2]シフト記号表!$C$6:$L$47,10,FALSE))</f>
        <v/>
      </c>
      <c r="AX116" s="102" t="str">
        <f>IF(AX115="","",VLOOKUP(AX115,[2]シフト記号表!$C$6:$L$47,10,FALSE))</f>
        <v/>
      </c>
      <c r="AY116" s="100" t="str">
        <f>IF(AY115="","",VLOOKUP(AY115,[2]シフト記号表!$C$6:$L$47,10,FALSE))</f>
        <v/>
      </c>
      <c r="AZ116" s="101" t="str">
        <f>IF(AZ115="","",VLOOKUP(AZ115,[2]シフト記号表!$C$6:$L$47,10,FALSE))</f>
        <v/>
      </c>
      <c r="BA116" s="101" t="str">
        <f>IF(BA115="","",VLOOKUP(BA115,[2]シフト記号表!$C$6:$L$47,10,FALSE))</f>
        <v/>
      </c>
      <c r="BB116" s="668">
        <f>IF($BE$3="４週",SUM(W116:AX116),IF($BE$3="暦月",SUM(W116:BA116),""))</f>
        <v>0</v>
      </c>
      <c r="BC116" s="669"/>
      <c r="BD116" s="670">
        <f>IF($BE$3="４週",BB116/4,IF($BE$3="暦月",(BB116/($BE$8/7)),""))</f>
        <v>0</v>
      </c>
      <c r="BE116" s="669"/>
      <c r="BF116" s="665"/>
      <c r="BG116" s="666"/>
      <c r="BH116" s="666"/>
      <c r="BI116" s="666"/>
      <c r="BJ116" s="667"/>
    </row>
    <row r="117" spans="2:62" ht="20.25" customHeight="1">
      <c r="B117" s="671">
        <f>B115+1</f>
        <v>51</v>
      </c>
      <c r="C117" s="673"/>
      <c r="D117" s="674"/>
      <c r="E117" s="95"/>
      <c r="F117" s="96"/>
      <c r="G117" s="95"/>
      <c r="H117" s="96"/>
      <c r="I117" s="677"/>
      <c r="J117" s="678"/>
      <c r="K117" s="681"/>
      <c r="L117" s="682"/>
      <c r="M117" s="682"/>
      <c r="N117" s="674"/>
      <c r="O117" s="685"/>
      <c r="P117" s="686"/>
      <c r="Q117" s="686"/>
      <c r="R117" s="686"/>
      <c r="S117" s="687"/>
      <c r="T117" s="115" t="s">
        <v>450</v>
      </c>
      <c r="U117" s="116"/>
      <c r="V117" s="117"/>
      <c r="W117" s="108"/>
      <c r="X117" s="109"/>
      <c r="Y117" s="109"/>
      <c r="Z117" s="109"/>
      <c r="AA117" s="109"/>
      <c r="AB117" s="109"/>
      <c r="AC117" s="110"/>
      <c r="AD117" s="108"/>
      <c r="AE117" s="109"/>
      <c r="AF117" s="109"/>
      <c r="AG117" s="109"/>
      <c r="AH117" s="109"/>
      <c r="AI117" s="109"/>
      <c r="AJ117" s="110"/>
      <c r="AK117" s="108"/>
      <c r="AL117" s="109"/>
      <c r="AM117" s="109"/>
      <c r="AN117" s="109"/>
      <c r="AO117" s="109"/>
      <c r="AP117" s="109"/>
      <c r="AQ117" s="110"/>
      <c r="AR117" s="108"/>
      <c r="AS117" s="109"/>
      <c r="AT117" s="109"/>
      <c r="AU117" s="109"/>
      <c r="AV117" s="109"/>
      <c r="AW117" s="109"/>
      <c r="AX117" s="110"/>
      <c r="AY117" s="108"/>
      <c r="AZ117" s="109"/>
      <c r="BA117" s="111"/>
      <c r="BB117" s="691"/>
      <c r="BC117" s="692"/>
      <c r="BD117" s="650"/>
      <c r="BE117" s="651"/>
      <c r="BF117" s="652"/>
      <c r="BG117" s="653"/>
      <c r="BH117" s="653"/>
      <c r="BI117" s="653"/>
      <c r="BJ117" s="654"/>
    </row>
    <row r="118" spans="2:62" ht="20.25" customHeight="1">
      <c r="B118" s="694"/>
      <c r="C118" s="695"/>
      <c r="D118" s="696"/>
      <c r="E118" s="118"/>
      <c r="F118" s="119">
        <f>C117</f>
        <v>0</v>
      </c>
      <c r="G118" s="118"/>
      <c r="H118" s="119">
        <f>I117</f>
        <v>0</v>
      </c>
      <c r="I118" s="697"/>
      <c r="J118" s="698"/>
      <c r="K118" s="699"/>
      <c r="L118" s="700"/>
      <c r="M118" s="700"/>
      <c r="N118" s="696"/>
      <c r="O118" s="685"/>
      <c r="P118" s="686"/>
      <c r="Q118" s="686"/>
      <c r="R118" s="686"/>
      <c r="S118" s="687"/>
      <c r="T118" s="112" t="s">
        <v>451</v>
      </c>
      <c r="U118" s="113"/>
      <c r="V118" s="114"/>
      <c r="W118" s="100" t="str">
        <f>IF(W117="","",VLOOKUP(W117,[2]シフト記号表!$C$6:$L$47,10,FALSE))</f>
        <v/>
      </c>
      <c r="X118" s="101" t="str">
        <f>IF(X117="","",VLOOKUP(X117,[2]シフト記号表!$C$6:$L$47,10,FALSE))</f>
        <v/>
      </c>
      <c r="Y118" s="101" t="str">
        <f>IF(Y117="","",VLOOKUP(Y117,[2]シフト記号表!$C$6:$L$47,10,FALSE))</f>
        <v/>
      </c>
      <c r="Z118" s="101" t="str">
        <f>IF(Z117="","",VLOOKUP(Z117,[2]シフト記号表!$C$6:$L$47,10,FALSE))</f>
        <v/>
      </c>
      <c r="AA118" s="101" t="str">
        <f>IF(AA117="","",VLOOKUP(AA117,[2]シフト記号表!$C$6:$L$47,10,FALSE))</f>
        <v/>
      </c>
      <c r="AB118" s="101" t="str">
        <f>IF(AB117="","",VLOOKUP(AB117,[2]シフト記号表!$C$6:$L$47,10,FALSE))</f>
        <v/>
      </c>
      <c r="AC118" s="102" t="str">
        <f>IF(AC117="","",VLOOKUP(AC117,[2]シフト記号表!$C$6:$L$47,10,FALSE))</f>
        <v/>
      </c>
      <c r="AD118" s="100" t="str">
        <f>IF(AD117="","",VLOOKUP(AD117,[2]シフト記号表!$C$6:$L$47,10,FALSE))</f>
        <v/>
      </c>
      <c r="AE118" s="101" t="str">
        <f>IF(AE117="","",VLOOKUP(AE117,[2]シフト記号表!$C$6:$L$47,10,FALSE))</f>
        <v/>
      </c>
      <c r="AF118" s="101" t="str">
        <f>IF(AF117="","",VLOOKUP(AF117,[2]シフト記号表!$C$6:$L$47,10,FALSE))</f>
        <v/>
      </c>
      <c r="AG118" s="101" t="str">
        <f>IF(AG117="","",VLOOKUP(AG117,[2]シフト記号表!$C$6:$L$47,10,FALSE))</f>
        <v/>
      </c>
      <c r="AH118" s="101" t="str">
        <f>IF(AH117="","",VLOOKUP(AH117,[2]シフト記号表!$C$6:$L$47,10,FALSE))</f>
        <v/>
      </c>
      <c r="AI118" s="101" t="str">
        <f>IF(AI117="","",VLOOKUP(AI117,[2]シフト記号表!$C$6:$L$47,10,FALSE))</f>
        <v/>
      </c>
      <c r="AJ118" s="102" t="str">
        <f>IF(AJ117="","",VLOOKUP(AJ117,[2]シフト記号表!$C$6:$L$47,10,FALSE))</f>
        <v/>
      </c>
      <c r="AK118" s="100" t="str">
        <f>IF(AK117="","",VLOOKUP(AK117,[2]シフト記号表!$C$6:$L$47,10,FALSE))</f>
        <v/>
      </c>
      <c r="AL118" s="101" t="str">
        <f>IF(AL117="","",VLOOKUP(AL117,[2]シフト記号表!$C$6:$L$47,10,FALSE))</f>
        <v/>
      </c>
      <c r="AM118" s="101" t="str">
        <f>IF(AM117="","",VLOOKUP(AM117,[2]シフト記号表!$C$6:$L$47,10,FALSE))</f>
        <v/>
      </c>
      <c r="AN118" s="101" t="str">
        <f>IF(AN117="","",VLOOKUP(AN117,[2]シフト記号表!$C$6:$L$47,10,FALSE))</f>
        <v/>
      </c>
      <c r="AO118" s="101" t="str">
        <f>IF(AO117="","",VLOOKUP(AO117,[2]シフト記号表!$C$6:$L$47,10,FALSE))</f>
        <v/>
      </c>
      <c r="AP118" s="101" t="str">
        <f>IF(AP117="","",VLOOKUP(AP117,[2]シフト記号表!$C$6:$L$47,10,FALSE))</f>
        <v/>
      </c>
      <c r="AQ118" s="102" t="str">
        <f>IF(AQ117="","",VLOOKUP(AQ117,[2]シフト記号表!$C$6:$L$47,10,FALSE))</f>
        <v/>
      </c>
      <c r="AR118" s="100" t="str">
        <f>IF(AR117="","",VLOOKUP(AR117,[2]シフト記号表!$C$6:$L$47,10,FALSE))</f>
        <v/>
      </c>
      <c r="AS118" s="101" t="str">
        <f>IF(AS117="","",VLOOKUP(AS117,[2]シフト記号表!$C$6:$L$47,10,FALSE))</f>
        <v/>
      </c>
      <c r="AT118" s="101" t="str">
        <f>IF(AT117="","",VLOOKUP(AT117,[2]シフト記号表!$C$6:$L$47,10,FALSE))</f>
        <v/>
      </c>
      <c r="AU118" s="101" t="str">
        <f>IF(AU117="","",VLOOKUP(AU117,[2]シフト記号表!$C$6:$L$47,10,FALSE))</f>
        <v/>
      </c>
      <c r="AV118" s="101" t="str">
        <f>IF(AV117="","",VLOOKUP(AV117,[2]シフト記号表!$C$6:$L$47,10,FALSE))</f>
        <v/>
      </c>
      <c r="AW118" s="101" t="str">
        <f>IF(AW117="","",VLOOKUP(AW117,[2]シフト記号表!$C$6:$L$47,10,FALSE))</f>
        <v/>
      </c>
      <c r="AX118" s="102" t="str">
        <f>IF(AX117="","",VLOOKUP(AX117,[2]シフト記号表!$C$6:$L$47,10,FALSE))</f>
        <v/>
      </c>
      <c r="AY118" s="100" t="str">
        <f>IF(AY117="","",VLOOKUP(AY117,[2]シフト記号表!$C$6:$L$47,10,FALSE))</f>
        <v/>
      </c>
      <c r="AZ118" s="101" t="str">
        <f>IF(AZ117="","",VLOOKUP(AZ117,[2]シフト記号表!$C$6:$L$47,10,FALSE))</f>
        <v/>
      </c>
      <c r="BA118" s="101" t="str">
        <f>IF(BA117="","",VLOOKUP(BA117,[2]シフト記号表!$C$6:$L$47,10,FALSE))</f>
        <v/>
      </c>
      <c r="BB118" s="668">
        <f>IF($BE$3="４週",SUM(W118:AX118),IF($BE$3="暦月",SUM(W118:BA118),""))</f>
        <v>0</v>
      </c>
      <c r="BC118" s="669"/>
      <c r="BD118" s="670">
        <f>IF($BE$3="４週",BB118/4,IF($BE$3="暦月",(BB118/($BE$8/7)),""))</f>
        <v>0</v>
      </c>
      <c r="BE118" s="669"/>
      <c r="BF118" s="665"/>
      <c r="BG118" s="666"/>
      <c r="BH118" s="666"/>
      <c r="BI118" s="666"/>
      <c r="BJ118" s="667"/>
    </row>
    <row r="119" spans="2:62" ht="20.25" customHeight="1">
      <c r="B119" s="671">
        <f>B117+1</f>
        <v>52</v>
      </c>
      <c r="C119" s="673"/>
      <c r="D119" s="674"/>
      <c r="E119" s="95"/>
      <c r="F119" s="96"/>
      <c r="G119" s="95"/>
      <c r="H119" s="96"/>
      <c r="I119" s="677"/>
      <c r="J119" s="678"/>
      <c r="K119" s="681"/>
      <c r="L119" s="682"/>
      <c r="M119" s="682"/>
      <c r="N119" s="674"/>
      <c r="O119" s="685"/>
      <c r="P119" s="686"/>
      <c r="Q119" s="686"/>
      <c r="R119" s="686"/>
      <c r="S119" s="687"/>
      <c r="T119" s="115" t="s">
        <v>450</v>
      </c>
      <c r="U119" s="116"/>
      <c r="V119" s="117"/>
      <c r="W119" s="108"/>
      <c r="X119" s="109"/>
      <c r="Y119" s="109"/>
      <c r="Z119" s="109"/>
      <c r="AA119" s="109"/>
      <c r="AB119" s="109"/>
      <c r="AC119" s="110"/>
      <c r="AD119" s="108"/>
      <c r="AE119" s="109"/>
      <c r="AF119" s="109"/>
      <c r="AG119" s="109"/>
      <c r="AH119" s="109"/>
      <c r="AI119" s="109"/>
      <c r="AJ119" s="110"/>
      <c r="AK119" s="108"/>
      <c r="AL119" s="109"/>
      <c r="AM119" s="109"/>
      <c r="AN119" s="109"/>
      <c r="AO119" s="109"/>
      <c r="AP119" s="109"/>
      <c r="AQ119" s="110"/>
      <c r="AR119" s="108"/>
      <c r="AS119" s="109"/>
      <c r="AT119" s="109"/>
      <c r="AU119" s="109"/>
      <c r="AV119" s="109"/>
      <c r="AW119" s="109"/>
      <c r="AX119" s="110"/>
      <c r="AY119" s="108"/>
      <c r="AZ119" s="109"/>
      <c r="BA119" s="111"/>
      <c r="BB119" s="691"/>
      <c r="BC119" s="692"/>
      <c r="BD119" s="650"/>
      <c r="BE119" s="651"/>
      <c r="BF119" s="652"/>
      <c r="BG119" s="653"/>
      <c r="BH119" s="653"/>
      <c r="BI119" s="653"/>
      <c r="BJ119" s="654"/>
    </row>
    <row r="120" spans="2:62" ht="20.25" customHeight="1">
      <c r="B120" s="694"/>
      <c r="C120" s="695"/>
      <c r="D120" s="696"/>
      <c r="E120" s="118"/>
      <c r="F120" s="119">
        <f>C119</f>
        <v>0</v>
      </c>
      <c r="G120" s="118"/>
      <c r="H120" s="119">
        <f>I119</f>
        <v>0</v>
      </c>
      <c r="I120" s="697"/>
      <c r="J120" s="698"/>
      <c r="K120" s="699"/>
      <c r="L120" s="700"/>
      <c r="M120" s="700"/>
      <c r="N120" s="696"/>
      <c r="O120" s="685"/>
      <c r="P120" s="686"/>
      <c r="Q120" s="686"/>
      <c r="R120" s="686"/>
      <c r="S120" s="687"/>
      <c r="T120" s="112" t="s">
        <v>451</v>
      </c>
      <c r="U120" s="113"/>
      <c r="V120" s="114"/>
      <c r="W120" s="100" t="str">
        <f>IF(W119="","",VLOOKUP(W119,[2]シフト記号表!$C$6:$L$47,10,FALSE))</f>
        <v/>
      </c>
      <c r="X120" s="101" t="str">
        <f>IF(X119="","",VLOOKUP(X119,[2]シフト記号表!$C$6:$L$47,10,FALSE))</f>
        <v/>
      </c>
      <c r="Y120" s="101" t="str">
        <f>IF(Y119="","",VLOOKUP(Y119,[2]シフト記号表!$C$6:$L$47,10,FALSE))</f>
        <v/>
      </c>
      <c r="Z120" s="101" t="str">
        <f>IF(Z119="","",VLOOKUP(Z119,[2]シフト記号表!$C$6:$L$47,10,FALSE))</f>
        <v/>
      </c>
      <c r="AA120" s="101" t="str">
        <f>IF(AA119="","",VLOOKUP(AA119,[2]シフト記号表!$C$6:$L$47,10,FALSE))</f>
        <v/>
      </c>
      <c r="AB120" s="101" t="str">
        <f>IF(AB119="","",VLOOKUP(AB119,[2]シフト記号表!$C$6:$L$47,10,FALSE))</f>
        <v/>
      </c>
      <c r="AC120" s="102" t="str">
        <f>IF(AC119="","",VLOOKUP(AC119,[2]シフト記号表!$C$6:$L$47,10,FALSE))</f>
        <v/>
      </c>
      <c r="AD120" s="100" t="str">
        <f>IF(AD119="","",VLOOKUP(AD119,[2]シフト記号表!$C$6:$L$47,10,FALSE))</f>
        <v/>
      </c>
      <c r="AE120" s="101" t="str">
        <f>IF(AE119="","",VLOOKUP(AE119,[2]シフト記号表!$C$6:$L$47,10,FALSE))</f>
        <v/>
      </c>
      <c r="AF120" s="101" t="str">
        <f>IF(AF119="","",VLOOKUP(AF119,[2]シフト記号表!$C$6:$L$47,10,FALSE))</f>
        <v/>
      </c>
      <c r="AG120" s="101" t="str">
        <f>IF(AG119="","",VLOOKUP(AG119,[2]シフト記号表!$C$6:$L$47,10,FALSE))</f>
        <v/>
      </c>
      <c r="AH120" s="101" t="str">
        <f>IF(AH119="","",VLOOKUP(AH119,[2]シフト記号表!$C$6:$L$47,10,FALSE))</f>
        <v/>
      </c>
      <c r="AI120" s="101" t="str">
        <f>IF(AI119="","",VLOOKUP(AI119,[2]シフト記号表!$C$6:$L$47,10,FALSE))</f>
        <v/>
      </c>
      <c r="AJ120" s="102" t="str">
        <f>IF(AJ119="","",VLOOKUP(AJ119,[2]シフト記号表!$C$6:$L$47,10,FALSE))</f>
        <v/>
      </c>
      <c r="AK120" s="100" t="str">
        <f>IF(AK119="","",VLOOKUP(AK119,[2]シフト記号表!$C$6:$L$47,10,FALSE))</f>
        <v/>
      </c>
      <c r="AL120" s="101" t="str">
        <f>IF(AL119="","",VLOOKUP(AL119,[2]シフト記号表!$C$6:$L$47,10,FALSE))</f>
        <v/>
      </c>
      <c r="AM120" s="101" t="str">
        <f>IF(AM119="","",VLOOKUP(AM119,[2]シフト記号表!$C$6:$L$47,10,FALSE))</f>
        <v/>
      </c>
      <c r="AN120" s="101" t="str">
        <f>IF(AN119="","",VLOOKUP(AN119,[2]シフト記号表!$C$6:$L$47,10,FALSE))</f>
        <v/>
      </c>
      <c r="AO120" s="101" t="str">
        <f>IF(AO119="","",VLOOKUP(AO119,[2]シフト記号表!$C$6:$L$47,10,FALSE))</f>
        <v/>
      </c>
      <c r="AP120" s="101" t="str">
        <f>IF(AP119="","",VLOOKUP(AP119,[2]シフト記号表!$C$6:$L$47,10,FALSE))</f>
        <v/>
      </c>
      <c r="AQ120" s="102" t="str">
        <f>IF(AQ119="","",VLOOKUP(AQ119,[2]シフト記号表!$C$6:$L$47,10,FALSE))</f>
        <v/>
      </c>
      <c r="AR120" s="100" t="str">
        <f>IF(AR119="","",VLOOKUP(AR119,[2]シフト記号表!$C$6:$L$47,10,FALSE))</f>
        <v/>
      </c>
      <c r="AS120" s="101" t="str">
        <f>IF(AS119="","",VLOOKUP(AS119,[2]シフト記号表!$C$6:$L$47,10,FALSE))</f>
        <v/>
      </c>
      <c r="AT120" s="101" t="str">
        <f>IF(AT119="","",VLOOKUP(AT119,[2]シフト記号表!$C$6:$L$47,10,FALSE))</f>
        <v/>
      </c>
      <c r="AU120" s="101" t="str">
        <f>IF(AU119="","",VLOOKUP(AU119,[2]シフト記号表!$C$6:$L$47,10,FALSE))</f>
        <v/>
      </c>
      <c r="AV120" s="101" t="str">
        <f>IF(AV119="","",VLOOKUP(AV119,[2]シフト記号表!$C$6:$L$47,10,FALSE))</f>
        <v/>
      </c>
      <c r="AW120" s="101" t="str">
        <f>IF(AW119="","",VLOOKUP(AW119,[2]シフト記号表!$C$6:$L$47,10,FALSE))</f>
        <v/>
      </c>
      <c r="AX120" s="102" t="str">
        <f>IF(AX119="","",VLOOKUP(AX119,[2]シフト記号表!$C$6:$L$47,10,FALSE))</f>
        <v/>
      </c>
      <c r="AY120" s="100" t="str">
        <f>IF(AY119="","",VLOOKUP(AY119,[2]シフト記号表!$C$6:$L$47,10,FALSE))</f>
        <v/>
      </c>
      <c r="AZ120" s="101" t="str">
        <f>IF(AZ119="","",VLOOKUP(AZ119,[2]シフト記号表!$C$6:$L$47,10,FALSE))</f>
        <v/>
      </c>
      <c r="BA120" s="101" t="str">
        <f>IF(BA119="","",VLOOKUP(BA119,[2]シフト記号表!$C$6:$L$47,10,FALSE))</f>
        <v/>
      </c>
      <c r="BB120" s="668">
        <f>IF($BE$3="４週",SUM(W120:AX120),IF($BE$3="暦月",SUM(W120:BA120),""))</f>
        <v>0</v>
      </c>
      <c r="BC120" s="669"/>
      <c r="BD120" s="670">
        <f>IF($BE$3="４週",BB120/4,IF($BE$3="暦月",(BB120/($BE$8/7)),""))</f>
        <v>0</v>
      </c>
      <c r="BE120" s="669"/>
      <c r="BF120" s="665"/>
      <c r="BG120" s="666"/>
      <c r="BH120" s="666"/>
      <c r="BI120" s="666"/>
      <c r="BJ120" s="667"/>
    </row>
    <row r="121" spans="2:62" ht="20.25" customHeight="1">
      <c r="B121" s="671">
        <f>B119+1</f>
        <v>53</v>
      </c>
      <c r="C121" s="673"/>
      <c r="D121" s="674"/>
      <c r="E121" s="95"/>
      <c r="F121" s="96"/>
      <c r="G121" s="95"/>
      <c r="H121" s="96"/>
      <c r="I121" s="677"/>
      <c r="J121" s="678"/>
      <c r="K121" s="681"/>
      <c r="L121" s="682"/>
      <c r="M121" s="682"/>
      <c r="N121" s="674"/>
      <c r="O121" s="685"/>
      <c r="P121" s="686"/>
      <c r="Q121" s="686"/>
      <c r="R121" s="686"/>
      <c r="S121" s="687"/>
      <c r="T121" s="115" t="s">
        <v>450</v>
      </c>
      <c r="U121" s="116"/>
      <c r="V121" s="117"/>
      <c r="W121" s="108"/>
      <c r="X121" s="109"/>
      <c r="Y121" s="109"/>
      <c r="Z121" s="109"/>
      <c r="AA121" s="109"/>
      <c r="AB121" s="109"/>
      <c r="AC121" s="110"/>
      <c r="AD121" s="108"/>
      <c r="AE121" s="109"/>
      <c r="AF121" s="109"/>
      <c r="AG121" s="109"/>
      <c r="AH121" s="109"/>
      <c r="AI121" s="109"/>
      <c r="AJ121" s="110"/>
      <c r="AK121" s="108"/>
      <c r="AL121" s="109"/>
      <c r="AM121" s="109"/>
      <c r="AN121" s="109"/>
      <c r="AO121" s="109"/>
      <c r="AP121" s="109"/>
      <c r="AQ121" s="110"/>
      <c r="AR121" s="108"/>
      <c r="AS121" s="109"/>
      <c r="AT121" s="109"/>
      <c r="AU121" s="109"/>
      <c r="AV121" s="109"/>
      <c r="AW121" s="109"/>
      <c r="AX121" s="110"/>
      <c r="AY121" s="108"/>
      <c r="AZ121" s="109"/>
      <c r="BA121" s="111"/>
      <c r="BB121" s="691"/>
      <c r="BC121" s="692"/>
      <c r="BD121" s="650"/>
      <c r="BE121" s="651"/>
      <c r="BF121" s="652"/>
      <c r="BG121" s="653"/>
      <c r="BH121" s="653"/>
      <c r="BI121" s="653"/>
      <c r="BJ121" s="654"/>
    </row>
    <row r="122" spans="2:62" ht="20.25" customHeight="1">
      <c r="B122" s="694"/>
      <c r="C122" s="695"/>
      <c r="D122" s="696"/>
      <c r="E122" s="118"/>
      <c r="F122" s="119">
        <f>C121</f>
        <v>0</v>
      </c>
      <c r="G122" s="118"/>
      <c r="H122" s="119">
        <f>I121</f>
        <v>0</v>
      </c>
      <c r="I122" s="697"/>
      <c r="J122" s="698"/>
      <c r="K122" s="699"/>
      <c r="L122" s="700"/>
      <c r="M122" s="700"/>
      <c r="N122" s="696"/>
      <c r="O122" s="685"/>
      <c r="P122" s="686"/>
      <c r="Q122" s="686"/>
      <c r="R122" s="686"/>
      <c r="S122" s="687"/>
      <c r="T122" s="112" t="s">
        <v>451</v>
      </c>
      <c r="U122" s="113"/>
      <c r="V122" s="114"/>
      <c r="W122" s="100" t="str">
        <f>IF(W121="","",VLOOKUP(W121,[2]シフト記号表!$C$6:$L$47,10,FALSE))</f>
        <v/>
      </c>
      <c r="X122" s="101" t="str">
        <f>IF(X121="","",VLOOKUP(X121,[2]シフト記号表!$C$6:$L$47,10,FALSE))</f>
        <v/>
      </c>
      <c r="Y122" s="101" t="str">
        <f>IF(Y121="","",VLOOKUP(Y121,[2]シフト記号表!$C$6:$L$47,10,FALSE))</f>
        <v/>
      </c>
      <c r="Z122" s="101" t="str">
        <f>IF(Z121="","",VLOOKUP(Z121,[2]シフト記号表!$C$6:$L$47,10,FALSE))</f>
        <v/>
      </c>
      <c r="AA122" s="101" t="str">
        <f>IF(AA121="","",VLOOKUP(AA121,[2]シフト記号表!$C$6:$L$47,10,FALSE))</f>
        <v/>
      </c>
      <c r="AB122" s="101" t="str">
        <f>IF(AB121="","",VLOOKUP(AB121,[2]シフト記号表!$C$6:$L$47,10,FALSE))</f>
        <v/>
      </c>
      <c r="AC122" s="102" t="str">
        <f>IF(AC121="","",VLOOKUP(AC121,[2]シフト記号表!$C$6:$L$47,10,FALSE))</f>
        <v/>
      </c>
      <c r="AD122" s="100" t="str">
        <f>IF(AD121="","",VLOOKUP(AD121,[2]シフト記号表!$C$6:$L$47,10,FALSE))</f>
        <v/>
      </c>
      <c r="AE122" s="101" t="str">
        <f>IF(AE121="","",VLOOKUP(AE121,[2]シフト記号表!$C$6:$L$47,10,FALSE))</f>
        <v/>
      </c>
      <c r="AF122" s="101" t="str">
        <f>IF(AF121="","",VLOOKUP(AF121,[2]シフト記号表!$C$6:$L$47,10,FALSE))</f>
        <v/>
      </c>
      <c r="AG122" s="101" t="str">
        <f>IF(AG121="","",VLOOKUP(AG121,[2]シフト記号表!$C$6:$L$47,10,FALSE))</f>
        <v/>
      </c>
      <c r="AH122" s="101" t="str">
        <f>IF(AH121="","",VLOOKUP(AH121,[2]シフト記号表!$C$6:$L$47,10,FALSE))</f>
        <v/>
      </c>
      <c r="AI122" s="101" t="str">
        <f>IF(AI121="","",VLOOKUP(AI121,[2]シフト記号表!$C$6:$L$47,10,FALSE))</f>
        <v/>
      </c>
      <c r="AJ122" s="102" t="str">
        <f>IF(AJ121="","",VLOOKUP(AJ121,[2]シフト記号表!$C$6:$L$47,10,FALSE))</f>
        <v/>
      </c>
      <c r="AK122" s="100" t="str">
        <f>IF(AK121="","",VLOOKUP(AK121,[2]シフト記号表!$C$6:$L$47,10,FALSE))</f>
        <v/>
      </c>
      <c r="AL122" s="101" t="str">
        <f>IF(AL121="","",VLOOKUP(AL121,[2]シフト記号表!$C$6:$L$47,10,FALSE))</f>
        <v/>
      </c>
      <c r="AM122" s="101" t="str">
        <f>IF(AM121="","",VLOOKUP(AM121,[2]シフト記号表!$C$6:$L$47,10,FALSE))</f>
        <v/>
      </c>
      <c r="AN122" s="101" t="str">
        <f>IF(AN121="","",VLOOKUP(AN121,[2]シフト記号表!$C$6:$L$47,10,FALSE))</f>
        <v/>
      </c>
      <c r="AO122" s="101" t="str">
        <f>IF(AO121="","",VLOOKUP(AO121,[2]シフト記号表!$C$6:$L$47,10,FALSE))</f>
        <v/>
      </c>
      <c r="AP122" s="101" t="str">
        <f>IF(AP121="","",VLOOKUP(AP121,[2]シフト記号表!$C$6:$L$47,10,FALSE))</f>
        <v/>
      </c>
      <c r="AQ122" s="102" t="str">
        <f>IF(AQ121="","",VLOOKUP(AQ121,[2]シフト記号表!$C$6:$L$47,10,FALSE))</f>
        <v/>
      </c>
      <c r="AR122" s="100" t="str">
        <f>IF(AR121="","",VLOOKUP(AR121,[2]シフト記号表!$C$6:$L$47,10,FALSE))</f>
        <v/>
      </c>
      <c r="AS122" s="101" t="str">
        <f>IF(AS121="","",VLOOKUP(AS121,[2]シフト記号表!$C$6:$L$47,10,FALSE))</f>
        <v/>
      </c>
      <c r="AT122" s="101" t="str">
        <f>IF(AT121="","",VLOOKUP(AT121,[2]シフト記号表!$C$6:$L$47,10,FALSE))</f>
        <v/>
      </c>
      <c r="AU122" s="101" t="str">
        <f>IF(AU121="","",VLOOKUP(AU121,[2]シフト記号表!$C$6:$L$47,10,FALSE))</f>
        <v/>
      </c>
      <c r="AV122" s="101" t="str">
        <f>IF(AV121="","",VLOOKUP(AV121,[2]シフト記号表!$C$6:$L$47,10,FALSE))</f>
        <v/>
      </c>
      <c r="AW122" s="101" t="str">
        <f>IF(AW121="","",VLOOKUP(AW121,[2]シフト記号表!$C$6:$L$47,10,FALSE))</f>
        <v/>
      </c>
      <c r="AX122" s="102" t="str">
        <f>IF(AX121="","",VLOOKUP(AX121,[2]シフト記号表!$C$6:$L$47,10,FALSE))</f>
        <v/>
      </c>
      <c r="AY122" s="100" t="str">
        <f>IF(AY121="","",VLOOKUP(AY121,[2]シフト記号表!$C$6:$L$47,10,FALSE))</f>
        <v/>
      </c>
      <c r="AZ122" s="101" t="str">
        <f>IF(AZ121="","",VLOOKUP(AZ121,[2]シフト記号表!$C$6:$L$47,10,FALSE))</f>
        <v/>
      </c>
      <c r="BA122" s="101" t="str">
        <f>IF(BA121="","",VLOOKUP(BA121,[2]シフト記号表!$C$6:$L$47,10,FALSE))</f>
        <v/>
      </c>
      <c r="BB122" s="668">
        <f>IF($BE$3="４週",SUM(W122:AX122),IF($BE$3="暦月",SUM(W122:BA122),""))</f>
        <v>0</v>
      </c>
      <c r="BC122" s="669"/>
      <c r="BD122" s="670">
        <f>IF($BE$3="４週",BB122/4,IF($BE$3="暦月",(BB122/($BE$8/7)),""))</f>
        <v>0</v>
      </c>
      <c r="BE122" s="669"/>
      <c r="BF122" s="665"/>
      <c r="BG122" s="666"/>
      <c r="BH122" s="666"/>
      <c r="BI122" s="666"/>
      <c r="BJ122" s="667"/>
    </row>
    <row r="123" spans="2:62" ht="20.25" customHeight="1">
      <c r="B123" s="671">
        <f>B121+1</f>
        <v>54</v>
      </c>
      <c r="C123" s="673"/>
      <c r="D123" s="674"/>
      <c r="E123" s="95"/>
      <c r="F123" s="96"/>
      <c r="G123" s="95"/>
      <c r="H123" s="96"/>
      <c r="I123" s="677"/>
      <c r="J123" s="678"/>
      <c r="K123" s="681"/>
      <c r="L123" s="682"/>
      <c r="M123" s="682"/>
      <c r="N123" s="674"/>
      <c r="O123" s="685"/>
      <c r="P123" s="686"/>
      <c r="Q123" s="686"/>
      <c r="R123" s="686"/>
      <c r="S123" s="687"/>
      <c r="T123" s="115" t="s">
        <v>450</v>
      </c>
      <c r="U123" s="116"/>
      <c r="V123" s="117"/>
      <c r="W123" s="108"/>
      <c r="X123" s="109"/>
      <c r="Y123" s="109"/>
      <c r="Z123" s="109"/>
      <c r="AA123" s="109"/>
      <c r="AB123" s="109"/>
      <c r="AC123" s="110"/>
      <c r="AD123" s="108"/>
      <c r="AE123" s="109"/>
      <c r="AF123" s="109"/>
      <c r="AG123" s="109"/>
      <c r="AH123" s="109"/>
      <c r="AI123" s="109"/>
      <c r="AJ123" s="110"/>
      <c r="AK123" s="108"/>
      <c r="AL123" s="109"/>
      <c r="AM123" s="109"/>
      <c r="AN123" s="109"/>
      <c r="AO123" s="109"/>
      <c r="AP123" s="109"/>
      <c r="AQ123" s="110"/>
      <c r="AR123" s="108"/>
      <c r="AS123" s="109"/>
      <c r="AT123" s="109"/>
      <c r="AU123" s="109"/>
      <c r="AV123" s="109"/>
      <c r="AW123" s="109"/>
      <c r="AX123" s="110"/>
      <c r="AY123" s="108"/>
      <c r="AZ123" s="109"/>
      <c r="BA123" s="111"/>
      <c r="BB123" s="691"/>
      <c r="BC123" s="692"/>
      <c r="BD123" s="650"/>
      <c r="BE123" s="651"/>
      <c r="BF123" s="652"/>
      <c r="BG123" s="653"/>
      <c r="BH123" s="653"/>
      <c r="BI123" s="653"/>
      <c r="BJ123" s="654"/>
    </row>
    <row r="124" spans="2:62" ht="20.25" customHeight="1">
      <c r="B124" s="694"/>
      <c r="C124" s="695"/>
      <c r="D124" s="696"/>
      <c r="E124" s="118"/>
      <c r="F124" s="119">
        <f>C123</f>
        <v>0</v>
      </c>
      <c r="G124" s="118"/>
      <c r="H124" s="119">
        <f>I123</f>
        <v>0</v>
      </c>
      <c r="I124" s="697"/>
      <c r="J124" s="698"/>
      <c r="K124" s="699"/>
      <c r="L124" s="700"/>
      <c r="M124" s="700"/>
      <c r="N124" s="696"/>
      <c r="O124" s="685"/>
      <c r="P124" s="686"/>
      <c r="Q124" s="686"/>
      <c r="R124" s="686"/>
      <c r="S124" s="687"/>
      <c r="T124" s="112" t="s">
        <v>451</v>
      </c>
      <c r="U124" s="113"/>
      <c r="V124" s="114"/>
      <c r="W124" s="100" t="str">
        <f>IF(W123="","",VLOOKUP(W123,[2]シフト記号表!$C$6:$L$47,10,FALSE))</f>
        <v/>
      </c>
      <c r="X124" s="101" t="str">
        <f>IF(X123="","",VLOOKUP(X123,[2]シフト記号表!$C$6:$L$47,10,FALSE))</f>
        <v/>
      </c>
      <c r="Y124" s="101" t="str">
        <f>IF(Y123="","",VLOOKUP(Y123,[2]シフト記号表!$C$6:$L$47,10,FALSE))</f>
        <v/>
      </c>
      <c r="Z124" s="101" t="str">
        <f>IF(Z123="","",VLOOKUP(Z123,[2]シフト記号表!$C$6:$L$47,10,FALSE))</f>
        <v/>
      </c>
      <c r="AA124" s="101" t="str">
        <f>IF(AA123="","",VLOOKUP(AA123,[2]シフト記号表!$C$6:$L$47,10,FALSE))</f>
        <v/>
      </c>
      <c r="AB124" s="101" t="str">
        <f>IF(AB123="","",VLOOKUP(AB123,[2]シフト記号表!$C$6:$L$47,10,FALSE))</f>
        <v/>
      </c>
      <c r="AC124" s="102" t="str">
        <f>IF(AC123="","",VLOOKUP(AC123,[2]シフト記号表!$C$6:$L$47,10,FALSE))</f>
        <v/>
      </c>
      <c r="AD124" s="100" t="str">
        <f>IF(AD123="","",VLOOKUP(AD123,[2]シフト記号表!$C$6:$L$47,10,FALSE))</f>
        <v/>
      </c>
      <c r="AE124" s="101" t="str">
        <f>IF(AE123="","",VLOOKUP(AE123,[2]シフト記号表!$C$6:$L$47,10,FALSE))</f>
        <v/>
      </c>
      <c r="AF124" s="101" t="str">
        <f>IF(AF123="","",VLOOKUP(AF123,[2]シフト記号表!$C$6:$L$47,10,FALSE))</f>
        <v/>
      </c>
      <c r="AG124" s="101" t="str">
        <f>IF(AG123="","",VLOOKUP(AG123,[2]シフト記号表!$C$6:$L$47,10,FALSE))</f>
        <v/>
      </c>
      <c r="AH124" s="101" t="str">
        <f>IF(AH123="","",VLOOKUP(AH123,[2]シフト記号表!$C$6:$L$47,10,FALSE))</f>
        <v/>
      </c>
      <c r="AI124" s="101" t="str">
        <f>IF(AI123="","",VLOOKUP(AI123,[2]シフト記号表!$C$6:$L$47,10,FALSE))</f>
        <v/>
      </c>
      <c r="AJ124" s="102" t="str">
        <f>IF(AJ123="","",VLOOKUP(AJ123,[2]シフト記号表!$C$6:$L$47,10,FALSE))</f>
        <v/>
      </c>
      <c r="AK124" s="100" t="str">
        <f>IF(AK123="","",VLOOKUP(AK123,[2]シフト記号表!$C$6:$L$47,10,FALSE))</f>
        <v/>
      </c>
      <c r="AL124" s="101" t="str">
        <f>IF(AL123="","",VLOOKUP(AL123,[2]シフト記号表!$C$6:$L$47,10,FALSE))</f>
        <v/>
      </c>
      <c r="AM124" s="101" t="str">
        <f>IF(AM123="","",VLOOKUP(AM123,[2]シフト記号表!$C$6:$L$47,10,FALSE))</f>
        <v/>
      </c>
      <c r="AN124" s="101" t="str">
        <f>IF(AN123="","",VLOOKUP(AN123,[2]シフト記号表!$C$6:$L$47,10,FALSE))</f>
        <v/>
      </c>
      <c r="AO124" s="101" t="str">
        <f>IF(AO123="","",VLOOKUP(AO123,[2]シフト記号表!$C$6:$L$47,10,FALSE))</f>
        <v/>
      </c>
      <c r="AP124" s="101" t="str">
        <f>IF(AP123="","",VLOOKUP(AP123,[2]シフト記号表!$C$6:$L$47,10,FALSE))</f>
        <v/>
      </c>
      <c r="AQ124" s="102" t="str">
        <f>IF(AQ123="","",VLOOKUP(AQ123,[2]シフト記号表!$C$6:$L$47,10,FALSE))</f>
        <v/>
      </c>
      <c r="AR124" s="100" t="str">
        <f>IF(AR123="","",VLOOKUP(AR123,[2]シフト記号表!$C$6:$L$47,10,FALSE))</f>
        <v/>
      </c>
      <c r="AS124" s="101" t="str">
        <f>IF(AS123="","",VLOOKUP(AS123,[2]シフト記号表!$C$6:$L$47,10,FALSE))</f>
        <v/>
      </c>
      <c r="AT124" s="101" t="str">
        <f>IF(AT123="","",VLOOKUP(AT123,[2]シフト記号表!$C$6:$L$47,10,FALSE))</f>
        <v/>
      </c>
      <c r="AU124" s="101" t="str">
        <f>IF(AU123="","",VLOOKUP(AU123,[2]シフト記号表!$C$6:$L$47,10,FALSE))</f>
        <v/>
      </c>
      <c r="AV124" s="101" t="str">
        <f>IF(AV123="","",VLOOKUP(AV123,[2]シフト記号表!$C$6:$L$47,10,FALSE))</f>
        <v/>
      </c>
      <c r="AW124" s="101" t="str">
        <f>IF(AW123="","",VLOOKUP(AW123,[2]シフト記号表!$C$6:$L$47,10,FALSE))</f>
        <v/>
      </c>
      <c r="AX124" s="102" t="str">
        <f>IF(AX123="","",VLOOKUP(AX123,[2]シフト記号表!$C$6:$L$47,10,FALSE))</f>
        <v/>
      </c>
      <c r="AY124" s="100" t="str">
        <f>IF(AY123="","",VLOOKUP(AY123,[2]シフト記号表!$C$6:$L$47,10,FALSE))</f>
        <v/>
      </c>
      <c r="AZ124" s="101" t="str">
        <f>IF(AZ123="","",VLOOKUP(AZ123,[2]シフト記号表!$C$6:$L$47,10,FALSE))</f>
        <v/>
      </c>
      <c r="BA124" s="101" t="str">
        <f>IF(BA123="","",VLOOKUP(BA123,[2]シフト記号表!$C$6:$L$47,10,FALSE))</f>
        <v/>
      </c>
      <c r="BB124" s="668">
        <f>IF($BE$3="４週",SUM(W124:AX124),IF($BE$3="暦月",SUM(W124:BA124),""))</f>
        <v>0</v>
      </c>
      <c r="BC124" s="669"/>
      <c r="BD124" s="670">
        <f>IF($BE$3="４週",BB124/4,IF($BE$3="暦月",(BB124/($BE$8/7)),""))</f>
        <v>0</v>
      </c>
      <c r="BE124" s="669"/>
      <c r="BF124" s="665"/>
      <c r="BG124" s="666"/>
      <c r="BH124" s="666"/>
      <c r="BI124" s="666"/>
      <c r="BJ124" s="667"/>
    </row>
    <row r="125" spans="2:62" ht="20.25" customHeight="1">
      <c r="B125" s="671">
        <f>B123+1</f>
        <v>55</v>
      </c>
      <c r="C125" s="673"/>
      <c r="D125" s="674"/>
      <c r="E125" s="95"/>
      <c r="F125" s="96"/>
      <c r="G125" s="95"/>
      <c r="H125" s="96"/>
      <c r="I125" s="677"/>
      <c r="J125" s="678"/>
      <c r="K125" s="681"/>
      <c r="L125" s="682"/>
      <c r="M125" s="682"/>
      <c r="N125" s="674"/>
      <c r="O125" s="685"/>
      <c r="P125" s="686"/>
      <c r="Q125" s="686"/>
      <c r="R125" s="686"/>
      <c r="S125" s="687"/>
      <c r="T125" s="115" t="s">
        <v>450</v>
      </c>
      <c r="U125" s="116"/>
      <c r="V125" s="117"/>
      <c r="W125" s="108"/>
      <c r="X125" s="109"/>
      <c r="Y125" s="109"/>
      <c r="Z125" s="109"/>
      <c r="AA125" s="109"/>
      <c r="AB125" s="109"/>
      <c r="AC125" s="110"/>
      <c r="AD125" s="108"/>
      <c r="AE125" s="109"/>
      <c r="AF125" s="109"/>
      <c r="AG125" s="109"/>
      <c r="AH125" s="109"/>
      <c r="AI125" s="109"/>
      <c r="AJ125" s="110"/>
      <c r="AK125" s="108"/>
      <c r="AL125" s="109"/>
      <c r="AM125" s="109"/>
      <c r="AN125" s="109"/>
      <c r="AO125" s="109"/>
      <c r="AP125" s="109"/>
      <c r="AQ125" s="110"/>
      <c r="AR125" s="108"/>
      <c r="AS125" s="109"/>
      <c r="AT125" s="109"/>
      <c r="AU125" s="109"/>
      <c r="AV125" s="109"/>
      <c r="AW125" s="109"/>
      <c r="AX125" s="110"/>
      <c r="AY125" s="108"/>
      <c r="AZ125" s="109"/>
      <c r="BA125" s="111"/>
      <c r="BB125" s="691"/>
      <c r="BC125" s="692"/>
      <c r="BD125" s="650"/>
      <c r="BE125" s="651"/>
      <c r="BF125" s="652"/>
      <c r="BG125" s="653"/>
      <c r="BH125" s="653"/>
      <c r="BI125" s="653"/>
      <c r="BJ125" s="654"/>
    </row>
    <row r="126" spans="2:62" ht="20.25" customHeight="1">
      <c r="B126" s="694"/>
      <c r="C126" s="695"/>
      <c r="D126" s="696"/>
      <c r="E126" s="118"/>
      <c r="F126" s="119">
        <f>C125</f>
        <v>0</v>
      </c>
      <c r="G126" s="118"/>
      <c r="H126" s="119">
        <f>I125</f>
        <v>0</v>
      </c>
      <c r="I126" s="697"/>
      <c r="J126" s="698"/>
      <c r="K126" s="699"/>
      <c r="L126" s="700"/>
      <c r="M126" s="700"/>
      <c r="N126" s="696"/>
      <c r="O126" s="685"/>
      <c r="P126" s="686"/>
      <c r="Q126" s="686"/>
      <c r="R126" s="686"/>
      <c r="S126" s="687"/>
      <c r="T126" s="112" t="s">
        <v>451</v>
      </c>
      <c r="U126" s="113"/>
      <c r="V126" s="114"/>
      <c r="W126" s="100" t="str">
        <f>IF(W125="","",VLOOKUP(W125,[2]シフト記号表!$C$6:$L$47,10,FALSE))</f>
        <v/>
      </c>
      <c r="X126" s="101" t="str">
        <f>IF(X125="","",VLOOKUP(X125,[2]シフト記号表!$C$6:$L$47,10,FALSE))</f>
        <v/>
      </c>
      <c r="Y126" s="101" t="str">
        <f>IF(Y125="","",VLOOKUP(Y125,[2]シフト記号表!$C$6:$L$47,10,FALSE))</f>
        <v/>
      </c>
      <c r="Z126" s="101" t="str">
        <f>IF(Z125="","",VLOOKUP(Z125,[2]シフト記号表!$C$6:$L$47,10,FALSE))</f>
        <v/>
      </c>
      <c r="AA126" s="101" t="str">
        <f>IF(AA125="","",VLOOKUP(AA125,[2]シフト記号表!$C$6:$L$47,10,FALSE))</f>
        <v/>
      </c>
      <c r="AB126" s="101" t="str">
        <f>IF(AB125="","",VLOOKUP(AB125,[2]シフト記号表!$C$6:$L$47,10,FALSE))</f>
        <v/>
      </c>
      <c r="AC126" s="102" t="str">
        <f>IF(AC125="","",VLOOKUP(AC125,[2]シフト記号表!$C$6:$L$47,10,FALSE))</f>
        <v/>
      </c>
      <c r="AD126" s="100" t="str">
        <f>IF(AD125="","",VLOOKUP(AD125,[2]シフト記号表!$C$6:$L$47,10,FALSE))</f>
        <v/>
      </c>
      <c r="AE126" s="101" t="str">
        <f>IF(AE125="","",VLOOKUP(AE125,[2]シフト記号表!$C$6:$L$47,10,FALSE))</f>
        <v/>
      </c>
      <c r="AF126" s="101" t="str">
        <f>IF(AF125="","",VLOOKUP(AF125,[2]シフト記号表!$C$6:$L$47,10,FALSE))</f>
        <v/>
      </c>
      <c r="AG126" s="101" t="str">
        <f>IF(AG125="","",VLOOKUP(AG125,[2]シフト記号表!$C$6:$L$47,10,FALSE))</f>
        <v/>
      </c>
      <c r="AH126" s="101" t="str">
        <f>IF(AH125="","",VLOOKUP(AH125,[2]シフト記号表!$C$6:$L$47,10,FALSE))</f>
        <v/>
      </c>
      <c r="AI126" s="101" t="str">
        <f>IF(AI125="","",VLOOKUP(AI125,[2]シフト記号表!$C$6:$L$47,10,FALSE))</f>
        <v/>
      </c>
      <c r="AJ126" s="102" t="str">
        <f>IF(AJ125="","",VLOOKUP(AJ125,[2]シフト記号表!$C$6:$L$47,10,FALSE))</f>
        <v/>
      </c>
      <c r="AK126" s="100" t="str">
        <f>IF(AK125="","",VLOOKUP(AK125,[2]シフト記号表!$C$6:$L$47,10,FALSE))</f>
        <v/>
      </c>
      <c r="AL126" s="101" t="str">
        <f>IF(AL125="","",VLOOKUP(AL125,[2]シフト記号表!$C$6:$L$47,10,FALSE))</f>
        <v/>
      </c>
      <c r="AM126" s="101" t="str">
        <f>IF(AM125="","",VLOOKUP(AM125,[2]シフト記号表!$C$6:$L$47,10,FALSE))</f>
        <v/>
      </c>
      <c r="AN126" s="101" t="str">
        <f>IF(AN125="","",VLOOKUP(AN125,[2]シフト記号表!$C$6:$L$47,10,FALSE))</f>
        <v/>
      </c>
      <c r="AO126" s="101" t="str">
        <f>IF(AO125="","",VLOOKUP(AO125,[2]シフト記号表!$C$6:$L$47,10,FALSE))</f>
        <v/>
      </c>
      <c r="AP126" s="101" t="str">
        <f>IF(AP125="","",VLOOKUP(AP125,[2]シフト記号表!$C$6:$L$47,10,FALSE))</f>
        <v/>
      </c>
      <c r="AQ126" s="102" t="str">
        <f>IF(AQ125="","",VLOOKUP(AQ125,[2]シフト記号表!$C$6:$L$47,10,FALSE))</f>
        <v/>
      </c>
      <c r="AR126" s="100" t="str">
        <f>IF(AR125="","",VLOOKUP(AR125,[2]シフト記号表!$C$6:$L$47,10,FALSE))</f>
        <v/>
      </c>
      <c r="AS126" s="101" t="str">
        <f>IF(AS125="","",VLOOKUP(AS125,[2]シフト記号表!$C$6:$L$47,10,FALSE))</f>
        <v/>
      </c>
      <c r="AT126" s="101" t="str">
        <f>IF(AT125="","",VLOOKUP(AT125,[2]シフト記号表!$C$6:$L$47,10,FALSE))</f>
        <v/>
      </c>
      <c r="AU126" s="101" t="str">
        <f>IF(AU125="","",VLOOKUP(AU125,[2]シフト記号表!$C$6:$L$47,10,FALSE))</f>
        <v/>
      </c>
      <c r="AV126" s="101" t="str">
        <f>IF(AV125="","",VLOOKUP(AV125,[2]シフト記号表!$C$6:$L$47,10,FALSE))</f>
        <v/>
      </c>
      <c r="AW126" s="101" t="str">
        <f>IF(AW125="","",VLOOKUP(AW125,[2]シフト記号表!$C$6:$L$47,10,FALSE))</f>
        <v/>
      </c>
      <c r="AX126" s="102" t="str">
        <f>IF(AX125="","",VLOOKUP(AX125,[2]シフト記号表!$C$6:$L$47,10,FALSE))</f>
        <v/>
      </c>
      <c r="AY126" s="100" t="str">
        <f>IF(AY125="","",VLOOKUP(AY125,[2]シフト記号表!$C$6:$L$47,10,FALSE))</f>
        <v/>
      </c>
      <c r="AZ126" s="101" t="str">
        <f>IF(AZ125="","",VLOOKUP(AZ125,[2]シフト記号表!$C$6:$L$47,10,FALSE))</f>
        <v/>
      </c>
      <c r="BA126" s="101" t="str">
        <f>IF(BA125="","",VLOOKUP(BA125,[2]シフト記号表!$C$6:$L$47,10,FALSE))</f>
        <v/>
      </c>
      <c r="BB126" s="668">
        <f>IF($BE$3="４週",SUM(W126:AX126),IF($BE$3="暦月",SUM(W126:BA126),""))</f>
        <v>0</v>
      </c>
      <c r="BC126" s="669"/>
      <c r="BD126" s="670">
        <f>IF($BE$3="４週",BB126/4,IF($BE$3="暦月",(BB126/($BE$8/7)),""))</f>
        <v>0</v>
      </c>
      <c r="BE126" s="669"/>
      <c r="BF126" s="665"/>
      <c r="BG126" s="666"/>
      <c r="BH126" s="666"/>
      <c r="BI126" s="666"/>
      <c r="BJ126" s="667"/>
    </row>
    <row r="127" spans="2:62" ht="20.25" customHeight="1">
      <c r="B127" s="671">
        <f>B125+1</f>
        <v>56</v>
      </c>
      <c r="C127" s="673"/>
      <c r="D127" s="674"/>
      <c r="E127" s="95"/>
      <c r="F127" s="96"/>
      <c r="G127" s="95"/>
      <c r="H127" s="96"/>
      <c r="I127" s="677"/>
      <c r="J127" s="678"/>
      <c r="K127" s="681"/>
      <c r="L127" s="682"/>
      <c r="M127" s="682"/>
      <c r="N127" s="674"/>
      <c r="O127" s="685"/>
      <c r="P127" s="686"/>
      <c r="Q127" s="686"/>
      <c r="R127" s="686"/>
      <c r="S127" s="687"/>
      <c r="T127" s="115" t="s">
        <v>450</v>
      </c>
      <c r="U127" s="116"/>
      <c r="V127" s="117"/>
      <c r="W127" s="108"/>
      <c r="X127" s="109"/>
      <c r="Y127" s="109"/>
      <c r="Z127" s="109"/>
      <c r="AA127" s="109"/>
      <c r="AB127" s="109"/>
      <c r="AC127" s="110"/>
      <c r="AD127" s="108"/>
      <c r="AE127" s="109"/>
      <c r="AF127" s="109"/>
      <c r="AG127" s="109"/>
      <c r="AH127" s="109"/>
      <c r="AI127" s="109"/>
      <c r="AJ127" s="110"/>
      <c r="AK127" s="108"/>
      <c r="AL127" s="109"/>
      <c r="AM127" s="109"/>
      <c r="AN127" s="109"/>
      <c r="AO127" s="109"/>
      <c r="AP127" s="109"/>
      <c r="AQ127" s="110"/>
      <c r="AR127" s="108"/>
      <c r="AS127" s="109"/>
      <c r="AT127" s="109"/>
      <c r="AU127" s="109"/>
      <c r="AV127" s="109"/>
      <c r="AW127" s="109"/>
      <c r="AX127" s="110"/>
      <c r="AY127" s="108"/>
      <c r="AZ127" s="109"/>
      <c r="BA127" s="111"/>
      <c r="BB127" s="691"/>
      <c r="BC127" s="692"/>
      <c r="BD127" s="650"/>
      <c r="BE127" s="651"/>
      <c r="BF127" s="652"/>
      <c r="BG127" s="653"/>
      <c r="BH127" s="653"/>
      <c r="BI127" s="653"/>
      <c r="BJ127" s="654"/>
    </row>
    <row r="128" spans="2:62" ht="20.25" customHeight="1">
      <c r="B128" s="694"/>
      <c r="C128" s="695"/>
      <c r="D128" s="696"/>
      <c r="E128" s="118"/>
      <c r="F128" s="119">
        <f>C127</f>
        <v>0</v>
      </c>
      <c r="G128" s="118"/>
      <c r="H128" s="119">
        <f>I127</f>
        <v>0</v>
      </c>
      <c r="I128" s="697"/>
      <c r="J128" s="698"/>
      <c r="K128" s="699"/>
      <c r="L128" s="700"/>
      <c r="M128" s="700"/>
      <c r="N128" s="696"/>
      <c r="O128" s="685"/>
      <c r="P128" s="686"/>
      <c r="Q128" s="686"/>
      <c r="R128" s="686"/>
      <c r="S128" s="687"/>
      <c r="T128" s="112" t="s">
        <v>451</v>
      </c>
      <c r="U128" s="113"/>
      <c r="V128" s="114"/>
      <c r="W128" s="100" t="str">
        <f>IF(W127="","",VLOOKUP(W127,[2]シフト記号表!$C$6:$L$47,10,FALSE))</f>
        <v/>
      </c>
      <c r="X128" s="101" t="str">
        <f>IF(X127="","",VLOOKUP(X127,[2]シフト記号表!$C$6:$L$47,10,FALSE))</f>
        <v/>
      </c>
      <c r="Y128" s="101" t="str">
        <f>IF(Y127="","",VLOOKUP(Y127,[2]シフト記号表!$C$6:$L$47,10,FALSE))</f>
        <v/>
      </c>
      <c r="Z128" s="101" t="str">
        <f>IF(Z127="","",VLOOKUP(Z127,[2]シフト記号表!$C$6:$L$47,10,FALSE))</f>
        <v/>
      </c>
      <c r="AA128" s="101" t="str">
        <f>IF(AA127="","",VLOOKUP(AA127,[2]シフト記号表!$C$6:$L$47,10,FALSE))</f>
        <v/>
      </c>
      <c r="AB128" s="101" t="str">
        <f>IF(AB127="","",VLOOKUP(AB127,[2]シフト記号表!$C$6:$L$47,10,FALSE))</f>
        <v/>
      </c>
      <c r="AC128" s="102" t="str">
        <f>IF(AC127="","",VLOOKUP(AC127,[2]シフト記号表!$C$6:$L$47,10,FALSE))</f>
        <v/>
      </c>
      <c r="AD128" s="100" t="str">
        <f>IF(AD127="","",VLOOKUP(AD127,[2]シフト記号表!$C$6:$L$47,10,FALSE))</f>
        <v/>
      </c>
      <c r="AE128" s="101" t="str">
        <f>IF(AE127="","",VLOOKUP(AE127,[2]シフト記号表!$C$6:$L$47,10,FALSE))</f>
        <v/>
      </c>
      <c r="AF128" s="101" t="str">
        <f>IF(AF127="","",VLOOKUP(AF127,[2]シフト記号表!$C$6:$L$47,10,FALSE))</f>
        <v/>
      </c>
      <c r="AG128" s="101" t="str">
        <f>IF(AG127="","",VLOOKUP(AG127,[2]シフト記号表!$C$6:$L$47,10,FALSE))</f>
        <v/>
      </c>
      <c r="AH128" s="101" t="str">
        <f>IF(AH127="","",VLOOKUP(AH127,[2]シフト記号表!$C$6:$L$47,10,FALSE))</f>
        <v/>
      </c>
      <c r="AI128" s="101" t="str">
        <f>IF(AI127="","",VLOOKUP(AI127,[2]シフト記号表!$C$6:$L$47,10,FALSE))</f>
        <v/>
      </c>
      <c r="AJ128" s="102" t="str">
        <f>IF(AJ127="","",VLOOKUP(AJ127,[2]シフト記号表!$C$6:$L$47,10,FALSE))</f>
        <v/>
      </c>
      <c r="AK128" s="100" t="str">
        <f>IF(AK127="","",VLOOKUP(AK127,[2]シフト記号表!$C$6:$L$47,10,FALSE))</f>
        <v/>
      </c>
      <c r="AL128" s="101" t="str">
        <f>IF(AL127="","",VLOOKUP(AL127,[2]シフト記号表!$C$6:$L$47,10,FALSE))</f>
        <v/>
      </c>
      <c r="AM128" s="101" t="str">
        <f>IF(AM127="","",VLOOKUP(AM127,[2]シフト記号表!$C$6:$L$47,10,FALSE))</f>
        <v/>
      </c>
      <c r="AN128" s="101" t="str">
        <f>IF(AN127="","",VLOOKUP(AN127,[2]シフト記号表!$C$6:$L$47,10,FALSE))</f>
        <v/>
      </c>
      <c r="AO128" s="101" t="str">
        <f>IF(AO127="","",VLOOKUP(AO127,[2]シフト記号表!$C$6:$L$47,10,FALSE))</f>
        <v/>
      </c>
      <c r="AP128" s="101" t="str">
        <f>IF(AP127="","",VLOOKUP(AP127,[2]シフト記号表!$C$6:$L$47,10,FALSE))</f>
        <v/>
      </c>
      <c r="AQ128" s="102" t="str">
        <f>IF(AQ127="","",VLOOKUP(AQ127,[2]シフト記号表!$C$6:$L$47,10,FALSE))</f>
        <v/>
      </c>
      <c r="AR128" s="100" t="str">
        <f>IF(AR127="","",VLOOKUP(AR127,[2]シフト記号表!$C$6:$L$47,10,FALSE))</f>
        <v/>
      </c>
      <c r="AS128" s="101" t="str">
        <f>IF(AS127="","",VLOOKUP(AS127,[2]シフト記号表!$C$6:$L$47,10,FALSE))</f>
        <v/>
      </c>
      <c r="AT128" s="101" t="str">
        <f>IF(AT127="","",VLOOKUP(AT127,[2]シフト記号表!$C$6:$L$47,10,FALSE))</f>
        <v/>
      </c>
      <c r="AU128" s="101" t="str">
        <f>IF(AU127="","",VLOOKUP(AU127,[2]シフト記号表!$C$6:$L$47,10,FALSE))</f>
        <v/>
      </c>
      <c r="AV128" s="101" t="str">
        <f>IF(AV127="","",VLOOKUP(AV127,[2]シフト記号表!$C$6:$L$47,10,FALSE))</f>
        <v/>
      </c>
      <c r="AW128" s="101" t="str">
        <f>IF(AW127="","",VLOOKUP(AW127,[2]シフト記号表!$C$6:$L$47,10,FALSE))</f>
        <v/>
      </c>
      <c r="AX128" s="102" t="str">
        <f>IF(AX127="","",VLOOKUP(AX127,[2]シフト記号表!$C$6:$L$47,10,FALSE))</f>
        <v/>
      </c>
      <c r="AY128" s="100" t="str">
        <f>IF(AY127="","",VLOOKUP(AY127,[2]シフト記号表!$C$6:$L$47,10,FALSE))</f>
        <v/>
      </c>
      <c r="AZ128" s="101" t="str">
        <f>IF(AZ127="","",VLOOKUP(AZ127,[2]シフト記号表!$C$6:$L$47,10,FALSE))</f>
        <v/>
      </c>
      <c r="BA128" s="101" t="str">
        <f>IF(BA127="","",VLOOKUP(BA127,[2]シフト記号表!$C$6:$L$47,10,FALSE))</f>
        <v/>
      </c>
      <c r="BB128" s="668">
        <f>IF($BE$3="４週",SUM(W128:AX128),IF($BE$3="暦月",SUM(W128:BA128),""))</f>
        <v>0</v>
      </c>
      <c r="BC128" s="669"/>
      <c r="BD128" s="670">
        <f>IF($BE$3="４週",BB128/4,IF($BE$3="暦月",(BB128/($BE$8/7)),""))</f>
        <v>0</v>
      </c>
      <c r="BE128" s="669"/>
      <c r="BF128" s="665"/>
      <c r="BG128" s="666"/>
      <c r="BH128" s="666"/>
      <c r="BI128" s="666"/>
      <c r="BJ128" s="667"/>
    </row>
    <row r="129" spans="2:62" ht="20.25" customHeight="1">
      <c r="B129" s="671">
        <f>B127+1</f>
        <v>57</v>
      </c>
      <c r="C129" s="673"/>
      <c r="D129" s="674"/>
      <c r="E129" s="95"/>
      <c r="F129" s="96"/>
      <c r="G129" s="95"/>
      <c r="H129" s="96"/>
      <c r="I129" s="677"/>
      <c r="J129" s="678"/>
      <c r="K129" s="681"/>
      <c r="L129" s="682"/>
      <c r="M129" s="682"/>
      <c r="N129" s="674"/>
      <c r="O129" s="685"/>
      <c r="P129" s="686"/>
      <c r="Q129" s="686"/>
      <c r="R129" s="686"/>
      <c r="S129" s="687"/>
      <c r="T129" s="115" t="s">
        <v>450</v>
      </c>
      <c r="U129" s="116"/>
      <c r="V129" s="117"/>
      <c r="W129" s="108"/>
      <c r="X129" s="109"/>
      <c r="Y129" s="109"/>
      <c r="Z129" s="109"/>
      <c r="AA129" s="109"/>
      <c r="AB129" s="109"/>
      <c r="AC129" s="110"/>
      <c r="AD129" s="108"/>
      <c r="AE129" s="109"/>
      <c r="AF129" s="109"/>
      <c r="AG129" s="109"/>
      <c r="AH129" s="109"/>
      <c r="AI129" s="109"/>
      <c r="AJ129" s="110"/>
      <c r="AK129" s="108"/>
      <c r="AL129" s="109"/>
      <c r="AM129" s="109"/>
      <c r="AN129" s="109"/>
      <c r="AO129" s="109"/>
      <c r="AP129" s="109"/>
      <c r="AQ129" s="110"/>
      <c r="AR129" s="108"/>
      <c r="AS129" s="109"/>
      <c r="AT129" s="109"/>
      <c r="AU129" s="109"/>
      <c r="AV129" s="109"/>
      <c r="AW129" s="109"/>
      <c r="AX129" s="110"/>
      <c r="AY129" s="108"/>
      <c r="AZ129" s="109"/>
      <c r="BA129" s="111"/>
      <c r="BB129" s="691"/>
      <c r="BC129" s="692"/>
      <c r="BD129" s="650"/>
      <c r="BE129" s="651"/>
      <c r="BF129" s="652"/>
      <c r="BG129" s="653"/>
      <c r="BH129" s="653"/>
      <c r="BI129" s="653"/>
      <c r="BJ129" s="654"/>
    </row>
    <row r="130" spans="2:62" ht="20.25" customHeight="1">
      <c r="B130" s="694"/>
      <c r="C130" s="695"/>
      <c r="D130" s="696"/>
      <c r="E130" s="118"/>
      <c r="F130" s="119">
        <f>C129</f>
        <v>0</v>
      </c>
      <c r="G130" s="118"/>
      <c r="H130" s="119">
        <f>I129</f>
        <v>0</v>
      </c>
      <c r="I130" s="697"/>
      <c r="J130" s="698"/>
      <c r="K130" s="699"/>
      <c r="L130" s="700"/>
      <c r="M130" s="700"/>
      <c r="N130" s="696"/>
      <c r="O130" s="685"/>
      <c r="P130" s="686"/>
      <c r="Q130" s="686"/>
      <c r="R130" s="686"/>
      <c r="S130" s="687"/>
      <c r="T130" s="112" t="s">
        <v>451</v>
      </c>
      <c r="U130" s="113"/>
      <c r="V130" s="114"/>
      <c r="W130" s="100" t="str">
        <f>IF(W129="","",VLOOKUP(W129,[2]シフト記号表!$C$6:$L$47,10,FALSE))</f>
        <v/>
      </c>
      <c r="X130" s="101" t="str">
        <f>IF(X129="","",VLOOKUP(X129,[2]シフト記号表!$C$6:$L$47,10,FALSE))</f>
        <v/>
      </c>
      <c r="Y130" s="101" t="str">
        <f>IF(Y129="","",VLOOKUP(Y129,[2]シフト記号表!$C$6:$L$47,10,FALSE))</f>
        <v/>
      </c>
      <c r="Z130" s="101" t="str">
        <f>IF(Z129="","",VLOOKUP(Z129,[2]シフト記号表!$C$6:$L$47,10,FALSE))</f>
        <v/>
      </c>
      <c r="AA130" s="101" t="str">
        <f>IF(AA129="","",VLOOKUP(AA129,[2]シフト記号表!$C$6:$L$47,10,FALSE))</f>
        <v/>
      </c>
      <c r="AB130" s="101" t="str">
        <f>IF(AB129="","",VLOOKUP(AB129,[2]シフト記号表!$C$6:$L$47,10,FALSE))</f>
        <v/>
      </c>
      <c r="AC130" s="102" t="str">
        <f>IF(AC129="","",VLOOKUP(AC129,[2]シフト記号表!$C$6:$L$47,10,FALSE))</f>
        <v/>
      </c>
      <c r="AD130" s="100" t="str">
        <f>IF(AD129="","",VLOOKUP(AD129,[2]シフト記号表!$C$6:$L$47,10,FALSE))</f>
        <v/>
      </c>
      <c r="AE130" s="101" t="str">
        <f>IF(AE129="","",VLOOKUP(AE129,[2]シフト記号表!$C$6:$L$47,10,FALSE))</f>
        <v/>
      </c>
      <c r="AF130" s="101" t="str">
        <f>IF(AF129="","",VLOOKUP(AF129,[2]シフト記号表!$C$6:$L$47,10,FALSE))</f>
        <v/>
      </c>
      <c r="AG130" s="101" t="str">
        <f>IF(AG129="","",VLOOKUP(AG129,[2]シフト記号表!$C$6:$L$47,10,FALSE))</f>
        <v/>
      </c>
      <c r="AH130" s="101" t="str">
        <f>IF(AH129="","",VLOOKUP(AH129,[2]シフト記号表!$C$6:$L$47,10,FALSE))</f>
        <v/>
      </c>
      <c r="AI130" s="101" t="str">
        <f>IF(AI129="","",VLOOKUP(AI129,[2]シフト記号表!$C$6:$L$47,10,FALSE))</f>
        <v/>
      </c>
      <c r="AJ130" s="102" t="str">
        <f>IF(AJ129="","",VLOOKUP(AJ129,[2]シフト記号表!$C$6:$L$47,10,FALSE))</f>
        <v/>
      </c>
      <c r="AK130" s="100" t="str">
        <f>IF(AK129="","",VLOOKUP(AK129,[2]シフト記号表!$C$6:$L$47,10,FALSE))</f>
        <v/>
      </c>
      <c r="AL130" s="101" t="str">
        <f>IF(AL129="","",VLOOKUP(AL129,[2]シフト記号表!$C$6:$L$47,10,FALSE))</f>
        <v/>
      </c>
      <c r="AM130" s="101" t="str">
        <f>IF(AM129="","",VLOOKUP(AM129,[2]シフト記号表!$C$6:$L$47,10,FALSE))</f>
        <v/>
      </c>
      <c r="AN130" s="101" t="str">
        <f>IF(AN129="","",VLOOKUP(AN129,[2]シフト記号表!$C$6:$L$47,10,FALSE))</f>
        <v/>
      </c>
      <c r="AO130" s="101" t="str">
        <f>IF(AO129="","",VLOOKUP(AO129,[2]シフト記号表!$C$6:$L$47,10,FALSE))</f>
        <v/>
      </c>
      <c r="AP130" s="101" t="str">
        <f>IF(AP129="","",VLOOKUP(AP129,[2]シフト記号表!$C$6:$L$47,10,FALSE))</f>
        <v/>
      </c>
      <c r="AQ130" s="102" t="str">
        <f>IF(AQ129="","",VLOOKUP(AQ129,[2]シフト記号表!$C$6:$L$47,10,FALSE))</f>
        <v/>
      </c>
      <c r="AR130" s="100" t="str">
        <f>IF(AR129="","",VLOOKUP(AR129,[2]シフト記号表!$C$6:$L$47,10,FALSE))</f>
        <v/>
      </c>
      <c r="AS130" s="101" t="str">
        <f>IF(AS129="","",VLOOKUP(AS129,[2]シフト記号表!$C$6:$L$47,10,FALSE))</f>
        <v/>
      </c>
      <c r="AT130" s="101" t="str">
        <f>IF(AT129="","",VLOOKUP(AT129,[2]シフト記号表!$C$6:$L$47,10,FALSE))</f>
        <v/>
      </c>
      <c r="AU130" s="101" t="str">
        <f>IF(AU129="","",VLOOKUP(AU129,[2]シフト記号表!$C$6:$L$47,10,FALSE))</f>
        <v/>
      </c>
      <c r="AV130" s="101" t="str">
        <f>IF(AV129="","",VLOOKUP(AV129,[2]シフト記号表!$C$6:$L$47,10,FALSE))</f>
        <v/>
      </c>
      <c r="AW130" s="101" t="str">
        <f>IF(AW129="","",VLOOKUP(AW129,[2]シフト記号表!$C$6:$L$47,10,FALSE))</f>
        <v/>
      </c>
      <c r="AX130" s="102" t="str">
        <f>IF(AX129="","",VLOOKUP(AX129,[2]シフト記号表!$C$6:$L$47,10,FALSE))</f>
        <v/>
      </c>
      <c r="AY130" s="100" t="str">
        <f>IF(AY129="","",VLOOKUP(AY129,[2]シフト記号表!$C$6:$L$47,10,FALSE))</f>
        <v/>
      </c>
      <c r="AZ130" s="101" t="str">
        <f>IF(AZ129="","",VLOOKUP(AZ129,[2]シフト記号表!$C$6:$L$47,10,FALSE))</f>
        <v/>
      </c>
      <c r="BA130" s="101" t="str">
        <f>IF(BA129="","",VLOOKUP(BA129,[2]シフト記号表!$C$6:$L$47,10,FALSE))</f>
        <v/>
      </c>
      <c r="BB130" s="668">
        <f>IF($BE$3="４週",SUM(W130:AX130),IF($BE$3="暦月",SUM(W130:BA130),""))</f>
        <v>0</v>
      </c>
      <c r="BC130" s="669"/>
      <c r="BD130" s="670">
        <f>IF($BE$3="４週",BB130/4,IF($BE$3="暦月",(BB130/($BE$8/7)),""))</f>
        <v>0</v>
      </c>
      <c r="BE130" s="669"/>
      <c r="BF130" s="665"/>
      <c r="BG130" s="666"/>
      <c r="BH130" s="666"/>
      <c r="BI130" s="666"/>
      <c r="BJ130" s="667"/>
    </row>
    <row r="131" spans="2:62" ht="20.25" customHeight="1">
      <c r="B131" s="671">
        <f>B129+1</f>
        <v>58</v>
      </c>
      <c r="C131" s="673"/>
      <c r="D131" s="674"/>
      <c r="E131" s="95"/>
      <c r="F131" s="96"/>
      <c r="G131" s="95"/>
      <c r="H131" s="96"/>
      <c r="I131" s="677"/>
      <c r="J131" s="678"/>
      <c r="K131" s="681"/>
      <c r="L131" s="682"/>
      <c r="M131" s="682"/>
      <c r="N131" s="674"/>
      <c r="O131" s="685"/>
      <c r="P131" s="686"/>
      <c r="Q131" s="686"/>
      <c r="R131" s="686"/>
      <c r="S131" s="687"/>
      <c r="T131" s="115" t="s">
        <v>450</v>
      </c>
      <c r="U131" s="116"/>
      <c r="V131" s="117"/>
      <c r="W131" s="108"/>
      <c r="X131" s="109"/>
      <c r="Y131" s="109"/>
      <c r="Z131" s="109"/>
      <c r="AA131" s="109"/>
      <c r="AB131" s="109"/>
      <c r="AC131" s="110"/>
      <c r="AD131" s="108"/>
      <c r="AE131" s="109"/>
      <c r="AF131" s="109"/>
      <c r="AG131" s="109"/>
      <c r="AH131" s="109"/>
      <c r="AI131" s="109"/>
      <c r="AJ131" s="110"/>
      <c r="AK131" s="108"/>
      <c r="AL131" s="109"/>
      <c r="AM131" s="109"/>
      <c r="AN131" s="109"/>
      <c r="AO131" s="109"/>
      <c r="AP131" s="109"/>
      <c r="AQ131" s="110"/>
      <c r="AR131" s="108"/>
      <c r="AS131" s="109"/>
      <c r="AT131" s="109"/>
      <c r="AU131" s="109"/>
      <c r="AV131" s="109"/>
      <c r="AW131" s="109"/>
      <c r="AX131" s="110"/>
      <c r="AY131" s="108"/>
      <c r="AZ131" s="109"/>
      <c r="BA131" s="111"/>
      <c r="BB131" s="691"/>
      <c r="BC131" s="692"/>
      <c r="BD131" s="650"/>
      <c r="BE131" s="651"/>
      <c r="BF131" s="652"/>
      <c r="BG131" s="653"/>
      <c r="BH131" s="653"/>
      <c r="BI131" s="653"/>
      <c r="BJ131" s="654"/>
    </row>
    <row r="132" spans="2:62" ht="20.25" customHeight="1">
      <c r="B132" s="694"/>
      <c r="C132" s="695"/>
      <c r="D132" s="696"/>
      <c r="E132" s="118"/>
      <c r="F132" s="119">
        <f>C131</f>
        <v>0</v>
      </c>
      <c r="G132" s="118"/>
      <c r="H132" s="119">
        <f>I131</f>
        <v>0</v>
      </c>
      <c r="I132" s="697"/>
      <c r="J132" s="698"/>
      <c r="K132" s="699"/>
      <c r="L132" s="700"/>
      <c r="M132" s="700"/>
      <c r="N132" s="696"/>
      <c r="O132" s="685"/>
      <c r="P132" s="686"/>
      <c r="Q132" s="686"/>
      <c r="R132" s="686"/>
      <c r="S132" s="687"/>
      <c r="T132" s="112" t="s">
        <v>451</v>
      </c>
      <c r="U132" s="113"/>
      <c r="V132" s="114"/>
      <c r="W132" s="100" t="str">
        <f>IF(W131="","",VLOOKUP(W131,[2]シフト記号表!$C$6:$L$47,10,FALSE))</f>
        <v/>
      </c>
      <c r="X132" s="101" t="str">
        <f>IF(X131="","",VLOOKUP(X131,[2]シフト記号表!$C$6:$L$47,10,FALSE))</f>
        <v/>
      </c>
      <c r="Y132" s="101" t="str">
        <f>IF(Y131="","",VLOOKUP(Y131,[2]シフト記号表!$C$6:$L$47,10,FALSE))</f>
        <v/>
      </c>
      <c r="Z132" s="101" t="str">
        <f>IF(Z131="","",VLOOKUP(Z131,[2]シフト記号表!$C$6:$L$47,10,FALSE))</f>
        <v/>
      </c>
      <c r="AA132" s="101" t="str">
        <f>IF(AA131="","",VLOOKUP(AA131,[2]シフト記号表!$C$6:$L$47,10,FALSE))</f>
        <v/>
      </c>
      <c r="AB132" s="101" t="str">
        <f>IF(AB131="","",VLOOKUP(AB131,[2]シフト記号表!$C$6:$L$47,10,FALSE))</f>
        <v/>
      </c>
      <c r="AC132" s="102" t="str">
        <f>IF(AC131="","",VLOOKUP(AC131,[2]シフト記号表!$C$6:$L$47,10,FALSE))</f>
        <v/>
      </c>
      <c r="AD132" s="100" t="str">
        <f>IF(AD131="","",VLOOKUP(AD131,[2]シフト記号表!$C$6:$L$47,10,FALSE))</f>
        <v/>
      </c>
      <c r="AE132" s="101" t="str">
        <f>IF(AE131="","",VLOOKUP(AE131,[2]シフト記号表!$C$6:$L$47,10,FALSE))</f>
        <v/>
      </c>
      <c r="AF132" s="101" t="str">
        <f>IF(AF131="","",VLOOKUP(AF131,[2]シフト記号表!$C$6:$L$47,10,FALSE))</f>
        <v/>
      </c>
      <c r="AG132" s="101" t="str">
        <f>IF(AG131="","",VLOOKUP(AG131,[2]シフト記号表!$C$6:$L$47,10,FALSE))</f>
        <v/>
      </c>
      <c r="AH132" s="101" t="str">
        <f>IF(AH131="","",VLOOKUP(AH131,[2]シフト記号表!$C$6:$L$47,10,FALSE))</f>
        <v/>
      </c>
      <c r="AI132" s="101" t="str">
        <f>IF(AI131="","",VLOOKUP(AI131,[2]シフト記号表!$C$6:$L$47,10,FALSE))</f>
        <v/>
      </c>
      <c r="AJ132" s="102" t="str">
        <f>IF(AJ131="","",VLOOKUP(AJ131,[2]シフト記号表!$C$6:$L$47,10,FALSE))</f>
        <v/>
      </c>
      <c r="AK132" s="100" t="str">
        <f>IF(AK131="","",VLOOKUP(AK131,[2]シフト記号表!$C$6:$L$47,10,FALSE))</f>
        <v/>
      </c>
      <c r="AL132" s="101" t="str">
        <f>IF(AL131="","",VLOOKUP(AL131,[2]シフト記号表!$C$6:$L$47,10,FALSE))</f>
        <v/>
      </c>
      <c r="AM132" s="101" t="str">
        <f>IF(AM131="","",VLOOKUP(AM131,[2]シフト記号表!$C$6:$L$47,10,FALSE))</f>
        <v/>
      </c>
      <c r="AN132" s="101" t="str">
        <f>IF(AN131="","",VLOOKUP(AN131,[2]シフト記号表!$C$6:$L$47,10,FALSE))</f>
        <v/>
      </c>
      <c r="AO132" s="101" t="str">
        <f>IF(AO131="","",VLOOKUP(AO131,[2]シフト記号表!$C$6:$L$47,10,FALSE))</f>
        <v/>
      </c>
      <c r="AP132" s="101" t="str">
        <f>IF(AP131="","",VLOOKUP(AP131,[2]シフト記号表!$C$6:$L$47,10,FALSE))</f>
        <v/>
      </c>
      <c r="AQ132" s="102" t="str">
        <f>IF(AQ131="","",VLOOKUP(AQ131,[2]シフト記号表!$C$6:$L$47,10,FALSE))</f>
        <v/>
      </c>
      <c r="AR132" s="100" t="str">
        <f>IF(AR131="","",VLOOKUP(AR131,[2]シフト記号表!$C$6:$L$47,10,FALSE))</f>
        <v/>
      </c>
      <c r="AS132" s="101" t="str">
        <f>IF(AS131="","",VLOOKUP(AS131,[2]シフト記号表!$C$6:$L$47,10,FALSE))</f>
        <v/>
      </c>
      <c r="AT132" s="101" t="str">
        <f>IF(AT131="","",VLOOKUP(AT131,[2]シフト記号表!$C$6:$L$47,10,FALSE))</f>
        <v/>
      </c>
      <c r="AU132" s="101" t="str">
        <f>IF(AU131="","",VLOOKUP(AU131,[2]シフト記号表!$C$6:$L$47,10,FALSE))</f>
        <v/>
      </c>
      <c r="AV132" s="101" t="str">
        <f>IF(AV131="","",VLOOKUP(AV131,[2]シフト記号表!$C$6:$L$47,10,FALSE))</f>
        <v/>
      </c>
      <c r="AW132" s="101" t="str">
        <f>IF(AW131="","",VLOOKUP(AW131,[2]シフト記号表!$C$6:$L$47,10,FALSE))</f>
        <v/>
      </c>
      <c r="AX132" s="102" t="str">
        <f>IF(AX131="","",VLOOKUP(AX131,[2]シフト記号表!$C$6:$L$47,10,FALSE))</f>
        <v/>
      </c>
      <c r="AY132" s="100" t="str">
        <f>IF(AY131="","",VLOOKUP(AY131,[2]シフト記号表!$C$6:$L$47,10,FALSE))</f>
        <v/>
      </c>
      <c r="AZ132" s="101" t="str">
        <f>IF(AZ131="","",VLOOKUP(AZ131,[2]シフト記号表!$C$6:$L$47,10,FALSE))</f>
        <v/>
      </c>
      <c r="BA132" s="101" t="str">
        <f>IF(BA131="","",VLOOKUP(BA131,[2]シフト記号表!$C$6:$L$47,10,FALSE))</f>
        <v/>
      </c>
      <c r="BB132" s="668">
        <f>IF($BE$3="４週",SUM(W132:AX132),IF($BE$3="暦月",SUM(W132:BA132),""))</f>
        <v>0</v>
      </c>
      <c r="BC132" s="669"/>
      <c r="BD132" s="670">
        <f>IF($BE$3="４週",BB132/4,IF($BE$3="暦月",(BB132/($BE$8/7)),""))</f>
        <v>0</v>
      </c>
      <c r="BE132" s="669"/>
      <c r="BF132" s="665"/>
      <c r="BG132" s="666"/>
      <c r="BH132" s="666"/>
      <c r="BI132" s="666"/>
      <c r="BJ132" s="667"/>
    </row>
    <row r="133" spans="2:62" ht="20.25" customHeight="1">
      <c r="B133" s="671">
        <f>B131+1</f>
        <v>59</v>
      </c>
      <c r="C133" s="673"/>
      <c r="D133" s="674"/>
      <c r="E133" s="95"/>
      <c r="F133" s="96"/>
      <c r="G133" s="95"/>
      <c r="H133" s="96"/>
      <c r="I133" s="677"/>
      <c r="J133" s="678"/>
      <c r="K133" s="681"/>
      <c r="L133" s="682"/>
      <c r="M133" s="682"/>
      <c r="N133" s="674"/>
      <c r="O133" s="685"/>
      <c r="P133" s="686"/>
      <c r="Q133" s="686"/>
      <c r="R133" s="686"/>
      <c r="S133" s="687"/>
      <c r="T133" s="115" t="s">
        <v>450</v>
      </c>
      <c r="U133" s="116"/>
      <c r="V133" s="117"/>
      <c r="W133" s="108"/>
      <c r="X133" s="109"/>
      <c r="Y133" s="109"/>
      <c r="Z133" s="109"/>
      <c r="AA133" s="109"/>
      <c r="AB133" s="109"/>
      <c r="AC133" s="110"/>
      <c r="AD133" s="108"/>
      <c r="AE133" s="109"/>
      <c r="AF133" s="109"/>
      <c r="AG133" s="109"/>
      <c r="AH133" s="109"/>
      <c r="AI133" s="109"/>
      <c r="AJ133" s="110"/>
      <c r="AK133" s="108"/>
      <c r="AL133" s="109"/>
      <c r="AM133" s="109"/>
      <c r="AN133" s="109"/>
      <c r="AO133" s="109"/>
      <c r="AP133" s="109"/>
      <c r="AQ133" s="110"/>
      <c r="AR133" s="108"/>
      <c r="AS133" s="109"/>
      <c r="AT133" s="109"/>
      <c r="AU133" s="109"/>
      <c r="AV133" s="109"/>
      <c r="AW133" s="109"/>
      <c r="AX133" s="110"/>
      <c r="AY133" s="108"/>
      <c r="AZ133" s="109"/>
      <c r="BA133" s="111"/>
      <c r="BB133" s="691"/>
      <c r="BC133" s="692"/>
      <c r="BD133" s="650"/>
      <c r="BE133" s="651"/>
      <c r="BF133" s="652"/>
      <c r="BG133" s="653"/>
      <c r="BH133" s="653"/>
      <c r="BI133" s="653"/>
      <c r="BJ133" s="654"/>
    </row>
    <row r="134" spans="2:62" ht="20.25" customHeight="1">
      <c r="B134" s="694"/>
      <c r="C134" s="695"/>
      <c r="D134" s="696"/>
      <c r="E134" s="118"/>
      <c r="F134" s="119">
        <f>C133</f>
        <v>0</v>
      </c>
      <c r="G134" s="118"/>
      <c r="H134" s="119">
        <f>I133</f>
        <v>0</v>
      </c>
      <c r="I134" s="697"/>
      <c r="J134" s="698"/>
      <c r="K134" s="699"/>
      <c r="L134" s="700"/>
      <c r="M134" s="700"/>
      <c r="N134" s="696"/>
      <c r="O134" s="685"/>
      <c r="P134" s="686"/>
      <c r="Q134" s="686"/>
      <c r="R134" s="686"/>
      <c r="S134" s="687"/>
      <c r="T134" s="112" t="s">
        <v>451</v>
      </c>
      <c r="U134" s="113"/>
      <c r="V134" s="114"/>
      <c r="W134" s="100" t="str">
        <f>IF(W133="","",VLOOKUP(W133,[2]シフト記号表!$C$6:$L$47,10,FALSE))</f>
        <v/>
      </c>
      <c r="X134" s="101" t="str">
        <f>IF(X133="","",VLOOKUP(X133,[2]シフト記号表!$C$6:$L$47,10,FALSE))</f>
        <v/>
      </c>
      <c r="Y134" s="101" t="str">
        <f>IF(Y133="","",VLOOKUP(Y133,[2]シフト記号表!$C$6:$L$47,10,FALSE))</f>
        <v/>
      </c>
      <c r="Z134" s="101" t="str">
        <f>IF(Z133="","",VLOOKUP(Z133,[2]シフト記号表!$C$6:$L$47,10,FALSE))</f>
        <v/>
      </c>
      <c r="AA134" s="101" t="str">
        <f>IF(AA133="","",VLOOKUP(AA133,[2]シフト記号表!$C$6:$L$47,10,FALSE))</f>
        <v/>
      </c>
      <c r="AB134" s="101" t="str">
        <f>IF(AB133="","",VLOOKUP(AB133,[2]シフト記号表!$C$6:$L$47,10,FALSE))</f>
        <v/>
      </c>
      <c r="AC134" s="102" t="str">
        <f>IF(AC133="","",VLOOKUP(AC133,[2]シフト記号表!$C$6:$L$47,10,FALSE))</f>
        <v/>
      </c>
      <c r="AD134" s="100" t="str">
        <f>IF(AD133="","",VLOOKUP(AD133,[2]シフト記号表!$C$6:$L$47,10,FALSE))</f>
        <v/>
      </c>
      <c r="AE134" s="101" t="str">
        <f>IF(AE133="","",VLOOKUP(AE133,[2]シフト記号表!$C$6:$L$47,10,FALSE))</f>
        <v/>
      </c>
      <c r="AF134" s="101" t="str">
        <f>IF(AF133="","",VLOOKUP(AF133,[2]シフト記号表!$C$6:$L$47,10,FALSE))</f>
        <v/>
      </c>
      <c r="AG134" s="101" t="str">
        <f>IF(AG133="","",VLOOKUP(AG133,[2]シフト記号表!$C$6:$L$47,10,FALSE))</f>
        <v/>
      </c>
      <c r="AH134" s="101" t="str">
        <f>IF(AH133="","",VLOOKUP(AH133,[2]シフト記号表!$C$6:$L$47,10,FALSE))</f>
        <v/>
      </c>
      <c r="AI134" s="101" t="str">
        <f>IF(AI133="","",VLOOKUP(AI133,[2]シフト記号表!$C$6:$L$47,10,FALSE))</f>
        <v/>
      </c>
      <c r="AJ134" s="102" t="str">
        <f>IF(AJ133="","",VLOOKUP(AJ133,[2]シフト記号表!$C$6:$L$47,10,FALSE))</f>
        <v/>
      </c>
      <c r="AK134" s="100" t="str">
        <f>IF(AK133="","",VLOOKUP(AK133,[2]シフト記号表!$C$6:$L$47,10,FALSE))</f>
        <v/>
      </c>
      <c r="AL134" s="101" t="str">
        <f>IF(AL133="","",VLOOKUP(AL133,[2]シフト記号表!$C$6:$L$47,10,FALSE))</f>
        <v/>
      </c>
      <c r="AM134" s="101" t="str">
        <f>IF(AM133="","",VLOOKUP(AM133,[2]シフト記号表!$C$6:$L$47,10,FALSE))</f>
        <v/>
      </c>
      <c r="AN134" s="101" t="str">
        <f>IF(AN133="","",VLOOKUP(AN133,[2]シフト記号表!$C$6:$L$47,10,FALSE))</f>
        <v/>
      </c>
      <c r="AO134" s="101" t="str">
        <f>IF(AO133="","",VLOOKUP(AO133,[2]シフト記号表!$C$6:$L$47,10,FALSE))</f>
        <v/>
      </c>
      <c r="AP134" s="101" t="str">
        <f>IF(AP133="","",VLOOKUP(AP133,[2]シフト記号表!$C$6:$L$47,10,FALSE))</f>
        <v/>
      </c>
      <c r="AQ134" s="102" t="str">
        <f>IF(AQ133="","",VLOOKUP(AQ133,[2]シフト記号表!$C$6:$L$47,10,FALSE))</f>
        <v/>
      </c>
      <c r="AR134" s="100" t="str">
        <f>IF(AR133="","",VLOOKUP(AR133,[2]シフト記号表!$C$6:$L$47,10,FALSE))</f>
        <v/>
      </c>
      <c r="AS134" s="101" t="str">
        <f>IF(AS133="","",VLOOKUP(AS133,[2]シフト記号表!$C$6:$L$47,10,FALSE))</f>
        <v/>
      </c>
      <c r="AT134" s="101" t="str">
        <f>IF(AT133="","",VLOOKUP(AT133,[2]シフト記号表!$C$6:$L$47,10,FALSE))</f>
        <v/>
      </c>
      <c r="AU134" s="101" t="str">
        <f>IF(AU133="","",VLOOKUP(AU133,[2]シフト記号表!$C$6:$L$47,10,FALSE))</f>
        <v/>
      </c>
      <c r="AV134" s="101" t="str">
        <f>IF(AV133="","",VLOOKUP(AV133,[2]シフト記号表!$C$6:$L$47,10,FALSE))</f>
        <v/>
      </c>
      <c r="AW134" s="101" t="str">
        <f>IF(AW133="","",VLOOKUP(AW133,[2]シフト記号表!$C$6:$L$47,10,FALSE))</f>
        <v/>
      </c>
      <c r="AX134" s="102" t="str">
        <f>IF(AX133="","",VLOOKUP(AX133,[2]シフト記号表!$C$6:$L$47,10,FALSE))</f>
        <v/>
      </c>
      <c r="AY134" s="100" t="str">
        <f>IF(AY133="","",VLOOKUP(AY133,[2]シフト記号表!$C$6:$L$47,10,FALSE))</f>
        <v/>
      </c>
      <c r="AZ134" s="101" t="str">
        <f>IF(AZ133="","",VLOOKUP(AZ133,[2]シフト記号表!$C$6:$L$47,10,FALSE))</f>
        <v/>
      </c>
      <c r="BA134" s="101" t="str">
        <f>IF(BA133="","",VLOOKUP(BA133,[2]シフト記号表!$C$6:$L$47,10,FALSE))</f>
        <v/>
      </c>
      <c r="BB134" s="668">
        <f>IF($BE$3="４週",SUM(W134:AX134),IF($BE$3="暦月",SUM(W134:BA134),""))</f>
        <v>0</v>
      </c>
      <c r="BC134" s="669"/>
      <c r="BD134" s="670">
        <f>IF($BE$3="４週",BB134/4,IF($BE$3="暦月",(BB134/($BE$8/7)),""))</f>
        <v>0</v>
      </c>
      <c r="BE134" s="669"/>
      <c r="BF134" s="665"/>
      <c r="BG134" s="666"/>
      <c r="BH134" s="666"/>
      <c r="BI134" s="666"/>
      <c r="BJ134" s="667"/>
    </row>
    <row r="135" spans="2:62" ht="20.25" customHeight="1">
      <c r="B135" s="671">
        <f>B133+1</f>
        <v>60</v>
      </c>
      <c r="C135" s="673"/>
      <c r="D135" s="674"/>
      <c r="E135" s="95"/>
      <c r="F135" s="96"/>
      <c r="G135" s="95"/>
      <c r="H135" s="96"/>
      <c r="I135" s="677"/>
      <c r="J135" s="678"/>
      <c r="K135" s="681"/>
      <c r="L135" s="682"/>
      <c r="M135" s="682"/>
      <c r="N135" s="674"/>
      <c r="O135" s="685"/>
      <c r="P135" s="686"/>
      <c r="Q135" s="686"/>
      <c r="R135" s="686"/>
      <c r="S135" s="687"/>
      <c r="T135" s="115" t="s">
        <v>450</v>
      </c>
      <c r="U135" s="116"/>
      <c r="V135" s="117"/>
      <c r="W135" s="108"/>
      <c r="X135" s="109"/>
      <c r="Y135" s="109"/>
      <c r="Z135" s="109"/>
      <c r="AA135" s="109"/>
      <c r="AB135" s="109"/>
      <c r="AC135" s="110"/>
      <c r="AD135" s="108"/>
      <c r="AE135" s="109"/>
      <c r="AF135" s="109"/>
      <c r="AG135" s="109"/>
      <c r="AH135" s="109"/>
      <c r="AI135" s="109"/>
      <c r="AJ135" s="110"/>
      <c r="AK135" s="108"/>
      <c r="AL135" s="109"/>
      <c r="AM135" s="109"/>
      <c r="AN135" s="109"/>
      <c r="AO135" s="109"/>
      <c r="AP135" s="109"/>
      <c r="AQ135" s="110"/>
      <c r="AR135" s="108"/>
      <c r="AS135" s="109"/>
      <c r="AT135" s="109"/>
      <c r="AU135" s="109"/>
      <c r="AV135" s="109"/>
      <c r="AW135" s="109"/>
      <c r="AX135" s="110"/>
      <c r="AY135" s="108"/>
      <c r="AZ135" s="109"/>
      <c r="BA135" s="111"/>
      <c r="BB135" s="691"/>
      <c r="BC135" s="692"/>
      <c r="BD135" s="650"/>
      <c r="BE135" s="651"/>
      <c r="BF135" s="652"/>
      <c r="BG135" s="653"/>
      <c r="BH135" s="653"/>
      <c r="BI135" s="653"/>
      <c r="BJ135" s="654"/>
    </row>
    <row r="136" spans="2:62" ht="20.25" customHeight="1">
      <c r="B136" s="694"/>
      <c r="C136" s="695"/>
      <c r="D136" s="696"/>
      <c r="E136" s="118"/>
      <c r="F136" s="119">
        <f>C135</f>
        <v>0</v>
      </c>
      <c r="G136" s="118"/>
      <c r="H136" s="119">
        <f>I135</f>
        <v>0</v>
      </c>
      <c r="I136" s="697"/>
      <c r="J136" s="698"/>
      <c r="K136" s="699"/>
      <c r="L136" s="700"/>
      <c r="M136" s="700"/>
      <c r="N136" s="696"/>
      <c r="O136" s="685"/>
      <c r="P136" s="686"/>
      <c r="Q136" s="686"/>
      <c r="R136" s="686"/>
      <c r="S136" s="687"/>
      <c r="T136" s="112" t="s">
        <v>451</v>
      </c>
      <c r="U136" s="113"/>
      <c r="V136" s="114"/>
      <c r="W136" s="100" t="str">
        <f>IF(W135="","",VLOOKUP(W135,[2]シフト記号表!$C$6:$L$47,10,FALSE))</f>
        <v/>
      </c>
      <c r="X136" s="101" t="str">
        <f>IF(X135="","",VLOOKUP(X135,[2]シフト記号表!$C$6:$L$47,10,FALSE))</f>
        <v/>
      </c>
      <c r="Y136" s="101" t="str">
        <f>IF(Y135="","",VLOOKUP(Y135,[2]シフト記号表!$C$6:$L$47,10,FALSE))</f>
        <v/>
      </c>
      <c r="Z136" s="101" t="str">
        <f>IF(Z135="","",VLOOKUP(Z135,[2]シフト記号表!$C$6:$L$47,10,FALSE))</f>
        <v/>
      </c>
      <c r="AA136" s="101" t="str">
        <f>IF(AA135="","",VLOOKUP(AA135,[2]シフト記号表!$C$6:$L$47,10,FALSE))</f>
        <v/>
      </c>
      <c r="AB136" s="101" t="str">
        <f>IF(AB135="","",VLOOKUP(AB135,[2]シフト記号表!$C$6:$L$47,10,FALSE))</f>
        <v/>
      </c>
      <c r="AC136" s="102" t="str">
        <f>IF(AC135="","",VLOOKUP(AC135,[2]シフト記号表!$C$6:$L$47,10,FALSE))</f>
        <v/>
      </c>
      <c r="AD136" s="100" t="str">
        <f>IF(AD135="","",VLOOKUP(AD135,[2]シフト記号表!$C$6:$L$47,10,FALSE))</f>
        <v/>
      </c>
      <c r="AE136" s="101" t="str">
        <f>IF(AE135="","",VLOOKUP(AE135,[2]シフト記号表!$C$6:$L$47,10,FALSE))</f>
        <v/>
      </c>
      <c r="AF136" s="101" t="str">
        <f>IF(AF135="","",VLOOKUP(AF135,[2]シフト記号表!$C$6:$L$47,10,FALSE))</f>
        <v/>
      </c>
      <c r="AG136" s="101" t="str">
        <f>IF(AG135="","",VLOOKUP(AG135,[2]シフト記号表!$C$6:$L$47,10,FALSE))</f>
        <v/>
      </c>
      <c r="AH136" s="101" t="str">
        <f>IF(AH135="","",VLOOKUP(AH135,[2]シフト記号表!$C$6:$L$47,10,FALSE))</f>
        <v/>
      </c>
      <c r="AI136" s="101" t="str">
        <f>IF(AI135="","",VLOOKUP(AI135,[2]シフト記号表!$C$6:$L$47,10,FALSE))</f>
        <v/>
      </c>
      <c r="AJ136" s="102" t="str">
        <f>IF(AJ135="","",VLOOKUP(AJ135,[2]シフト記号表!$C$6:$L$47,10,FALSE))</f>
        <v/>
      </c>
      <c r="AK136" s="100" t="str">
        <f>IF(AK135="","",VLOOKUP(AK135,[2]シフト記号表!$C$6:$L$47,10,FALSE))</f>
        <v/>
      </c>
      <c r="AL136" s="101" t="str">
        <f>IF(AL135="","",VLOOKUP(AL135,[2]シフト記号表!$C$6:$L$47,10,FALSE))</f>
        <v/>
      </c>
      <c r="AM136" s="101" t="str">
        <f>IF(AM135="","",VLOOKUP(AM135,[2]シフト記号表!$C$6:$L$47,10,FALSE))</f>
        <v/>
      </c>
      <c r="AN136" s="101" t="str">
        <f>IF(AN135="","",VLOOKUP(AN135,[2]シフト記号表!$C$6:$L$47,10,FALSE))</f>
        <v/>
      </c>
      <c r="AO136" s="101" t="str">
        <f>IF(AO135="","",VLOOKUP(AO135,[2]シフト記号表!$C$6:$L$47,10,FALSE))</f>
        <v/>
      </c>
      <c r="AP136" s="101" t="str">
        <f>IF(AP135="","",VLOOKUP(AP135,[2]シフト記号表!$C$6:$L$47,10,FALSE))</f>
        <v/>
      </c>
      <c r="AQ136" s="102" t="str">
        <f>IF(AQ135="","",VLOOKUP(AQ135,[2]シフト記号表!$C$6:$L$47,10,FALSE))</f>
        <v/>
      </c>
      <c r="AR136" s="100" t="str">
        <f>IF(AR135="","",VLOOKUP(AR135,[2]シフト記号表!$C$6:$L$47,10,FALSE))</f>
        <v/>
      </c>
      <c r="AS136" s="101" t="str">
        <f>IF(AS135="","",VLOOKUP(AS135,[2]シフト記号表!$C$6:$L$47,10,FALSE))</f>
        <v/>
      </c>
      <c r="AT136" s="101" t="str">
        <f>IF(AT135="","",VLOOKUP(AT135,[2]シフト記号表!$C$6:$L$47,10,FALSE))</f>
        <v/>
      </c>
      <c r="AU136" s="101" t="str">
        <f>IF(AU135="","",VLOOKUP(AU135,[2]シフト記号表!$C$6:$L$47,10,FALSE))</f>
        <v/>
      </c>
      <c r="AV136" s="101" t="str">
        <f>IF(AV135="","",VLOOKUP(AV135,[2]シフト記号表!$C$6:$L$47,10,FALSE))</f>
        <v/>
      </c>
      <c r="AW136" s="101" t="str">
        <f>IF(AW135="","",VLOOKUP(AW135,[2]シフト記号表!$C$6:$L$47,10,FALSE))</f>
        <v/>
      </c>
      <c r="AX136" s="102" t="str">
        <f>IF(AX135="","",VLOOKUP(AX135,[2]シフト記号表!$C$6:$L$47,10,FALSE))</f>
        <v/>
      </c>
      <c r="AY136" s="100" t="str">
        <f>IF(AY135="","",VLOOKUP(AY135,[2]シフト記号表!$C$6:$L$47,10,FALSE))</f>
        <v/>
      </c>
      <c r="AZ136" s="101" t="str">
        <f>IF(AZ135="","",VLOOKUP(AZ135,[2]シフト記号表!$C$6:$L$47,10,FALSE))</f>
        <v/>
      </c>
      <c r="BA136" s="101" t="str">
        <f>IF(BA135="","",VLOOKUP(BA135,[2]シフト記号表!$C$6:$L$47,10,FALSE))</f>
        <v/>
      </c>
      <c r="BB136" s="668">
        <f>IF($BE$3="４週",SUM(W136:AX136),IF($BE$3="暦月",SUM(W136:BA136),""))</f>
        <v>0</v>
      </c>
      <c r="BC136" s="669"/>
      <c r="BD136" s="670">
        <f>IF($BE$3="４週",BB136/4,IF($BE$3="暦月",(BB136/($BE$8/7)),""))</f>
        <v>0</v>
      </c>
      <c r="BE136" s="669"/>
      <c r="BF136" s="665"/>
      <c r="BG136" s="666"/>
      <c r="BH136" s="666"/>
      <c r="BI136" s="666"/>
      <c r="BJ136" s="667"/>
    </row>
    <row r="137" spans="2:62" ht="20.25" customHeight="1">
      <c r="B137" s="671">
        <f>B135+1</f>
        <v>61</v>
      </c>
      <c r="C137" s="673"/>
      <c r="D137" s="674"/>
      <c r="E137" s="95"/>
      <c r="F137" s="96"/>
      <c r="G137" s="95"/>
      <c r="H137" s="96"/>
      <c r="I137" s="677"/>
      <c r="J137" s="678"/>
      <c r="K137" s="681"/>
      <c r="L137" s="682"/>
      <c r="M137" s="682"/>
      <c r="N137" s="674"/>
      <c r="O137" s="685"/>
      <c r="P137" s="686"/>
      <c r="Q137" s="686"/>
      <c r="R137" s="686"/>
      <c r="S137" s="687"/>
      <c r="T137" s="115" t="s">
        <v>450</v>
      </c>
      <c r="U137" s="116"/>
      <c r="V137" s="117"/>
      <c r="W137" s="108"/>
      <c r="X137" s="109"/>
      <c r="Y137" s="109"/>
      <c r="Z137" s="109"/>
      <c r="AA137" s="109"/>
      <c r="AB137" s="109"/>
      <c r="AC137" s="110"/>
      <c r="AD137" s="108"/>
      <c r="AE137" s="109"/>
      <c r="AF137" s="109"/>
      <c r="AG137" s="109"/>
      <c r="AH137" s="109"/>
      <c r="AI137" s="109"/>
      <c r="AJ137" s="110"/>
      <c r="AK137" s="108"/>
      <c r="AL137" s="109"/>
      <c r="AM137" s="109"/>
      <c r="AN137" s="109"/>
      <c r="AO137" s="109"/>
      <c r="AP137" s="109"/>
      <c r="AQ137" s="110"/>
      <c r="AR137" s="108"/>
      <c r="AS137" s="109"/>
      <c r="AT137" s="109"/>
      <c r="AU137" s="109"/>
      <c r="AV137" s="109"/>
      <c r="AW137" s="109"/>
      <c r="AX137" s="110"/>
      <c r="AY137" s="108"/>
      <c r="AZ137" s="109"/>
      <c r="BA137" s="111"/>
      <c r="BB137" s="691"/>
      <c r="BC137" s="692"/>
      <c r="BD137" s="650"/>
      <c r="BE137" s="651"/>
      <c r="BF137" s="652"/>
      <c r="BG137" s="653"/>
      <c r="BH137" s="653"/>
      <c r="BI137" s="653"/>
      <c r="BJ137" s="654"/>
    </row>
    <row r="138" spans="2:62" ht="20.25" customHeight="1">
      <c r="B138" s="694"/>
      <c r="C138" s="695"/>
      <c r="D138" s="696"/>
      <c r="E138" s="118"/>
      <c r="F138" s="119">
        <f>C137</f>
        <v>0</v>
      </c>
      <c r="G138" s="118"/>
      <c r="H138" s="119">
        <f>I137</f>
        <v>0</v>
      </c>
      <c r="I138" s="697"/>
      <c r="J138" s="698"/>
      <c r="K138" s="699"/>
      <c r="L138" s="700"/>
      <c r="M138" s="700"/>
      <c r="N138" s="696"/>
      <c r="O138" s="685"/>
      <c r="P138" s="686"/>
      <c r="Q138" s="686"/>
      <c r="R138" s="686"/>
      <c r="S138" s="687"/>
      <c r="T138" s="112" t="s">
        <v>451</v>
      </c>
      <c r="U138" s="113"/>
      <c r="V138" s="114"/>
      <c r="W138" s="100" t="str">
        <f>IF(W137="","",VLOOKUP(W137,[2]シフト記号表!$C$6:$L$47,10,FALSE))</f>
        <v/>
      </c>
      <c r="X138" s="101" t="str">
        <f>IF(X137="","",VLOOKUP(X137,[2]シフト記号表!$C$6:$L$47,10,FALSE))</f>
        <v/>
      </c>
      <c r="Y138" s="101" t="str">
        <f>IF(Y137="","",VLOOKUP(Y137,[2]シフト記号表!$C$6:$L$47,10,FALSE))</f>
        <v/>
      </c>
      <c r="Z138" s="101" t="str">
        <f>IF(Z137="","",VLOOKUP(Z137,[2]シフト記号表!$C$6:$L$47,10,FALSE))</f>
        <v/>
      </c>
      <c r="AA138" s="101" t="str">
        <f>IF(AA137="","",VLOOKUP(AA137,[2]シフト記号表!$C$6:$L$47,10,FALSE))</f>
        <v/>
      </c>
      <c r="AB138" s="101" t="str">
        <f>IF(AB137="","",VLOOKUP(AB137,[2]シフト記号表!$C$6:$L$47,10,FALSE))</f>
        <v/>
      </c>
      <c r="AC138" s="102" t="str">
        <f>IF(AC137="","",VLOOKUP(AC137,[2]シフト記号表!$C$6:$L$47,10,FALSE))</f>
        <v/>
      </c>
      <c r="AD138" s="100" t="str">
        <f>IF(AD137="","",VLOOKUP(AD137,[2]シフト記号表!$C$6:$L$47,10,FALSE))</f>
        <v/>
      </c>
      <c r="AE138" s="101" t="str">
        <f>IF(AE137="","",VLOOKUP(AE137,[2]シフト記号表!$C$6:$L$47,10,FALSE))</f>
        <v/>
      </c>
      <c r="AF138" s="101" t="str">
        <f>IF(AF137="","",VLOOKUP(AF137,[2]シフト記号表!$C$6:$L$47,10,FALSE))</f>
        <v/>
      </c>
      <c r="AG138" s="101" t="str">
        <f>IF(AG137="","",VLOOKUP(AG137,[2]シフト記号表!$C$6:$L$47,10,FALSE))</f>
        <v/>
      </c>
      <c r="AH138" s="101" t="str">
        <f>IF(AH137="","",VLOOKUP(AH137,[2]シフト記号表!$C$6:$L$47,10,FALSE))</f>
        <v/>
      </c>
      <c r="AI138" s="101" t="str">
        <f>IF(AI137="","",VLOOKUP(AI137,[2]シフト記号表!$C$6:$L$47,10,FALSE))</f>
        <v/>
      </c>
      <c r="AJ138" s="102" t="str">
        <f>IF(AJ137="","",VLOOKUP(AJ137,[2]シフト記号表!$C$6:$L$47,10,FALSE))</f>
        <v/>
      </c>
      <c r="AK138" s="100" t="str">
        <f>IF(AK137="","",VLOOKUP(AK137,[2]シフト記号表!$C$6:$L$47,10,FALSE))</f>
        <v/>
      </c>
      <c r="AL138" s="101" t="str">
        <f>IF(AL137="","",VLOOKUP(AL137,[2]シフト記号表!$C$6:$L$47,10,FALSE))</f>
        <v/>
      </c>
      <c r="AM138" s="101" t="str">
        <f>IF(AM137="","",VLOOKUP(AM137,[2]シフト記号表!$C$6:$L$47,10,FALSE))</f>
        <v/>
      </c>
      <c r="AN138" s="101" t="str">
        <f>IF(AN137="","",VLOOKUP(AN137,[2]シフト記号表!$C$6:$L$47,10,FALSE))</f>
        <v/>
      </c>
      <c r="AO138" s="101" t="str">
        <f>IF(AO137="","",VLOOKUP(AO137,[2]シフト記号表!$C$6:$L$47,10,FALSE))</f>
        <v/>
      </c>
      <c r="AP138" s="101" t="str">
        <f>IF(AP137="","",VLOOKUP(AP137,[2]シフト記号表!$C$6:$L$47,10,FALSE))</f>
        <v/>
      </c>
      <c r="AQ138" s="102" t="str">
        <f>IF(AQ137="","",VLOOKUP(AQ137,[2]シフト記号表!$C$6:$L$47,10,FALSE))</f>
        <v/>
      </c>
      <c r="AR138" s="100" t="str">
        <f>IF(AR137="","",VLOOKUP(AR137,[2]シフト記号表!$C$6:$L$47,10,FALSE))</f>
        <v/>
      </c>
      <c r="AS138" s="101" t="str">
        <f>IF(AS137="","",VLOOKUP(AS137,[2]シフト記号表!$C$6:$L$47,10,FALSE))</f>
        <v/>
      </c>
      <c r="AT138" s="101" t="str">
        <f>IF(AT137="","",VLOOKUP(AT137,[2]シフト記号表!$C$6:$L$47,10,FALSE))</f>
        <v/>
      </c>
      <c r="AU138" s="101" t="str">
        <f>IF(AU137="","",VLOOKUP(AU137,[2]シフト記号表!$C$6:$L$47,10,FALSE))</f>
        <v/>
      </c>
      <c r="AV138" s="101" t="str">
        <f>IF(AV137="","",VLOOKUP(AV137,[2]シフト記号表!$C$6:$L$47,10,FALSE))</f>
        <v/>
      </c>
      <c r="AW138" s="101" t="str">
        <f>IF(AW137="","",VLOOKUP(AW137,[2]シフト記号表!$C$6:$L$47,10,FALSE))</f>
        <v/>
      </c>
      <c r="AX138" s="102" t="str">
        <f>IF(AX137="","",VLOOKUP(AX137,[2]シフト記号表!$C$6:$L$47,10,FALSE))</f>
        <v/>
      </c>
      <c r="AY138" s="100" t="str">
        <f>IF(AY137="","",VLOOKUP(AY137,[2]シフト記号表!$C$6:$L$47,10,FALSE))</f>
        <v/>
      </c>
      <c r="AZ138" s="101" t="str">
        <f>IF(AZ137="","",VLOOKUP(AZ137,[2]シフト記号表!$C$6:$L$47,10,FALSE))</f>
        <v/>
      </c>
      <c r="BA138" s="101" t="str">
        <f>IF(BA137="","",VLOOKUP(BA137,[2]シフト記号表!$C$6:$L$47,10,FALSE))</f>
        <v/>
      </c>
      <c r="BB138" s="668">
        <f>IF($BE$3="４週",SUM(W138:AX138),IF($BE$3="暦月",SUM(W138:BA138),""))</f>
        <v>0</v>
      </c>
      <c r="BC138" s="669"/>
      <c r="BD138" s="670">
        <f>IF($BE$3="４週",BB138/4,IF($BE$3="暦月",(BB138/($BE$8/7)),""))</f>
        <v>0</v>
      </c>
      <c r="BE138" s="669"/>
      <c r="BF138" s="665"/>
      <c r="BG138" s="666"/>
      <c r="BH138" s="666"/>
      <c r="BI138" s="666"/>
      <c r="BJ138" s="667"/>
    </row>
    <row r="139" spans="2:62" ht="20.25" customHeight="1">
      <c r="B139" s="671">
        <f>B137+1</f>
        <v>62</v>
      </c>
      <c r="C139" s="673"/>
      <c r="D139" s="674"/>
      <c r="E139" s="95"/>
      <c r="F139" s="96"/>
      <c r="G139" s="95"/>
      <c r="H139" s="96"/>
      <c r="I139" s="677"/>
      <c r="J139" s="678"/>
      <c r="K139" s="681"/>
      <c r="L139" s="682"/>
      <c r="M139" s="682"/>
      <c r="N139" s="674"/>
      <c r="O139" s="685"/>
      <c r="P139" s="686"/>
      <c r="Q139" s="686"/>
      <c r="R139" s="686"/>
      <c r="S139" s="687"/>
      <c r="T139" s="115" t="s">
        <v>450</v>
      </c>
      <c r="U139" s="116"/>
      <c r="V139" s="117"/>
      <c r="W139" s="108"/>
      <c r="X139" s="109"/>
      <c r="Y139" s="109"/>
      <c r="Z139" s="109"/>
      <c r="AA139" s="109"/>
      <c r="AB139" s="109"/>
      <c r="AC139" s="110"/>
      <c r="AD139" s="108"/>
      <c r="AE139" s="109"/>
      <c r="AF139" s="109"/>
      <c r="AG139" s="109"/>
      <c r="AH139" s="109"/>
      <c r="AI139" s="109"/>
      <c r="AJ139" s="110"/>
      <c r="AK139" s="108"/>
      <c r="AL139" s="109"/>
      <c r="AM139" s="109"/>
      <c r="AN139" s="109"/>
      <c r="AO139" s="109"/>
      <c r="AP139" s="109"/>
      <c r="AQ139" s="110"/>
      <c r="AR139" s="108"/>
      <c r="AS139" s="109"/>
      <c r="AT139" s="109"/>
      <c r="AU139" s="109"/>
      <c r="AV139" s="109"/>
      <c r="AW139" s="109"/>
      <c r="AX139" s="110"/>
      <c r="AY139" s="108"/>
      <c r="AZ139" s="109"/>
      <c r="BA139" s="111"/>
      <c r="BB139" s="691"/>
      <c r="BC139" s="692"/>
      <c r="BD139" s="650"/>
      <c r="BE139" s="651"/>
      <c r="BF139" s="652"/>
      <c r="BG139" s="653"/>
      <c r="BH139" s="653"/>
      <c r="BI139" s="653"/>
      <c r="BJ139" s="654"/>
    </row>
    <row r="140" spans="2:62" ht="20.25" customHeight="1">
      <c r="B140" s="694"/>
      <c r="C140" s="695"/>
      <c r="D140" s="696"/>
      <c r="E140" s="118"/>
      <c r="F140" s="119">
        <f>C139</f>
        <v>0</v>
      </c>
      <c r="G140" s="118"/>
      <c r="H140" s="119">
        <f>I139</f>
        <v>0</v>
      </c>
      <c r="I140" s="697"/>
      <c r="J140" s="698"/>
      <c r="K140" s="699"/>
      <c r="L140" s="700"/>
      <c r="M140" s="700"/>
      <c r="N140" s="696"/>
      <c r="O140" s="685"/>
      <c r="P140" s="686"/>
      <c r="Q140" s="686"/>
      <c r="R140" s="686"/>
      <c r="S140" s="687"/>
      <c r="T140" s="112" t="s">
        <v>451</v>
      </c>
      <c r="U140" s="113"/>
      <c r="V140" s="114"/>
      <c r="W140" s="100" t="str">
        <f>IF(W139="","",VLOOKUP(W139,[2]シフト記号表!$C$6:$L$47,10,FALSE))</f>
        <v/>
      </c>
      <c r="X140" s="101" t="str">
        <f>IF(X139="","",VLOOKUP(X139,[2]シフト記号表!$C$6:$L$47,10,FALSE))</f>
        <v/>
      </c>
      <c r="Y140" s="101" t="str">
        <f>IF(Y139="","",VLOOKUP(Y139,[2]シフト記号表!$C$6:$L$47,10,FALSE))</f>
        <v/>
      </c>
      <c r="Z140" s="101" t="str">
        <f>IF(Z139="","",VLOOKUP(Z139,[2]シフト記号表!$C$6:$L$47,10,FALSE))</f>
        <v/>
      </c>
      <c r="AA140" s="101" t="str">
        <f>IF(AA139="","",VLOOKUP(AA139,[2]シフト記号表!$C$6:$L$47,10,FALSE))</f>
        <v/>
      </c>
      <c r="AB140" s="101" t="str">
        <f>IF(AB139="","",VLOOKUP(AB139,[2]シフト記号表!$C$6:$L$47,10,FALSE))</f>
        <v/>
      </c>
      <c r="AC140" s="102" t="str">
        <f>IF(AC139="","",VLOOKUP(AC139,[2]シフト記号表!$C$6:$L$47,10,FALSE))</f>
        <v/>
      </c>
      <c r="AD140" s="100" t="str">
        <f>IF(AD139="","",VLOOKUP(AD139,[2]シフト記号表!$C$6:$L$47,10,FALSE))</f>
        <v/>
      </c>
      <c r="AE140" s="101" t="str">
        <f>IF(AE139="","",VLOOKUP(AE139,[2]シフト記号表!$C$6:$L$47,10,FALSE))</f>
        <v/>
      </c>
      <c r="AF140" s="101" t="str">
        <f>IF(AF139="","",VLOOKUP(AF139,[2]シフト記号表!$C$6:$L$47,10,FALSE))</f>
        <v/>
      </c>
      <c r="AG140" s="101" t="str">
        <f>IF(AG139="","",VLOOKUP(AG139,[2]シフト記号表!$C$6:$L$47,10,FALSE))</f>
        <v/>
      </c>
      <c r="AH140" s="101" t="str">
        <f>IF(AH139="","",VLOOKUP(AH139,[2]シフト記号表!$C$6:$L$47,10,FALSE))</f>
        <v/>
      </c>
      <c r="AI140" s="101" t="str">
        <f>IF(AI139="","",VLOOKUP(AI139,[2]シフト記号表!$C$6:$L$47,10,FALSE))</f>
        <v/>
      </c>
      <c r="AJ140" s="102" t="str">
        <f>IF(AJ139="","",VLOOKUP(AJ139,[2]シフト記号表!$C$6:$L$47,10,FALSE))</f>
        <v/>
      </c>
      <c r="AK140" s="100" t="str">
        <f>IF(AK139="","",VLOOKUP(AK139,[2]シフト記号表!$C$6:$L$47,10,FALSE))</f>
        <v/>
      </c>
      <c r="AL140" s="101" t="str">
        <f>IF(AL139="","",VLOOKUP(AL139,[2]シフト記号表!$C$6:$L$47,10,FALSE))</f>
        <v/>
      </c>
      <c r="AM140" s="101" t="str">
        <f>IF(AM139="","",VLOOKUP(AM139,[2]シフト記号表!$C$6:$L$47,10,FALSE))</f>
        <v/>
      </c>
      <c r="AN140" s="101" t="str">
        <f>IF(AN139="","",VLOOKUP(AN139,[2]シフト記号表!$C$6:$L$47,10,FALSE))</f>
        <v/>
      </c>
      <c r="AO140" s="101" t="str">
        <f>IF(AO139="","",VLOOKUP(AO139,[2]シフト記号表!$C$6:$L$47,10,FALSE))</f>
        <v/>
      </c>
      <c r="AP140" s="101" t="str">
        <f>IF(AP139="","",VLOOKUP(AP139,[2]シフト記号表!$C$6:$L$47,10,FALSE))</f>
        <v/>
      </c>
      <c r="AQ140" s="102" t="str">
        <f>IF(AQ139="","",VLOOKUP(AQ139,[2]シフト記号表!$C$6:$L$47,10,FALSE))</f>
        <v/>
      </c>
      <c r="AR140" s="100" t="str">
        <f>IF(AR139="","",VLOOKUP(AR139,[2]シフト記号表!$C$6:$L$47,10,FALSE))</f>
        <v/>
      </c>
      <c r="AS140" s="101" t="str">
        <f>IF(AS139="","",VLOOKUP(AS139,[2]シフト記号表!$C$6:$L$47,10,FALSE))</f>
        <v/>
      </c>
      <c r="AT140" s="101" t="str">
        <f>IF(AT139="","",VLOOKUP(AT139,[2]シフト記号表!$C$6:$L$47,10,FALSE))</f>
        <v/>
      </c>
      <c r="AU140" s="101" t="str">
        <f>IF(AU139="","",VLOOKUP(AU139,[2]シフト記号表!$C$6:$L$47,10,FALSE))</f>
        <v/>
      </c>
      <c r="AV140" s="101" t="str">
        <f>IF(AV139="","",VLOOKUP(AV139,[2]シフト記号表!$C$6:$L$47,10,FALSE))</f>
        <v/>
      </c>
      <c r="AW140" s="101" t="str">
        <f>IF(AW139="","",VLOOKUP(AW139,[2]シフト記号表!$C$6:$L$47,10,FALSE))</f>
        <v/>
      </c>
      <c r="AX140" s="102" t="str">
        <f>IF(AX139="","",VLOOKUP(AX139,[2]シフト記号表!$C$6:$L$47,10,FALSE))</f>
        <v/>
      </c>
      <c r="AY140" s="100" t="str">
        <f>IF(AY139="","",VLOOKUP(AY139,[2]シフト記号表!$C$6:$L$47,10,FALSE))</f>
        <v/>
      </c>
      <c r="AZ140" s="101" t="str">
        <f>IF(AZ139="","",VLOOKUP(AZ139,[2]シフト記号表!$C$6:$L$47,10,FALSE))</f>
        <v/>
      </c>
      <c r="BA140" s="101" t="str">
        <f>IF(BA139="","",VLOOKUP(BA139,[2]シフト記号表!$C$6:$L$47,10,FALSE))</f>
        <v/>
      </c>
      <c r="BB140" s="668">
        <f>IF($BE$3="４週",SUM(W140:AX140),IF($BE$3="暦月",SUM(W140:BA140),""))</f>
        <v>0</v>
      </c>
      <c r="BC140" s="669"/>
      <c r="BD140" s="670">
        <f>IF($BE$3="４週",BB140/4,IF($BE$3="暦月",(BB140/($BE$8/7)),""))</f>
        <v>0</v>
      </c>
      <c r="BE140" s="669"/>
      <c r="BF140" s="665"/>
      <c r="BG140" s="666"/>
      <c r="BH140" s="666"/>
      <c r="BI140" s="666"/>
      <c r="BJ140" s="667"/>
    </row>
    <row r="141" spans="2:62" ht="20.25" customHeight="1">
      <c r="B141" s="671">
        <f>B139+1</f>
        <v>63</v>
      </c>
      <c r="C141" s="673"/>
      <c r="D141" s="674"/>
      <c r="E141" s="95"/>
      <c r="F141" s="96"/>
      <c r="G141" s="95"/>
      <c r="H141" s="96"/>
      <c r="I141" s="677"/>
      <c r="J141" s="678"/>
      <c r="K141" s="681"/>
      <c r="L141" s="682"/>
      <c r="M141" s="682"/>
      <c r="N141" s="674"/>
      <c r="O141" s="685"/>
      <c r="P141" s="686"/>
      <c r="Q141" s="686"/>
      <c r="R141" s="686"/>
      <c r="S141" s="687"/>
      <c r="T141" s="115" t="s">
        <v>450</v>
      </c>
      <c r="U141" s="116"/>
      <c r="V141" s="117"/>
      <c r="W141" s="108"/>
      <c r="X141" s="109"/>
      <c r="Y141" s="109"/>
      <c r="Z141" s="109"/>
      <c r="AA141" s="109"/>
      <c r="AB141" s="109"/>
      <c r="AC141" s="110"/>
      <c r="AD141" s="108"/>
      <c r="AE141" s="109"/>
      <c r="AF141" s="109"/>
      <c r="AG141" s="109"/>
      <c r="AH141" s="109"/>
      <c r="AI141" s="109"/>
      <c r="AJ141" s="110"/>
      <c r="AK141" s="108"/>
      <c r="AL141" s="109"/>
      <c r="AM141" s="109"/>
      <c r="AN141" s="109"/>
      <c r="AO141" s="109"/>
      <c r="AP141" s="109"/>
      <c r="AQ141" s="110"/>
      <c r="AR141" s="108"/>
      <c r="AS141" s="109"/>
      <c r="AT141" s="109"/>
      <c r="AU141" s="109"/>
      <c r="AV141" s="109"/>
      <c r="AW141" s="109"/>
      <c r="AX141" s="110"/>
      <c r="AY141" s="108"/>
      <c r="AZ141" s="109"/>
      <c r="BA141" s="111"/>
      <c r="BB141" s="691"/>
      <c r="BC141" s="692"/>
      <c r="BD141" s="650"/>
      <c r="BE141" s="651"/>
      <c r="BF141" s="652"/>
      <c r="BG141" s="653"/>
      <c r="BH141" s="653"/>
      <c r="BI141" s="653"/>
      <c r="BJ141" s="654"/>
    </row>
    <row r="142" spans="2:62" ht="20.25" customHeight="1">
      <c r="B142" s="694"/>
      <c r="C142" s="695"/>
      <c r="D142" s="696"/>
      <c r="E142" s="118"/>
      <c r="F142" s="119">
        <f>C141</f>
        <v>0</v>
      </c>
      <c r="G142" s="118"/>
      <c r="H142" s="119">
        <f>I141</f>
        <v>0</v>
      </c>
      <c r="I142" s="697"/>
      <c r="J142" s="698"/>
      <c r="K142" s="699"/>
      <c r="L142" s="700"/>
      <c r="M142" s="700"/>
      <c r="N142" s="696"/>
      <c r="O142" s="685"/>
      <c r="P142" s="686"/>
      <c r="Q142" s="686"/>
      <c r="R142" s="686"/>
      <c r="S142" s="687"/>
      <c r="T142" s="112" t="s">
        <v>451</v>
      </c>
      <c r="U142" s="113"/>
      <c r="V142" s="114"/>
      <c r="W142" s="100" t="str">
        <f>IF(W141="","",VLOOKUP(W141,[2]シフト記号表!$C$6:$L$47,10,FALSE))</f>
        <v/>
      </c>
      <c r="X142" s="101" t="str">
        <f>IF(X141="","",VLOOKUP(X141,[2]シフト記号表!$C$6:$L$47,10,FALSE))</f>
        <v/>
      </c>
      <c r="Y142" s="101" t="str">
        <f>IF(Y141="","",VLOOKUP(Y141,[2]シフト記号表!$C$6:$L$47,10,FALSE))</f>
        <v/>
      </c>
      <c r="Z142" s="101" t="str">
        <f>IF(Z141="","",VLOOKUP(Z141,[2]シフト記号表!$C$6:$L$47,10,FALSE))</f>
        <v/>
      </c>
      <c r="AA142" s="101" t="str">
        <f>IF(AA141="","",VLOOKUP(AA141,[2]シフト記号表!$C$6:$L$47,10,FALSE))</f>
        <v/>
      </c>
      <c r="AB142" s="101" t="str">
        <f>IF(AB141="","",VLOOKUP(AB141,[2]シフト記号表!$C$6:$L$47,10,FALSE))</f>
        <v/>
      </c>
      <c r="AC142" s="102" t="str">
        <f>IF(AC141="","",VLOOKUP(AC141,[2]シフト記号表!$C$6:$L$47,10,FALSE))</f>
        <v/>
      </c>
      <c r="AD142" s="100" t="str">
        <f>IF(AD141="","",VLOOKUP(AD141,[2]シフト記号表!$C$6:$L$47,10,FALSE))</f>
        <v/>
      </c>
      <c r="AE142" s="101" t="str">
        <f>IF(AE141="","",VLOOKUP(AE141,[2]シフト記号表!$C$6:$L$47,10,FALSE))</f>
        <v/>
      </c>
      <c r="AF142" s="101" t="str">
        <f>IF(AF141="","",VLOOKUP(AF141,[2]シフト記号表!$C$6:$L$47,10,FALSE))</f>
        <v/>
      </c>
      <c r="AG142" s="101" t="str">
        <f>IF(AG141="","",VLOOKUP(AG141,[2]シフト記号表!$C$6:$L$47,10,FALSE))</f>
        <v/>
      </c>
      <c r="AH142" s="101" t="str">
        <f>IF(AH141="","",VLOOKUP(AH141,[2]シフト記号表!$C$6:$L$47,10,FALSE))</f>
        <v/>
      </c>
      <c r="AI142" s="101" t="str">
        <f>IF(AI141="","",VLOOKUP(AI141,[2]シフト記号表!$C$6:$L$47,10,FALSE))</f>
        <v/>
      </c>
      <c r="AJ142" s="102" t="str">
        <f>IF(AJ141="","",VLOOKUP(AJ141,[2]シフト記号表!$C$6:$L$47,10,FALSE))</f>
        <v/>
      </c>
      <c r="AK142" s="100" t="str">
        <f>IF(AK141="","",VLOOKUP(AK141,[2]シフト記号表!$C$6:$L$47,10,FALSE))</f>
        <v/>
      </c>
      <c r="AL142" s="101" t="str">
        <f>IF(AL141="","",VLOOKUP(AL141,[2]シフト記号表!$C$6:$L$47,10,FALSE))</f>
        <v/>
      </c>
      <c r="AM142" s="101" t="str">
        <f>IF(AM141="","",VLOOKUP(AM141,[2]シフト記号表!$C$6:$L$47,10,FALSE))</f>
        <v/>
      </c>
      <c r="AN142" s="101" t="str">
        <f>IF(AN141="","",VLOOKUP(AN141,[2]シフト記号表!$C$6:$L$47,10,FALSE))</f>
        <v/>
      </c>
      <c r="AO142" s="101" t="str">
        <f>IF(AO141="","",VLOOKUP(AO141,[2]シフト記号表!$C$6:$L$47,10,FALSE))</f>
        <v/>
      </c>
      <c r="AP142" s="101" t="str">
        <f>IF(AP141="","",VLOOKUP(AP141,[2]シフト記号表!$C$6:$L$47,10,FALSE))</f>
        <v/>
      </c>
      <c r="AQ142" s="102" t="str">
        <f>IF(AQ141="","",VLOOKUP(AQ141,[2]シフト記号表!$C$6:$L$47,10,FALSE))</f>
        <v/>
      </c>
      <c r="AR142" s="100" t="str">
        <f>IF(AR141="","",VLOOKUP(AR141,[2]シフト記号表!$C$6:$L$47,10,FALSE))</f>
        <v/>
      </c>
      <c r="AS142" s="101" t="str">
        <f>IF(AS141="","",VLOOKUP(AS141,[2]シフト記号表!$C$6:$L$47,10,FALSE))</f>
        <v/>
      </c>
      <c r="AT142" s="101" t="str">
        <f>IF(AT141="","",VLOOKUP(AT141,[2]シフト記号表!$C$6:$L$47,10,FALSE))</f>
        <v/>
      </c>
      <c r="AU142" s="101" t="str">
        <f>IF(AU141="","",VLOOKUP(AU141,[2]シフト記号表!$C$6:$L$47,10,FALSE))</f>
        <v/>
      </c>
      <c r="AV142" s="101" t="str">
        <f>IF(AV141="","",VLOOKUP(AV141,[2]シフト記号表!$C$6:$L$47,10,FALSE))</f>
        <v/>
      </c>
      <c r="AW142" s="101" t="str">
        <f>IF(AW141="","",VLOOKUP(AW141,[2]シフト記号表!$C$6:$L$47,10,FALSE))</f>
        <v/>
      </c>
      <c r="AX142" s="102" t="str">
        <f>IF(AX141="","",VLOOKUP(AX141,[2]シフト記号表!$C$6:$L$47,10,FALSE))</f>
        <v/>
      </c>
      <c r="AY142" s="100" t="str">
        <f>IF(AY141="","",VLOOKUP(AY141,[2]シフト記号表!$C$6:$L$47,10,FALSE))</f>
        <v/>
      </c>
      <c r="AZ142" s="101" t="str">
        <f>IF(AZ141="","",VLOOKUP(AZ141,[2]シフト記号表!$C$6:$L$47,10,FALSE))</f>
        <v/>
      </c>
      <c r="BA142" s="101" t="str">
        <f>IF(BA141="","",VLOOKUP(BA141,[2]シフト記号表!$C$6:$L$47,10,FALSE))</f>
        <v/>
      </c>
      <c r="BB142" s="668">
        <f>IF($BE$3="４週",SUM(W142:AX142),IF($BE$3="暦月",SUM(W142:BA142),""))</f>
        <v>0</v>
      </c>
      <c r="BC142" s="669"/>
      <c r="BD142" s="670">
        <f>IF($BE$3="４週",BB142/4,IF($BE$3="暦月",(BB142/($BE$8/7)),""))</f>
        <v>0</v>
      </c>
      <c r="BE142" s="669"/>
      <c r="BF142" s="665"/>
      <c r="BG142" s="666"/>
      <c r="BH142" s="666"/>
      <c r="BI142" s="666"/>
      <c r="BJ142" s="667"/>
    </row>
    <row r="143" spans="2:62" ht="20.25" customHeight="1">
      <c r="B143" s="671">
        <f>B141+1</f>
        <v>64</v>
      </c>
      <c r="C143" s="673"/>
      <c r="D143" s="674"/>
      <c r="E143" s="95"/>
      <c r="F143" s="96"/>
      <c r="G143" s="95"/>
      <c r="H143" s="96"/>
      <c r="I143" s="677"/>
      <c r="J143" s="678"/>
      <c r="K143" s="681"/>
      <c r="L143" s="682"/>
      <c r="M143" s="682"/>
      <c r="N143" s="674"/>
      <c r="O143" s="685"/>
      <c r="P143" s="686"/>
      <c r="Q143" s="686"/>
      <c r="R143" s="686"/>
      <c r="S143" s="687"/>
      <c r="T143" s="115" t="s">
        <v>450</v>
      </c>
      <c r="U143" s="116"/>
      <c r="V143" s="117"/>
      <c r="W143" s="108"/>
      <c r="X143" s="109"/>
      <c r="Y143" s="109"/>
      <c r="Z143" s="109"/>
      <c r="AA143" s="109"/>
      <c r="AB143" s="109"/>
      <c r="AC143" s="110"/>
      <c r="AD143" s="108"/>
      <c r="AE143" s="109"/>
      <c r="AF143" s="109"/>
      <c r="AG143" s="109"/>
      <c r="AH143" s="109"/>
      <c r="AI143" s="109"/>
      <c r="AJ143" s="110"/>
      <c r="AK143" s="108"/>
      <c r="AL143" s="109"/>
      <c r="AM143" s="109"/>
      <c r="AN143" s="109"/>
      <c r="AO143" s="109"/>
      <c r="AP143" s="109"/>
      <c r="AQ143" s="110"/>
      <c r="AR143" s="108"/>
      <c r="AS143" s="109"/>
      <c r="AT143" s="109"/>
      <c r="AU143" s="109"/>
      <c r="AV143" s="109"/>
      <c r="AW143" s="109"/>
      <c r="AX143" s="110"/>
      <c r="AY143" s="108"/>
      <c r="AZ143" s="109"/>
      <c r="BA143" s="111"/>
      <c r="BB143" s="691"/>
      <c r="BC143" s="692"/>
      <c r="BD143" s="650"/>
      <c r="BE143" s="651"/>
      <c r="BF143" s="652"/>
      <c r="BG143" s="653"/>
      <c r="BH143" s="653"/>
      <c r="BI143" s="653"/>
      <c r="BJ143" s="654"/>
    </row>
    <row r="144" spans="2:62" ht="20.25" customHeight="1">
      <c r="B144" s="694"/>
      <c r="C144" s="695"/>
      <c r="D144" s="696"/>
      <c r="E144" s="118"/>
      <c r="F144" s="119">
        <f>C143</f>
        <v>0</v>
      </c>
      <c r="G144" s="118"/>
      <c r="H144" s="119">
        <f>I143</f>
        <v>0</v>
      </c>
      <c r="I144" s="697"/>
      <c r="J144" s="698"/>
      <c r="K144" s="699"/>
      <c r="L144" s="700"/>
      <c r="M144" s="700"/>
      <c r="N144" s="696"/>
      <c r="O144" s="685"/>
      <c r="P144" s="686"/>
      <c r="Q144" s="686"/>
      <c r="R144" s="686"/>
      <c r="S144" s="687"/>
      <c r="T144" s="112" t="s">
        <v>451</v>
      </c>
      <c r="U144" s="113"/>
      <c r="V144" s="114"/>
      <c r="W144" s="100" t="str">
        <f>IF(W143="","",VLOOKUP(W143,[2]シフト記号表!$C$6:$L$47,10,FALSE))</f>
        <v/>
      </c>
      <c r="X144" s="101" t="str">
        <f>IF(X143="","",VLOOKUP(X143,[2]シフト記号表!$C$6:$L$47,10,FALSE))</f>
        <v/>
      </c>
      <c r="Y144" s="101" t="str">
        <f>IF(Y143="","",VLOOKUP(Y143,[2]シフト記号表!$C$6:$L$47,10,FALSE))</f>
        <v/>
      </c>
      <c r="Z144" s="101" t="str">
        <f>IF(Z143="","",VLOOKUP(Z143,[2]シフト記号表!$C$6:$L$47,10,FALSE))</f>
        <v/>
      </c>
      <c r="AA144" s="101" t="str">
        <f>IF(AA143="","",VLOOKUP(AA143,[2]シフト記号表!$C$6:$L$47,10,FALSE))</f>
        <v/>
      </c>
      <c r="AB144" s="101" t="str">
        <f>IF(AB143="","",VLOOKUP(AB143,[2]シフト記号表!$C$6:$L$47,10,FALSE))</f>
        <v/>
      </c>
      <c r="AC144" s="102" t="str">
        <f>IF(AC143="","",VLOOKUP(AC143,[2]シフト記号表!$C$6:$L$47,10,FALSE))</f>
        <v/>
      </c>
      <c r="AD144" s="100" t="str">
        <f>IF(AD143="","",VLOOKUP(AD143,[2]シフト記号表!$C$6:$L$47,10,FALSE))</f>
        <v/>
      </c>
      <c r="AE144" s="101" t="str">
        <f>IF(AE143="","",VLOOKUP(AE143,[2]シフト記号表!$C$6:$L$47,10,FALSE))</f>
        <v/>
      </c>
      <c r="AF144" s="101" t="str">
        <f>IF(AF143="","",VLOOKUP(AF143,[2]シフト記号表!$C$6:$L$47,10,FALSE))</f>
        <v/>
      </c>
      <c r="AG144" s="101" t="str">
        <f>IF(AG143="","",VLOOKUP(AG143,[2]シフト記号表!$C$6:$L$47,10,FALSE))</f>
        <v/>
      </c>
      <c r="AH144" s="101" t="str">
        <f>IF(AH143="","",VLOOKUP(AH143,[2]シフト記号表!$C$6:$L$47,10,FALSE))</f>
        <v/>
      </c>
      <c r="AI144" s="101" t="str">
        <f>IF(AI143="","",VLOOKUP(AI143,[2]シフト記号表!$C$6:$L$47,10,FALSE))</f>
        <v/>
      </c>
      <c r="AJ144" s="102" t="str">
        <f>IF(AJ143="","",VLOOKUP(AJ143,[2]シフト記号表!$C$6:$L$47,10,FALSE))</f>
        <v/>
      </c>
      <c r="AK144" s="100" t="str">
        <f>IF(AK143="","",VLOOKUP(AK143,[2]シフト記号表!$C$6:$L$47,10,FALSE))</f>
        <v/>
      </c>
      <c r="AL144" s="101" t="str">
        <f>IF(AL143="","",VLOOKUP(AL143,[2]シフト記号表!$C$6:$L$47,10,FALSE))</f>
        <v/>
      </c>
      <c r="AM144" s="101" t="str">
        <f>IF(AM143="","",VLOOKUP(AM143,[2]シフト記号表!$C$6:$L$47,10,FALSE))</f>
        <v/>
      </c>
      <c r="AN144" s="101" t="str">
        <f>IF(AN143="","",VLOOKUP(AN143,[2]シフト記号表!$C$6:$L$47,10,FALSE))</f>
        <v/>
      </c>
      <c r="AO144" s="101" t="str">
        <f>IF(AO143="","",VLOOKUP(AO143,[2]シフト記号表!$C$6:$L$47,10,FALSE))</f>
        <v/>
      </c>
      <c r="AP144" s="101" t="str">
        <f>IF(AP143="","",VLOOKUP(AP143,[2]シフト記号表!$C$6:$L$47,10,FALSE))</f>
        <v/>
      </c>
      <c r="AQ144" s="102" t="str">
        <f>IF(AQ143="","",VLOOKUP(AQ143,[2]シフト記号表!$C$6:$L$47,10,FALSE))</f>
        <v/>
      </c>
      <c r="AR144" s="100" t="str">
        <f>IF(AR143="","",VLOOKUP(AR143,[2]シフト記号表!$C$6:$L$47,10,FALSE))</f>
        <v/>
      </c>
      <c r="AS144" s="101" t="str">
        <f>IF(AS143="","",VLOOKUP(AS143,[2]シフト記号表!$C$6:$L$47,10,FALSE))</f>
        <v/>
      </c>
      <c r="AT144" s="101" t="str">
        <f>IF(AT143="","",VLOOKUP(AT143,[2]シフト記号表!$C$6:$L$47,10,FALSE))</f>
        <v/>
      </c>
      <c r="AU144" s="101" t="str">
        <f>IF(AU143="","",VLOOKUP(AU143,[2]シフト記号表!$C$6:$L$47,10,FALSE))</f>
        <v/>
      </c>
      <c r="AV144" s="101" t="str">
        <f>IF(AV143="","",VLOOKUP(AV143,[2]シフト記号表!$C$6:$L$47,10,FALSE))</f>
        <v/>
      </c>
      <c r="AW144" s="101" t="str">
        <f>IF(AW143="","",VLOOKUP(AW143,[2]シフト記号表!$C$6:$L$47,10,FALSE))</f>
        <v/>
      </c>
      <c r="AX144" s="102" t="str">
        <f>IF(AX143="","",VLOOKUP(AX143,[2]シフト記号表!$C$6:$L$47,10,FALSE))</f>
        <v/>
      </c>
      <c r="AY144" s="100" t="str">
        <f>IF(AY143="","",VLOOKUP(AY143,[2]シフト記号表!$C$6:$L$47,10,FALSE))</f>
        <v/>
      </c>
      <c r="AZ144" s="101" t="str">
        <f>IF(AZ143="","",VLOOKUP(AZ143,[2]シフト記号表!$C$6:$L$47,10,FALSE))</f>
        <v/>
      </c>
      <c r="BA144" s="101" t="str">
        <f>IF(BA143="","",VLOOKUP(BA143,[2]シフト記号表!$C$6:$L$47,10,FALSE))</f>
        <v/>
      </c>
      <c r="BB144" s="668">
        <f>IF($BE$3="４週",SUM(W144:AX144),IF($BE$3="暦月",SUM(W144:BA144),""))</f>
        <v>0</v>
      </c>
      <c r="BC144" s="669"/>
      <c r="BD144" s="670">
        <f>IF($BE$3="４週",BB144/4,IF($BE$3="暦月",(BB144/($BE$8/7)),""))</f>
        <v>0</v>
      </c>
      <c r="BE144" s="669"/>
      <c r="BF144" s="665"/>
      <c r="BG144" s="666"/>
      <c r="BH144" s="666"/>
      <c r="BI144" s="666"/>
      <c r="BJ144" s="667"/>
    </row>
    <row r="145" spans="2:62" ht="20.25" customHeight="1">
      <c r="B145" s="671">
        <f>B143+1</f>
        <v>65</v>
      </c>
      <c r="C145" s="673"/>
      <c r="D145" s="674"/>
      <c r="E145" s="95"/>
      <c r="F145" s="96"/>
      <c r="G145" s="95"/>
      <c r="H145" s="96"/>
      <c r="I145" s="677"/>
      <c r="J145" s="678"/>
      <c r="K145" s="681"/>
      <c r="L145" s="682"/>
      <c r="M145" s="682"/>
      <c r="N145" s="674"/>
      <c r="O145" s="685"/>
      <c r="P145" s="686"/>
      <c r="Q145" s="686"/>
      <c r="R145" s="686"/>
      <c r="S145" s="687"/>
      <c r="T145" s="115" t="s">
        <v>450</v>
      </c>
      <c r="U145" s="116"/>
      <c r="V145" s="117"/>
      <c r="W145" s="108"/>
      <c r="X145" s="109"/>
      <c r="Y145" s="109"/>
      <c r="Z145" s="109"/>
      <c r="AA145" s="109"/>
      <c r="AB145" s="109"/>
      <c r="AC145" s="110"/>
      <c r="AD145" s="108"/>
      <c r="AE145" s="109"/>
      <c r="AF145" s="109"/>
      <c r="AG145" s="109"/>
      <c r="AH145" s="109"/>
      <c r="AI145" s="109"/>
      <c r="AJ145" s="110"/>
      <c r="AK145" s="108"/>
      <c r="AL145" s="109"/>
      <c r="AM145" s="109"/>
      <c r="AN145" s="109"/>
      <c r="AO145" s="109"/>
      <c r="AP145" s="109"/>
      <c r="AQ145" s="110"/>
      <c r="AR145" s="108"/>
      <c r="AS145" s="109"/>
      <c r="AT145" s="109"/>
      <c r="AU145" s="109"/>
      <c r="AV145" s="109"/>
      <c r="AW145" s="109"/>
      <c r="AX145" s="110"/>
      <c r="AY145" s="108"/>
      <c r="AZ145" s="109"/>
      <c r="BA145" s="111"/>
      <c r="BB145" s="691"/>
      <c r="BC145" s="692"/>
      <c r="BD145" s="650"/>
      <c r="BE145" s="651"/>
      <c r="BF145" s="652"/>
      <c r="BG145" s="653"/>
      <c r="BH145" s="653"/>
      <c r="BI145" s="653"/>
      <c r="BJ145" s="654"/>
    </row>
    <row r="146" spans="2:62" ht="20.25" customHeight="1">
      <c r="B146" s="694"/>
      <c r="C146" s="695"/>
      <c r="D146" s="696"/>
      <c r="E146" s="118"/>
      <c r="F146" s="119">
        <f>C145</f>
        <v>0</v>
      </c>
      <c r="G146" s="118"/>
      <c r="H146" s="119">
        <f>I145</f>
        <v>0</v>
      </c>
      <c r="I146" s="697"/>
      <c r="J146" s="698"/>
      <c r="K146" s="699"/>
      <c r="L146" s="700"/>
      <c r="M146" s="700"/>
      <c r="N146" s="696"/>
      <c r="O146" s="685"/>
      <c r="P146" s="686"/>
      <c r="Q146" s="686"/>
      <c r="R146" s="686"/>
      <c r="S146" s="687"/>
      <c r="T146" s="112" t="s">
        <v>451</v>
      </c>
      <c r="U146" s="113"/>
      <c r="V146" s="114"/>
      <c r="W146" s="100" t="str">
        <f>IF(W145="","",VLOOKUP(W145,[2]シフト記号表!$C$6:$L$47,10,FALSE))</f>
        <v/>
      </c>
      <c r="X146" s="101" t="str">
        <f>IF(X145="","",VLOOKUP(X145,[2]シフト記号表!$C$6:$L$47,10,FALSE))</f>
        <v/>
      </c>
      <c r="Y146" s="101" t="str">
        <f>IF(Y145="","",VLOOKUP(Y145,[2]シフト記号表!$C$6:$L$47,10,FALSE))</f>
        <v/>
      </c>
      <c r="Z146" s="101" t="str">
        <f>IF(Z145="","",VLOOKUP(Z145,[2]シフト記号表!$C$6:$L$47,10,FALSE))</f>
        <v/>
      </c>
      <c r="AA146" s="101" t="str">
        <f>IF(AA145="","",VLOOKUP(AA145,[2]シフト記号表!$C$6:$L$47,10,FALSE))</f>
        <v/>
      </c>
      <c r="AB146" s="101" t="str">
        <f>IF(AB145="","",VLOOKUP(AB145,[2]シフト記号表!$C$6:$L$47,10,FALSE))</f>
        <v/>
      </c>
      <c r="AC146" s="102" t="str">
        <f>IF(AC145="","",VLOOKUP(AC145,[2]シフト記号表!$C$6:$L$47,10,FALSE))</f>
        <v/>
      </c>
      <c r="AD146" s="100" t="str">
        <f>IF(AD145="","",VLOOKUP(AD145,[2]シフト記号表!$C$6:$L$47,10,FALSE))</f>
        <v/>
      </c>
      <c r="AE146" s="101" t="str">
        <f>IF(AE145="","",VLOOKUP(AE145,[2]シフト記号表!$C$6:$L$47,10,FALSE))</f>
        <v/>
      </c>
      <c r="AF146" s="101" t="str">
        <f>IF(AF145="","",VLOOKUP(AF145,[2]シフト記号表!$C$6:$L$47,10,FALSE))</f>
        <v/>
      </c>
      <c r="AG146" s="101" t="str">
        <f>IF(AG145="","",VLOOKUP(AG145,[2]シフト記号表!$C$6:$L$47,10,FALSE))</f>
        <v/>
      </c>
      <c r="AH146" s="101" t="str">
        <f>IF(AH145="","",VLOOKUP(AH145,[2]シフト記号表!$C$6:$L$47,10,FALSE))</f>
        <v/>
      </c>
      <c r="AI146" s="101" t="str">
        <f>IF(AI145="","",VLOOKUP(AI145,[2]シフト記号表!$C$6:$L$47,10,FALSE))</f>
        <v/>
      </c>
      <c r="AJ146" s="102" t="str">
        <f>IF(AJ145="","",VLOOKUP(AJ145,[2]シフト記号表!$C$6:$L$47,10,FALSE))</f>
        <v/>
      </c>
      <c r="AK146" s="100" t="str">
        <f>IF(AK145="","",VLOOKUP(AK145,[2]シフト記号表!$C$6:$L$47,10,FALSE))</f>
        <v/>
      </c>
      <c r="AL146" s="101" t="str">
        <f>IF(AL145="","",VLOOKUP(AL145,[2]シフト記号表!$C$6:$L$47,10,FALSE))</f>
        <v/>
      </c>
      <c r="AM146" s="101" t="str">
        <f>IF(AM145="","",VLOOKUP(AM145,[2]シフト記号表!$C$6:$L$47,10,FALSE))</f>
        <v/>
      </c>
      <c r="AN146" s="101" t="str">
        <f>IF(AN145="","",VLOOKUP(AN145,[2]シフト記号表!$C$6:$L$47,10,FALSE))</f>
        <v/>
      </c>
      <c r="AO146" s="101" t="str">
        <f>IF(AO145="","",VLOOKUP(AO145,[2]シフト記号表!$C$6:$L$47,10,FALSE))</f>
        <v/>
      </c>
      <c r="AP146" s="101" t="str">
        <f>IF(AP145="","",VLOOKUP(AP145,[2]シフト記号表!$C$6:$L$47,10,FALSE))</f>
        <v/>
      </c>
      <c r="AQ146" s="102" t="str">
        <f>IF(AQ145="","",VLOOKUP(AQ145,[2]シフト記号表!$C$6:$L$47,10,FALSE))</f>
        <v/>
      </c>
      <c r="AR146" s="100" t="str">
        <f>IF(AR145="","",VLOOKUP(AR145,[2]シフト記号表!$C$6:$L$47,10,FALSE))</f>
        <v/>
      </c>
      <c r="AS146" s="101" t="str">
        <f>IF(AS145="","",VLOOKUP(AS145,[2]シフト記号表!$C$6:$L$47,10,FALSE))</f>
        <v/>
      </c>
      <c r="AT146" s="101" t="str">
        <f>IF(AT145="","",VLOOKUP(AT145,[2]シフト記号表!$C$6:$L$47,10,FALSE))</f>
        <v/>
      </c>
      <c r="AU146" s="101" t="str">
        <f>IF(AU145="","",VLOOKUP(AU145,[2]シフト記号表!$C$6:$L$47,10,FALSE))</f>
        <v/>
      </c>
      <c r="AV146" s="101" t="str">
        <f>IF(AV145="","",VLOOKUP(AV145,[2]シフト記号表!$C$6:$L$47,10,FALSE))</f>
        <v/>
      </c>
      <c r="AW146" s="101" t="str">
        <f>IF(AW145="","",VLOOKUP(AW145,[2]シフト記号表!$C$6:$L$47,10,FALSE))</f>
        <v/>
      </c>
      <c r="AX146" s="102" t="str">
        <f>IF(AX145="","",VLOOKUP(AX145,[2]シフト記号表!$C$6:$L$47,10,FALSE))</f>
        <v/>
      </c>
      <c r="AY146" s="100" t="str">
        <f>IF(AY145="","",VLOOKUP(AY145,[2]シフト記号表!$C$6:$L$47,10,FALSE))</f>
        <v/>
      </c>
      <c r="AZ146" s="101" t="str">
        <f>IF(AZ145="","",VLOOKUP(AZ145,[2]シフト記号表!$C$6:$L$47,10,FALSE))</f>
        <v/>
      </c>
      <c r="BA146" s="101" t="str">
        <f>IF(BA145="","",VLOOKUP(BA145,[2]シフト記号表!$C$6:$L$47,10,FALSE))</f>
        <v/>
      </c>
      <c r="BB146" s="668">
        <f>IF($BE$3="４週",SUM(W146:AX146),IF($BE$3="暦月",SUM(W146:BA146),""))</f>
        <v>0</v>
      </c>
      <c r="BC146" s="669"/>
      <c r="BD146" s="670">
        <f>IF($BE$3="４週",BB146/4,IF($BE$3="暦月",(BB146/($BE$8/7)),""))</f>
        <v>0</v>
      </c>
      <c r="BE146" s="669"/>
      <c r="BF146" s="665"/>
      <c r="BG146" s="666"/>
      <c r="BH146" s="666"/>
      <c r="BI146" s="666"/>
      <c r="BJ146" s="667"/>
    </row>
    <row r="147" spans="2:62" ht="20.25" customHeight="1">
      <c r="B147" s="671">
        <f>B145+1</f>
        <v>66</v>
      </c>
      <c r="C147" s="673"/>
      <c r="D147" s="674"/>
      <c r="E147" s="95"/>
      <c r="F147" s="96"/>
      <c r="G147" s="95"/>
      <c r="H147" s="96"/>
      <c r="I147" s="677"/>
      <c r="J147" s="678"/>
      <c r="K147" s="681"/>
      <c r="L147" s="682"/>
      <c r="M147" s="682"/>
      <c r="N147" s="674"/>
      <c r="O147" s="685"/>
      <c r="P147" s="686"/>
      <c r="Q147" s="686"/>
      <c r="R147" s="686"/>
      <c r="S147" s="687"/>
      <c r="T147" s="115" t="s">
        <v>450</v>
      </c>
      <c r="U147" s="116"/>
      <c r="V147" s="117"/>
      <c r="W147" s="108"/>
      <c r="X147" s="109"/>
      <c r="Y147" s="109"/>
      <c r="Z147" s="109"/>
      <c r="AA147" s="109"/>
      <c r="AB147" s="109"/>
      <c r="AC147" s="110"/>
      <c r="AD147" s="108"/>
      <c r="AE147" s="109"/>
      <c r="AF147" s="109"/>
      <c r="AG147" s="109"/>
      <c r="AH147" s="109"/>
      <c r="AI147" s="109"/>
      <c r="AJ147" s="110"/>
      <c r="AK147" s="108"/>
      <c r="AL147" s="109"/>
      <c r="AM147" s="109"/>
      <c r="AN147" s="109"/>
      <c r="AO147" s="109"/>
      <c r="AP147" s="109"/>
      <c r="AQ147" s="110"/>
      <c r="AR147" s="108"/>
      <c r="AS147" s="109"/>
      <c r="AT147" s="109"/>
      <c r="AU147" s="109"/>
      <c r="AV147" s="109"/>
      <c r="AW147" s="109"/>
      <c r="AX147" s="110"/>
      <c r="AY147" s="108"/>
      <c r="AZ147" s="109"/>
      <c r="BA147" s="111"/>
      <c r="BB147" s="691"/>
      <c r="BC147" s="692"/>
      <c r="BD147" s="650"/>
      <c r="BE147" s="651"/>
      <c r="BF147" s="652"/>
      <c r="BG147" s="653"/>
      <c r="BH147" s="653"/>
      <c r="BI147" s="653"/>
      <c r="BJ147" s="654"/>
    </row>
    <row r="148" spans="2:62" ht="20.25" customHeight="1">
      <c r="B148" s="694"/>
      <c r="C148" s="695"/>
      <c r="D148" s="696"/>
      <c r="E148" s="118"/>
      <c r="F148" s="119">
        <f>C147</f>
        <v>0</v>
      </c>
      <c r="G148" s="118"/>
      <c r="H148" s="119">
        <f>I147</f>
        <v>0</v>
      </c>
      <c r="I148" s="697"/>
      <c r="J148" s="698"/>
      <c r="K148" s="699"/>
      <c r="L148" s="700"/>
      <c r="M148" s="700"/>
      <c r="N148" s="696"/>
      <c r="O148" s="685"/>
      <c r="P148" s="686"/>
      <c r="Q148" s="686"/>
      <c r="R148" s="686"/>
      <c r="S148" s="687"/>
      <c r="T148" s="112" t="s">
        <v>451</v>
      </c>
      <c r="U148" s="113"/>
      <c r="V148" s="114"/>
      <c r="W148" s="100" t="str">
        <f>IF(W147="","",VLOOKUP(W147,[2]シフト記号表!$C$6:$L$47,10,FALSE))</f>
        <v/>
      </c>
      <c r="X148" s="101" t="str">
        <f>IF(X147="","",VLOOKUP(X147,[2]シフト記号表!$C$6:$L$47,10,FALSE))</f>
        <v/>
      </c>
      <c r="Y148" s="101" t="str">
        <f>IF(Y147="","",VLOOKUP(Y147,[2]シフト記号表!$C$6:$L$47,10,FALSE))</f>
        <v/>
      </c>
      <c r="Z148" s="101" t="str">
        <f>IF(Z147="","",VLOOKUP(Z147,[2]シフト記号表!$C$6:$L$47,10,FALSE))</f>
        <v/>
      </c>
      <c r="AA148" s="101" t="str">
        <f>IF(AA147="","",VLOOKUP(AA147,[2]シフト記号表!$C$6:$L$47,10,FALSE))</f>
        <v/>
      </c>
      <c r="AB148" s="101" t="str">
        <f>IF(AB147="","",VLOOKUP(AB147,[2]シフト記号表!$C$6:$L$47,10,FALSE))</f>
        <v/>
      </c>
      <c r="AC148" s="102" t="str">
        <f>IF(AC147="","",VLOOKUP(AC147,[2]シフト記号表!$C$6:$L$47,10,FALSE))</f>
        <v/>
      </c>
      <c r="AD148" s="100" t="str">
        <f>IF(AD147="","",VLOOKUP(AD147,[2]シフト記号表!$C$6:$L$47,10,FALSE))</f>
        <v/>
      </c>
      <c r="AE148" s="101" t="str">
        <f>IF(AE147="","",VLOOKUP(AE147,[2]シフト記号表!$C$6:$L$47,10,FALSE))</f>
        <v/>
      </c>
      <c r="AF148" s="101" t="str">
        <f>IF(AF147="","",VLOOKUP(AF147,[2]シフト記号表!$C$6:$L$47,10,FALSE))</f>
        <v/>
      </c>
      <c r="AG148" s="101" t="str">
        <f>IF(AG147="","",VLOOKUP(AG147,[2]シフト記号表!$C$6:$L$47,10,FALSE))</f>
        <v/>
      </c>
      <c r="AH148" s="101" t="str">
        <f>IF(AH147="","",VLOOKUP(AH147,[2]シフト記号表!$C$6:$L$47,10,FALSE))</f>
        <v/>
      </c>
      <c r="AI148" s="101" t="str">
        <f>IF(AI147="","",VLOOKUP(AI147,[2]シフト記号表!$C$6:$L$47,10,FALSE))</f>
        <v/>
      </c>
      <c r="AJ148" s="102" t="str">
        <f>IF(AJ147="","",VLOOKUP(AJ147,[2]シフト記号表!$C$6:$L$47,10,FALSE))</f>
        <v/>
      </c>
      <c r="AK148" s="100" t="str">
        <f>IF(AK147="","",VLOOKUP(AK147,[2]シフト記号表!$C$6:$L$47,10,FALSE))</f>
        <v/>
      </c>
      <c r="AL148" s="101" t="str">
        <f>IF(AL147="","",VLOOKUP(AL147,[2]シフト記号表!$C$6:$L$47,10,FALSE))</f>
        <v/>
      </c>
      <c r="AM148" s="101" t="str">
        <f>IF(AM147="","",VLOOKUP(AM147,[2]シフト記号表!$C$6:$L$47,10,FALSE))</f>
        <v/>
      </c>
      <c r="AN148" s="101" t="str">
        <f>IF(AN147="","",VLOOKUP(AN147,[2]シフト記号表!$C$6:$L$47,10,FALSE))</f>
        <v/>
      </c>
      <c r="AO148" s="101" t="str">
        <f>IF(AO147="","",VLOOKUP(AO147,[2]シフト記号表!$C$6:$L$47,10,FALSE))</f>
        <v/>
      </c>
      <c r="AP148" s="101" t="str">
        <f>IF(AP147="","",VLOOKUP(AP147,[2]シフト記号表!$C$6:$L$47,10,FALSE))</f>
        <v/>
      </c>
      <c r="AQ148" s="102" t="str">
        <f>IF(AQ147="","",VLOOKUP(AQ147,[2]シフト記号表!$C$6:$L$47,10,FALSE))</f>
        <v/>
      </c>
      <c r="AR148" s="100" t="str">
        <f>IF(AR147="","",VLOOKUP(AR147,[2]シフト記号表!$C$6:$L$47,10,FALSE))</f>
        <v/>
      </c>
      <c r="AS148" s="101" t="str">
        <f>IF(AS147="","",VLOOKUP(AS147,[2]シフト記号表!$C$6:$L$47,10,FALSE))</f>
        <v/>
      </c>
      <c r="AT148" s="101" t="str">
        <f>IF(AT147="","",VLOOKUP(AT147,[2]シフト記号表!$C$6:$L$47,10,FALSE))</f>
        <v/>
      </c>
      <c r="AU148" s="101" t="str">
        <f>IF(AU147="","",VLOOKUP(AU147,[2]シフト記号表!$C$6:$L$47,10,FALSE))</f>
        <v/>
      </c>
      <c r="AV148" s="101" t="str">
        <f>IF(AV147="","",VLOOKUP(AV147,[2]シフト記号表!$C$6:$L$47,10,FALSE))</f>
        <v/>
      </c>
      <c r="AW148" s="101" t="str">
        <f>IF(AW147="","",VLOOKUP(AW147,[2]シフト記号表!$C$6:$L$47,10,FALSE))</f>
        <v/>
      </c>
      <c r="AX148" s="102" t="str">
        <f>IF(AX147="","",VLOOKUP(AX147,[2]シフト記号表!$C$6:$L$47,10,FALSE))</f>
        <v/>
      </c>
      <c r="AY148" s="100" t="str">
        <f>IF(AY147="","",VLOOKUP(AY147,[2]シフト記号表!$C$6:$L$47,10,FALSE))</f>
        <v/>
      </c>
      <c r="AZ148" s="101" t="str">
        <f>IF(AZ147="","",VLOOKUP(AZ147,[2]シフト記号表!$C$6:$L$47,10,FALSE))</f>
        <v/>
      </c>
      <c r="BA148" s="101" t="str">
        <f>IF(BA147="","",VLOOKUP(BA147,[2]シフト記号表!$C$6:$L$47,10,FALSE))</f>
        <v/>
      </c>
      <c r="BB148" s="668">
        <f>IF($BE$3="４週",SUM(W148:AX148),IF($BE$3="暦月",SUM(W148:BA148),""))</f>
        <v>0</v>
      </c>
      <c r="BC148" s="669"/>
      <c r="BD148" s="670">
        <f>IF($BE$3="４週",BB148/4,IF($BE$3="暦月",(BB148/($BE$8/7)),""))</f>
        <v>0</v>
      </c>
      <c r="BE148" s="669"/>
      <c r="BF148" s="665"/>
      <c r="BG148" s="666"/>
      <c r="BH148" s="666"/>
      <c r="BI148" s="666"/>
      <c r="BJ148" s="667"/>
    </row>
    <row r="149" spans="2:62" ht="20.25" customHeight="1">
      <c r="B149" s="671">
        <f>B147+1</f>
        <v>67</v>
      </c>
      <c r="C149" s="673"/>
      <c r="D149" s="674"/>
      <c r="E149" s="95"/>
      <c r="F149" s="96"/>
      <c r="G149" s="95"/>
      <c r="H149" s="96"/>
      <c r="I149" s="677"/>
      <c r="J149" s="678"/>
      <c r="K149" s="681"/>
      <c r="L149" s="682"/>
      <c r="M149" s="682"/>
      <c r="N149" s="674"/>
      <c r="O149" s="685"/>
      <c r="P149" s="686"/>
      <c r="Q149" s="686"/>
      <c r="R149" s="686"/>
      <c r="S149" s="687"/>
      <c r="T149" s="115" t="s">
        <v>450</v>
      </c>
      <c r="U149" s="116"/>
      <c r="V149" s="117"/>
      <c r="W149" s="108"/>
      <c r="X149" s="109"/>
      <c r="Y149" s="109"/>
      <c r="Z149" s="109"/>
      <c r="AA149" s="109"/>
      <c r="AB149" s="109"/>
      <c r="AC149" s="110"/>
      <c r="AD149" s="108"/>
      <c r="AE149" s="109"/>
      <c r="AF149" s="109"/>
      <c r="AG149" s="109"/>
      <c r="AH149" s="109"/>
      <c r="AI149" s="109"/>
      <c r="AJ149" s="110"/>
      <c r="AK149" s="108"/>
      <c r="AL149" s="109"/>
      <c r="AM149" s="109"/>
      <c r="AN149" s="109"/>
      <c r="AO149" s="109"/>
      <c r="AP149" s="109"/>
      <c r="AQ149" s="110"/>
      <c r="AR149" s="108"/>
      <c r="AS149" s="109"/>
      <c r="AT149" s="109"/>
      <c r="AU149" s="109"/>
      <c r="AV149" s="109"/>
      <c r="AW149" s="109"/>
      <c r="AX149" s="110"/>
      <c r="AY149" s="108"/>
      <c r="AZ149" s="109"/>
      <c r="BA149" s="111"/>
      <c r="BB149" s="691"/>
      <c r="BC149" s="692"/>
      <c r="BD149" s="650"/>
      <c r="BE149" s="651"/>
      <c r="BF149" s="652"/>
      <c r="BG149" s="653"/>
      <c r="BH149" s="653"/>
      <c r="BI149" s="653"/>
      <c r="BJ149" s="654"/>
    </row>
    <row r="150" spans="2:62" ht="20.25" customHeight="1">
      <c r="B150" s="694"/>
      <c r="C150" s="695"/>
      <c r="D150" s="696"/>
      <c r="E150" s="118"/>
      <c r="F150" s="119">
        <f>C149</f>
        <v>0</v>
      </c>
      <c r="G150" s="118"/>
      <c r="H150" s="119">
        <f>I149</f>
        <v>0</v>
      </c>
      <c r="I150" s="697"/>
      <c r="J150" s="698"/>
      <c r="K150" s="699"/>
      <c r="L150" s="700"/>
      <c r="M150" s="700"/>
      <c r="N150" s="696"/>
      <c r="O150" s="685"/>
      <c r="P150" s="686"/>
      <c r="Q150" s="686"/>
      <c r="R150" s="686"/>
      <c r="S150" s="687"/>
      <c r="T150" s="112" t="s">
        <v>451</v>
      </c>
      <c r="U150" s="113"/>
      <c r="V150" s="114"/>
      <c r="W150" s="100" t="str">
        <f>IF(W149="","",VLOOKUP(W149,[2]シフト記号表!$C$6:$L$47,10,FALSE))</f>
        <v/>
      </c>
      <c r="X150" s="101" t="str">
        <f>IF(X149="","",VLOOKUP(X149,[2]シフト記号表!$C$6:$L$47,10,FALSE))</f>
        <v/>
      </c>
      <c r="Y150" s="101" t="str">
        <f>IF(Y149="","",VLOOKUP(Y149,[2]シフト記号表!$C$6:$L$47,10,FALSE))</f>
        <v/>
      </c>
      <c r="Z150" s="101" t="str">
        <f>IF(Z149="","",VLOOKUP(Z149,[2]シフト記号表!$C$6:$L$47,10,FALSE))</f>
        <v/>
      </c>
      <c r="AA150" s="101" t="str">
        <f>IF(AA149="","",VLOOKUP(AA149,[2]シフト記号表!$C$6:$L$47,10,FALSE))</f>
        <v/>
      </c>
      <c r="AB150" s="101" t="str">
        <f>IF(AB149="","",VLOOKUP(AB149,[2]シフト記号表!$C$6:$L$47,10,FALSE))</f>
        <v/>
      </c>
      <c r="AC150" s="102" t="str">
        <f>IF(AC149="","",VLOOKUP(AC149,[2]シフト記号表!$C$6:$L$47,10,FALSE))</f>
        <v/>
      </c>
      <c r="AD150" s="100" t="str">
        <f>IF(AD149="","",VLOOKUP(AD149,[2]シフト記号表!$C$6:$L$47,10,FALSE))</f>
        <v/>
      </c>
      <c r="AE150" s="101" t="str">
        <f>IF(AE149="","",VLOOKUP(AE149,[2]シフト記号表!$C$6:$L$47,10,FALSE))</f>
        <v/>
      </c>
      <c r="AF150" s="101" t="str">
        <f>IF(AF149="","",VLOOKUP(AF149,[2]シフト記号表!$C$6:$L$47,10,FALSE))</f>
        <v/>
      </c>
      <c r="AG150" s="101" t="str">
        <f>IF(AG149="","",VLOOKUP(AG149,[2]シフト記号表!$C$6:$L$47,10,FALSE))</f>
        <v/>
      </c>
      <c r="AH150" s="101" t="str">
        <f>IF(AH149="","",VLOOKUP(AH149,[2]シフト記号表!$C$6:$L$47,10,FALSE))</f>
        <v/>
      </c>
      <c r="AI150" s="101" t="str">
        <f>IF(AI149="","",VLOOKUP(AI149,[2]シフト記号表!$C$6:$L$47,10,FALSE))</f>
        <v/>
      </c>
      <c r="AJ150" s="102" t="str">
        <f>IF(AJ149="","",VLOOKUP(AJ149,[2]シフト記号表!$C$6:$L$47,10,FALSE))</f>
        <v/>
      </c>
      <c r="AK150" s="100" t="str">
        <f>IF(AK149="","",VLOOKUP(AK149,[2]シフト記号表!$C$6:$L$47,10,FALSE))</f>
        <v/>
      </c>
      <c r="AL150" s="101" t="str">
        <f>IF(AL149="","",VLOOKUP(AL149,[2]シフト記号表!$C$6:$L$47,10,FALSE))</f>
        <v/>
      </c>
      <c r="AM150" s="101" t="str">
        <f>IF(AM149="","",VLOOKUP(AM149,[2]シフト記号表!$C$6:$L$47,10,FALSE))</f>
        <v/>
      </c>
      <c r="AN150" s="101" t="str">
        <f>IF(AN149="","",VLOOKUP(AN149,[2]シフト記号表!$C$6:$L$47,10,FALSE))</f>
        <v/>
      </c>
      <c r="AO150" s="101" t="str">
        <f>IF(AO149="","",VLOOKUP(AO149,[2]シフト記号表!$C$6:$L$47,10,FALSE))</f>
        <v/>
      </c>
      <c r="AP150" s="101" t="str">
        <f>IF(AP149="","",VLOOKUP(AP149,[2]シフト記号表!$C$6:$L$47,10,FALSE))</f>
        <v/>
      </c>
      <c r="AQ150" s="102" t="str">
        <f>IF(AQ149="","",VLOOKUP(AQ149,[2]シフト記号表!$C$6:$L$47,10,FALSE))</f>
        <v/>
      </c>
      <c r="AR150" s="100" t="str">
        <f>IF(AR149="","",VLOOKUP(AR149,[2]シフト記号表!$C$6:$L$47,10,FALSE))</f>
        <v/>
      </c>
      <c r="AS150" s="101" t="str">
        <f>IF(AS149="","",VLOOKUP(AS149,[2]シフト記号表!$C$6:$L$47,10,FALSE))</f>
        <v/>
      </c>
      <c r="AT150" s="101" t="str">
        <f>IF(AT149="","",VLOOKUP(AT149,[2]シフト記号表!$C$6:$L$47,10,FALSE))</f>
        <v/>
      </c>
      <c r="AU150" s="101" t="str">
        <f>IF(AU149="","",VLOOKUP(AU149,[2]シフト記号表!$C$6:$L$47,10,FALSE))</f>
        <v/>
      </c>
      <c r="AV150" s="101" t="str">
        <f>IF(AV149="","",VLOOKUP(AV149,[2]シフト記号表!$C$6:$L$47,10,FALSE))</f>
        <v/>
      </c>
      <c r="AW150" s="101" t="str">
        <f>IF(AW149="","",VLOOKUP(AW149,[2]シフト記号表!$C$6:$L$47,10,FALSE))</f>
        <v/>
      </c>
      <c r="AX150" s="102" t="str">
        <f>IF(AX149="","",VLOOKUP(AX149,[2]シフト記号表!$C$6:$L$47,10,FALSE))</f>
        <v/>
      </c>
      <c r="AY150" s="100" t="str">
        <f>IF(AY149="","",VLOOKUP(AY149,[2]シフト記号表!$C$6:$L$47,10,FALSE))</f>
        <v/>
      </c>
      <c r="AZ150" s="101" t="str">
        <f>IF(AZ149="","",VLOOKUP(AZ149,[2]シフト記号表!$C$6:$L$47,10,FALSE))</f>
        <v/>
      </c>
      <c r="BA150" s="101" t="str">
        <f>IF(BA149="","",VLOOKUP(BA149,[2]シフト記号表!$C$6:$L$47,10,FALSE))</f>
        <v/>
      </c>
      <c r="BB150" s="668">
        <f>IF($BE$3="４週",SUM(W150:AX150),IF($BE$3="暦月",SUM(W150:BA150),""))</f>
        <v>0</v>
      </c>
      <c r="BC150" s="669"/>
      <c r="BD150" s="670">
        <f>IF($BE$3="４週",BB150/4,IF($BE$3="暦月",(BB150/($BE$8/7)),""))</f>
        <v>0</v>
      </c>
      <c r="BE150" s="669"/>
      <c r="BF150" s="665"/>
      <c r="BG150" s="666"/>
      <c r="BH150" s="666"/>
      <c r="BI150" s="666"/>
      <c r="BJ150" s="667"/>
    </row>
    <row r="151" spans="2:62" ht="20.25" customHeight="1">
      <c r="B151" s="671">
        <f>B149+1</f>
        <v>68</v>
      </c>
      <c r="C151" s="673"/>
      <c r="D151" s="674"/>
      <c r="E151" s="95"/>
      <c r="F151" s="96"/>
      <c r="G151" s="95"/>
      <c r="H151" s="96"/>
      <c r="I151" s="677"/>
      <c r="J151" s="678"/>
      <c r="K151" s="681"/>
      <c r="L151" s="682"/>
      <c r="M151" s="682"/>
      <c r="N151" s="674"/>
      <c r="O151" s="685"/>
      <c r="P151" s="686"/>
      <c r="Q151" s="686"/>
      <c r="R151" s="686"/>
      <c r="S151" s="687"/>
      <c r="T151" s="115" t="s">
        <v>450</v>
      </c>
      <c r="U151" s="116"/>
      <c r="V151" s="117"/>
      <c r="W151" s="108"/>
      <c r="X151" s="109"/>
      <c r="Y151" s="109"/>
      <c r="Z151" s="109"/>
      <c r="AA151" s="109"/>
      <c r="AB151" s="109"/>
      <c r="AC151" s="110"/>
      <c r="AD151" s="108"/>
      <c r="AE151" s="109"/>
      <c r="AF151" s="109"/>
      <c r="AG151" s="109"/>
      <c r="AH151" s="109"/>
      <c r="AI151" s="109"/>
      <c r="AJ151" s="110"/>
      <c r="AK151" s="108"/>
      <c r="AL151" s="109"/>
      <c r="AM151" s="109"/>
      <c r="AN151" s="109"/>
      <c r="AO151" s="109"/>
      <c r="AP151" s="109"/>
      <c r="AQ151" s="110"/>
      <c r="AR151" s="108"/>
      <c r="AS151" s="109"/>
      <c r="AT151" s="109"/>
      <c r="AU151" s="109"/>
      <c r="AV151" s="109"/>
      <c r="AW151" s="109"/>
      <c r="AX151" s="110"/>
      <c r="AY151" s="108"/>
      <c r="AZ151" s="109"/>
      <c r="BA151" s="111"/>
      <c r="BB151" s="691"/>
      <c r="BC151" s="692"/>
      <c r="BD151" s="650"/>
      <c r="BE151" s="651"/>
      <c r="BF151" s="652"/>
      <c r="BG151" s="653"/>
      <c r="BH151" s="653"/>
      <c r="BI151" s="653"/>
      <c r="BJ151" s="654"/>
    </row>
    <row r="152" spans="2:62" ht="20.25" customHeight="1">
      <c r="B152" s="694"/>
      <c r="C152" s="695"/>
      <c r="D152" s="696"/>
      <c r="E152" s="118"/>
      <c r="F152" s="119">
        <f>C151</f>
        <v>0</v>
      </c>
      <c r="G152" s="118"/>
      <c r="H152" s="119">
        <f>I151</f>
        <v>0</v>
      </c>
      <c r="I152" s="697"/>
      <c r="J152" s="698"/>
      <c r="K152" s="699"/>
      <c r="L152" s="700"/>
      <c r="M152" s="700"/>
      <c r="N152" s="696"/>
      <c r="O152" s="685"/>
      <c r="P152" s="686"/>
      <c r="Q152" s="686"/>
      <c r="R152" s="686"/>
      <c r="S152" s="687"/>
      <c r="T152" s="112" t="s">
        <v>451</v>
      </c>
      <c r="U152" s="113"/>
      <c r="V152" s="114"/>
      <c r="W152" s="100" t="str">
        <f>IF(W151="","",VLOOKUP(W151,[2]シフト記号表!$C$6:$L$47,10,FALSE))</f>
        <v/>
      </c>
      <c r="X152" s="101" t="str">
        <f>IF(X151="","",VLOOKUP(X151,[2]シフト記号表!$C$6:$L$47,10,FALSE))</f>
        <v/>
      </c>
      <c r="Y152" s="101" t="str">
        <f>IF(Y151="","",VLOOKUP(Y151,[2]シフト記号表!$C$6:$L$47,10,FALSE))</f>
        <v/>
      </c>
      <c r="Z152" s="101" t="str">
        <f>IF(Z151="","",VLOOKUP(Z151,[2]シフト記号表!$C$6:$L$47,10,FALSE))</f>
        <v/>
      </c>
      <c r="AA152" s="101" t="str">
        <f>IF(AA151="","",VLOOKUP(AA151,[2]シフト記号表!$C$6:$L$47,10,FALSE))</f>
        <v/>
      </c>
      <c r="AB152" s="101" t="str">
        <f>IF(AB151="","",VLOOKUP(AB151,[2]シフト記号表!$C$6:$L$47,10,FALSE))</f>
        <v/>
      </c>
      <c r="AC152" s="102" t="str">
        <f>IF(AC151="","",VLOOKUP(AC151,[2]シフト記号表!$C$6:$L$47,10,FALSE))</f>
        <v/>
      </c>
      <c r="AD152" s="100" t="str">
        <f>IF(AD151="","",VLOOKUP(AD151,[2]シフト記号表!$C$6:$L$47,10,FALSE))</f>
        <v/>
      </c>
      <c r="AE152" s="101" t="str">
        <f>IF(AE151="","",VLOOKUP(AE151,[2]シフト記号表!$C$6:$L$47,10,FALSE))</f>
        <v/>
      </c>
      <c r="AF152" s="101" t="str">
        <f>IF(AF151="","",VLOOKUP(AF151,[2]シフト記号表!$C$6:$L$47,10,FALSE))</f>
        <v/>
      </c>
      <c r="AG152" s="101" t="str">
        <f>IF(AG151="","",VLOOKUP(AG151,[2]シフト記号表!$C$6:$L$47,10,FALSE))</f>
        <v/>
      </c>
      <c r="AH152" s="101" t="str">
        <f>IF(AH151="","",VLOOKUP(AH151,[2]シフト記号表!$C$6:$L$47,10,FALSE))</f>
        <v/>
      </c>
      <c r="AI152" s="101" t="str">
        <f>IF(AI151="","",VLOOKUP(AI151,[2]シフト記号表!$C$6:$L$47,10,FALSE))</f>
        <v/>
      </c>
      <c r="AJ152" s="102" t="str">
        <f>IF(AJ151="","",VLOOKUP(AJ151,[2]シフト記号表!$C$6:$L$47,10,FALSE))</f>
        <v/>
      </c>
      <c r="AK152" s="100" t="str">
        <f>IF(AK151="","",VLOOKUP(AK151,[2]シフト記号表!$C$6:$L$47,10,FALSE))</f>
        <v/>
      </c>
      <c r="AL152" s="101" t="str">
        <f>IF(AL151="","",VLOOKUP(AL151,[2]シフト記号表!$C$6:$L$47,10,FALSE))</f>
        <v/>
      </c>
      <c r="AM152" s="101" t="str">
        <f>IF(AM151="","",VLOOKUP(AM151,[2]シフト記号表!$C$6:$L$47,10,FALSE))</f>
        <v/>
      </c>
      <c r="AN152" s="101" t="str">
        <f>IF(AN151="","",VLOOKUP(AN151,[2]シフト記号表!$C$6:$L$47,10,FALSE))</f>
        <v/>
      </c>
      <c r="AO152" s="101" t="str">
        <f>IF(AO151="","",VLOOKUP(AO151,[2]シフト記号表!$C$6:$L$47,10,FALSE))</f>
        <v/>
      </c>
      <c r="AP152" s="101" t="str">
        <f>IF(AP151="","",VLOOKUP(AP151,[2]シフト記号表!$C$6:$L$47,10,FALSE))</f>
        <v/>
      </c>
      <c r="AQ152" s="102" t="str">
        <f>IF(AQ151="","",VLOOKUP(AQ151,[2]シフト記号表!$C$6:$L$47,10,FALSE))</f>
        <v/>
      </c>
      <c r="AR152" s="100" t="str">
        <f>IF(AR151="","",VLOOKUP(AR151,[2]シフト記号表!$C$6:$L$47,10,FALSE))</f>
        <v/>
      </c>
      <c r="AS152" s="101" t="str">
        <f>IF(AS151="","",VLOOKUP(AS151,[2]シフト記号表!$C$6:$L$47,10,FALSE))</f>
        <v/>
      </c>
      <c r="AT152" s="101" t="str">
        <f>IF(AT151="","",VLOOKUP(AT151,[2]シフト記号表!$C$6:$L$47,10,FALSE))</f>
        <v/>
      </c>
      <c r="AU152" s="101" t="str">
        <f>IF(AU151="","",VLOOKUP(AU151,[2]シフト記号表!$C$6:$L$47,10,FALSE))</f>
        <v/>
      </c>
      <c r="AV152" s="101" t="str">
        <f>IF(AV151="","",VLOOKUP(AV151,[2]シフト記号表!$C$6:$L$47,10,FALSE))</f>
        <v/>
      </c>
      <c r="AW152" s="101" t="str">
        <f>IF(AW151="","",VLOOKUP(AW151,[2]シフト記号表!$C$6:$L$47,10,FALSE))</f>
        <v/>
      </c>
      <c r="AX152" s="102" t="str">
        <f>IF(AX151="","",VLOOKUP(AX151,[2]シフト記号表!$C$6:$L$47,10,FALSE))</f>
        <v/>
      </c>
      <c r="AY152" s="100" t="str">
        <f>IF(AY151="","",VLOOKUP(AY151,[2]シフト記号表!$C$6:$L$47,10,FALSE))</f>
        <v/>
      </c>
      <c r="AZ152" s="101" t="str">
        <f>IF(AZ151="","",VLOOKUP(AZ151,[2]シフト記号表!$C$6:$L$47,10,FALSE))</f>
        <v/>
      </c>
      <c r="BA152" s="101" t="str">
        <f>IF(BA151="","",VLOOKUP(BA151,[2]シフト記号表!$C$6:$L$47,10,FALSE))</f>
        <v/>
      </c>
      <c r="BB152" s="668">
        <f>IF($BE$3="４週",SUM(W152:AX152),IF($BE$3="暦月",SUM(W152:BA152),""))</f>
        <v>0</v>
      </c>
      <c r="BC152" s="669"/>
      <c r="BD152" s="670">
        <f>IF($BE$3="４週",BB152/4,IF($BE$3="暦月",(BB152/($BE$8/7)),""))</f>
        <v>0</v>
      </c>
      <c r="BE152" s="669"/>
      <c r="BF152" s="665"/>
      <c r="BG152" s="666"/>
      <c r="BH152" s="666"/>
      <c r="BI152" s="666"/>
      <c r="BJ152" s="667"/>
    </row>
    <row r="153" spans="2:62" ht="20.25" customHeight="1">
      <c r="B153" s="671">
        <f>B151+1</f>
        <v>69</v>
      </c>
      <c r="C153" s="673"/>
      <c r="D153" s="674"/>
      <c r="E153" s="95"/>
      <c r="F153" s="96"/>
      <c r="G153" s="95"/>
      <c r="H153" s="96"/>
      <c r="I153" s="677"/>
      <c r="J153" s="678"/>
      <c r="K153" s="681"/>
      <c r="L153" s="682"/>
      <c r="M153" s="682"/>
      <c r="N153" s="674"/>
      <c r="O153" s="685"/>
      <c r="P153" s="686"/>
      <c r="Q153" s="686"/>
      <c r="R153" s="686"/>
      <c r="S153" s="687"/>
      <c r="T153" s="115" t="s">
        <v>450</v>
      </c>
      <c r="U153" s="116"/>
      <c r="V153" s="117"/>
      <c r="W153" s="108"/>
      <c r="X153" s="109"/>
      <c r="Y153" s="109"/>
      <c r="Z153" s="109"/>
      <c r="AA153" s="109"/>
      <c r="AB153" s="109"/>
      <c r="AC153" s="110"/>
      <c r="AD153" s="108"/>
      <c r="AE153" s="109"/>
      <c r="AF153" s="109"/>
      <c r="AG153" s="109"/>
      <c r="AH153" s="109"/>
      <c r="AI153" s="109"/>
      <c r="AJ153" s="110"/>
      <c r="AK153" s="108"/>
      <c r="AL153" s="109"/>
      <c r="AM153" s="109"/>
      <c r="AN153" s="109"/>
      <c r="AO153" s="109"/>
      <c r="AP153" s="109"/>
      <c r="AQ153" s="110"/>
      <c r="AR153" s="108"/>
      <c r="AS153" s="109"/>
      <c r="AT153" s="109"/>
      <c r="AU153" s="109"/>
      <c r="AV153" s="109"/>
      <c r="AW153" s="109"/>
      <c r="AX153" s="110"/>
      <c r="AY153" s="108"/>
      <c r="AZ153" s="109"/>
      <c r="BA153" s="111"/>
      <c r="BB153" s="691"/>
      <c r="BC153" s="692"/>
      <c r="BD153" s="650"/>
      <c r="BE153" s="651"/>
      <c r="BF153" s="652"/>
      <c r="BG153" s="653"/>
      <c r="BH153" s="653"/>
      <c r="BI153" s="653"/>
      <c r="BJ153" s="654"/>
    </row>
    <row r="154" spans="2:62" ht="20.25" customHeight="1">
      <c r="B154" s="694"/>
      <c r="C154" s="695"/>
      <c r="D154" s="696"/>
      <c r="E154" s="118"/>
      <c r="F154" s="119">
        <f>C153</f>
        <v>0</v>
      </c>
      <c r="G154" s="118"/>
      <c r="H154" s="119">
        <f>I153</f>
        <v>0</v>
      </c>
      <c r="I154" s="697"/>
      <c r="J154" s="698"/>
      <c r="K154" s="699"/>
      <c r="L154" s="700"/>
      <c r="M154" s="700"/>
      <c r="N154" s="696"/>
      <c r="O154" s="685"/>
      <c r="P154" s="686"/>
      <c r="Q154" s="686"/>
      <c r="R154" s="686"/>
      <c r="S154" s="687"/>
      <c r="T154" s="112" t="s">
        <v>451</v>
      </c>
      <c r="U154" s="113"/>
      <c r="V154" s="114"/>
      <c r="W154" s="100" t="str">
        <f>IF(W153="","",VLOOKUP(W153,[2]シフト記号表!$C$6:$L$47,10,FALSE))</f>
        <v/>
      </c>
      <c r="X154" s="101" t="str">
        <f>IF(X153="","",VLOOKUP(X153,[2]シフト記号表!$C$6:$L$47,10,FALSE))</f>
        <v/>
      </c>
      <c r="Y154" s="101" t="str">
        <f>IF(Y153="","",VLOOKUP(Y153,[2]シフト記号表!$C$6:$L$47,10,FALSE))</f>
        <v/>
      </c>
      <c r="Z154" s="101" t="str">
        <f>IF(Z153="","",VLOOKUP(Z153,[2]シフト記号表!$C$6:$L$47,10,FALSE))</f>
        <v/>
      </c>
      <c r="AA154" s="101" t="str">
        <f>IF(AA153="","",VLOOKUP(AA153,[2]シフト記号表!$C$6:$L$47,10,FALSE))</f>
        <v/>
      </c>
      <c r="AB154" s="101" t="str">
        <f>IF(AB153="","",VLOOKUP(AB153,[2]シフト記号表!$C$6:$L$47,10,FALSE))</f>
        <v/>
      </c>
      <c r="AC154" s="102" t="str">
        <f>IF(AC153="","",VLOOKUP(AC153,[2]シフト記号表!$C$6:$L$47,10,FALSE))</f>
        <v/>
      </c>
      <c r="AD154" s="100" t="str">
        <f>IF(AD153="","",VLOOKUP(AD153,[2]シフト記号表!$C$6:$L$47,10,FALSE))</f>
        <v/>
      </c>
      <c r="AE154" s="101" t="str">
        <f>IF(AE153="","",VLOOKUP(AE153,[2]シフト記号表!$C$6:$L$47,10,FALSE))</f>
        <v/>
      </c>
      <c r="AF154" s="101" t="str">
        <f>IF(AF153="","",VLOOKUP(AF153,[2]シフト記号表!$C$6:$L$47,10,FALSE))</f>
        <v/>
      </c>
      <c r="AG154" s="101" t="str">
        <f>IF(AG153="","",VLOOKUP(AG153,[2]シフト記号表!$C$6:$L$47,10,FALSE))</f>
        <v/>
      </c>
      <c r="AH154" s="101" t="str">
        <f>IF(AH153="","",VLOOKUP(AH153,[2]シフト記号表!$C$6:$L$47,10,FALSE))</f>
        <v/>
      </c>
      <c r="AI154" s="101" t="str">
        <f>IF(AI153="","",VLOOKUP(AI153,[2]シフト記号表!$C$6:$L$47,10,FALSE))</f>
        <v/>
      </c>
      <c r="AJ154" s="102" t="str">
        <f>IF(AJ153="","",VLOOKUP(AJ153,[2]シフト記号表!$C$6:$L$47,10,FALSE))</f>
        <v/>
      </c>
      <c r="AK154" s="100" t="str">
        <f>IF(AK153="","",VLOOKUP(AK153,[2]シフト記号表!$C$6:$L$47,10,FALSE))</f>
        <v/>
      </c>
      <c r="AL154" s="101" t="str">
        <f>IF(AL153="","",VLOOKUP(AL153,[2]シフト記号表!$C$6:$L$47,10,FALSE))</f>
        <v/>
      </c>
      <c r="AM154" s="101" t="str">
        <f>IF(AM153="","",VLOOKUP(AM153,[2]シフト記号表!$C$6:$L$47,10,FALSE))</f>
        <v/>
      </c>
      <c r="AN154" s="101" t="str">
        <f>IF(AN153="","",VLOOKUP(AN153,[2]シフト記号表!$C$6:$L$47,10,FALSE))</f>
        <v/>
      </c>
      <c r="AO154" s="101" t="str">
        <f>IF(AO153="","",VLOOKUP(AO153,[2]シフト記号表!$C$6:$L$47,10,FALSE))</f>
        <v/>
      </c>
      <c r="AP154" s="101" t="str">
        <f>IF(AP153="","",VLOOKUP(AP153,[2]シフト記号表!$C$6:$L$47,10,FALSE))</f>
        <v/>
      </c>
      <c r="AQ154" s="102" t="str">
        <f>IF(AQ153="","",VLOOKUP(AQ153,[2]シフト記号表!$C$6:$L$47,10,FALSE))</f>
        <v/>
      </c>
      <c r="AR154" s="100" t="str">
        <f>IF(AR153="","",VLOOKUP(AR153,[2]シフト記号表!$C$6:$L$47,10,FALSE))</f>
        <v/>
      </c>
      <c r="AS154" s="101" t="str">
        <f>IF(AS153="","",VLOOKUP(AS153,[2]シフト記号表!$C$6:$L$47,10,FALSE))</f>
        <v/>
      </c>
      <c r="AT154" s="101" t="str">
        <f>IF(AT153="","",VLOOKUP(AT153,[2]シフト記号表!$C$6:$L$47,10,FALSE))</f>
        <v/>
      </c>
      <c r="AU154" s="101" t="str">
        <f>IF(AU153="","",VLOOKUP(AU153,[2]シフト記号表!$C$6:$L$47,10,FALSE))</f>
        <v/>
      </c>
      <c r="AV154" s="101" t="str">
        <f>IF(AV153="","",VLOOKUP(AV153,[2]シフト記号表!$C$6:$L$47,10,FALSE))</f>
        <v/>
      </c>
      <c r="AW154" s="101" t="str">
        <f>IF(AW153="","",VLOOKUP(AW153,[2]シフト記号表!$C$6:$L$47,10,FALSE))</f>
        <v/>
      </c>
      <c r="AX154" s="102" t="str">
        <f>IF(AX153="","",VLOOKUP(AX153,[2]シフト記号表!$C$6:$L$47,10,FALSE))</f>
        <v/>
      </c>
      <c r="AY154" s="100" t="str">
        <f>IF(AY153="","",VLOOKUP(AY153,[2]シフト記号表!$C$6:$L$47,10,FALSE))</f>
        <v/>
      </c>
      <c r="AZ154" s="101" t="str">
        <f>IF(AZ153="","",VLOOKUP(AZ153,[2]シフト記号表!$C$6:$L$47,10,FALSE))</f>
        <v/>
      </c>
      <c r="BA154" s="101" t="str">
        <f>IF(BA153="","",VLOOKUP(BA153,[2]シフト記号表!$C$6:$L$47,10,FALSE))</f>
        <v/>
      </c>
      <c r="BB154" s="668">
        <f>IF($BE$3="４週",SUM(W154:AX154),IF($BE$3="暦月",SUM(W154:BA154),""))</f>
        <v>0</v>
      </c>
      <c r="BC154" s="669"/>
      <c r="BD154" s="670">
        <f>IF($BE$3="４週",BB154/4,IF($BE$3="暦月",(BB154/($BE$8/7)),""))</f>
        <v>0</v>
      </c>
      <c r="BE154" s="669"/>
      <c r="BF154" s="665"/>
      <c r="BG154" s="666"/>
      <c r="BH154" s="666"/>
      <c r="BI154" s="666"/>
      <c r="BJ154" s="667"/>
    </row>
    <row r="155" spans="2:62" ht="20.25" customHeight="1">
      <c r="B155" s="671">
        <f>B153+1</f>
        <v>70</v>
      </c>
      <c r="C155" s="673"/>
      <c r="D155" s="674"/>
      <c r="E155" s="95"/>
      <c r="F155" s="96"/>
      <c r="G155" s="95"/>
      <c r="H155" s="96"/>
      <c r="I155" s="677"/>
      <c r="J155" s="678"/>
      <c r="K155" s="681"/>
      <c r="L155" s="682"/>
      <c r="M155" s="682"/>
      <c r="N155" s="674"/>
      <c r="O155" s="685"/>
      <c r="P155" s="686"/>
      <c r="Q155" s="686"/>
      <c r="R155" s="686"/>
      <c r="S155" s="687"/>
      <c r="T155" s="115" t="s">
        <v>450</v>
      </c>
      <c r="U155" s="116"/>
      <c r="V155" s="117"/>
      <c r="W155" s="108"/>
      <c r="X155" s="109"/>
      <c r="Y155" s="109"/>
      <c r="Z155" s="109"/>
      <c r="AA155" s="109"/>
      <c r="AB155" s="109"/>
      <c r="AC155" s="110"/>
      <c r="AD155" s="108"/>
      <c r="AE155" s="109"/>
      <c r="AF155" s="109"/>
      <c r="AG155" s="109"/>
      <c r="AH155" s="109"/>
      <c r="AI155" s="109"/>
      <c r="AJ155" s="110"/>
      <c r="AK155" s="108"/>
      <c r="AL155" s="109"/>
      <c r="AM155" s="109"/>
      <c r="AN155" s="109"/>
      <c r="AO155" s="109"/>
      <c r="AP155" s="109"/>
      <c r="AQ155" s="110"/>
      <c r="AR155" s="108"/>
      <c r="AS155" s="109"/>
      <c r="AT155" s="109"/>
      <c r="AU155" s="109"/>
      <c r="AV155" s="109"/>
      <c r="AW155" s="109"/>
      <c r="AX155" s="110"/>
      <c r="AY155" s="108"/>
      <c r="AZ155" s="109"/>
      <c r="BA155" s="111"/>
      <c r="BB155" s="691"/>
      <c r="BC155" s="692"/>
      <c r="BD155" s="650"/>
      <c r="BE155" s="651"/>
      <c r="BF155" s="652"/>
      <c r="BG155" s="653"/>
      <c r="BH155" s="653"/>
      <c r="BI155" s="653"/>
      <c r="BJ155" s="654"/>
    </row>
    <row r="156" spans="2:62" ht="20.25" customHeight="1">
      <c r="B156" s="694"/>
      <c r="C156" s="695"/>
      <c r="D156" s="696"/>
      <c r="E156" s="118"/>
      <c r="F156" s="119">
        <f>C155</f>
        <v>0</v>
      </c>
      <c r="G156" s="118"/>
      <c r="H156" s="119">
        <f>I155</f>
        <v>0</v>
      </c>
      <c r="I156" s="697"/>
      <c r="J156" s="698"/>
      <c r="K156" s="699"/>
      <c r="L156" s="700"/>
      <c r="M156" s="700"/>
      <c r="N156" s="696"/>
      <c r="O156" s="685"/>
      <c r="P156" s="686"/>
      <c r="Q156" s="686"/>
      <c r="R156" s="686"/>
      <c r="S156" s="687"/>
      <c r="T156" s="112" t="s">
        <v>451</v>
      </c>
      <c r="U156" s="113"/>
      <c r="V156" s="114"/>
      <c r="W156" s="100" t="str">
        <f>IF(W155="","",VLOOKUP(W155,[2]シフト記号表!$C$6:$L$47,10,FALSE))</f>
        <v/>
      </c>
      <c r="X156" s="101" t="str">
        <f>IF(X155="","",VLOOKUP(X155,[2]シフト記号表!$C$6:$L$47,10,FALSE))</f>
        <v/>
      </c>
      <c r="Y156" s="101" t="str">
        <f>IF(Y155="","",VLOOKUP(Y155,[2]シフト記号表!$C$6:$L$47,10,FALSE))</f>
        <v/>
      </c>
      <c r="Z156" s="101" t="str">
        <f>IF(Z155="","",VLOOKUP(Z155,[2]シフト記号表!$C$6:$L$47,10,FALSE))</f>
        <v/>
      </c>
      <c r="AA156" s="101" t="str">
        <f>IF(AA155="","",VLOOKUP(AA155,[2]シフト記号表!$C$6:$L$47,10,FALSE))</f>
        <v/>
      </c>
      <c r="AB156" s="101" t="str">
        <f>IF(AB155="","",VLOOKUP(AB155,[2]シフト記号表!$C$6:$L$47,10,FALSE))</f>
        <v/>
      </c>
      <c r="AC156" s="102" t="str">
        <f>IF(AC155="","",VLOOKUP(AC155,[2]シフト記号表!$C$6:$L$47,10,FALSE))</f>
        <v/>
      </c>
      <c r="AD156" s="100" t="str">
        <f>IF(AD155="","",VLOOKUP(AD155,[2]シフト記号表!$C$6:$L$47,10,FALSE))</f>
        <v/>
      </c>
      <c r="AE156" s="101" t="str">
        <f>IF(AE155="","",VLOOKUP(AE155,[2]シフト記号表!$C$6:$L$47,10,FALSE))</f>
        <v/>
      </c>
      <c r="AF156" s="101" t="str">
        <f>IF(AF155="","",VLOOKUP(AF155,[2]シフト記号表!$C$6:$L$47,10,FALSE))</f>
        <v/>
      </c>
      <c r="AG156" s="101" t="str">
        <f>IF(AG155="","",VLOOKUP(AG155,[2]シフト記号表!$C$6:$L$47,10,FALSE))</f>
        <v/>
      </c>
      <c r="AH156" s="101" t="str">
        <f>IF(AH155="","",VLOOKUP(AH155,[2]シフト記号表!$C$6:$L$47,10,FALSE))</f>
        <v/>
      </c>
      <c r="AI156" s="101" t="str">
        <f>IF(AI155="","",VLOOKUP(AI155,[2]シフト記号表!$C$6:$L$47,10,FALSE))</f>
        <v/>
      </c>
      <c r="AJ156" s="102" t="str">
        <f>IF(AJ155="","",VLOOKUP(AJ155,[2]シフト記号表!$C$6:$L$47,10,FALSE))</f>
        <v/>
      </c>
      <c r="AK156" s="100" t="str">
        <f>IF(AK155="","",VLOOKUP(AK155,[2]シフト記号表!$C$6:$L$47,10,FALSE))</f>
        <v/>
      </c>
      <c r="AL156" s="101" t="str">
        <f>IF(AL155="","",VLOOKUP(AL155,[2]シフト記号表!$C$6:$L$47,10,FALSE))</f>
        <v/>
      </c>
      <c r="AM156" s="101" t="str">
        <f>IF(AM155="","",VLOOKUP(AM155,[2]シフト記号表!$C$6:$L$47,10,FALSE))</f>
        <v/>
      </c>
      <c r="AN156" s="101" t="str">
        <f>IF(AN155="","",VLOOKUP(AN155,[2]シフト記号表!$C$6:$L$47,10,FALSE))</f>
        <v/>
      </c>
      <c r="AO156" s="101" t="str">
        <f>IF(AO155="","",VLOOKUP(AO155,[2]シフト記号表!$C$6:$L$47,10,FALSE))</f>
        <v/>
      </c>
      <c r="AP156" s="101" t="str">
        <f>IF(AP155="","",VLOOKUP(AP155,[2]シフト記号表!$C$6:$L$47,10,FALSE))</f>
        <v/>
      </c>
      <c r="AQ156" s="102" t="str">
        <f>IF(AQ155="","",VLOOKUP(AQ155,[2]シフト記号表!$C$6:$L$47,10,FALSE))</f>
        <v/>
      </c>
      <c r="AR156" s="100" t="str">
        <f>IF(AR155="","",VLOOKUP(AR155,[2]シフト記号表!$C$6:$L$47,10,FALSE))</f>
        <v/>
      </c>
      <c r="AS156" s="101" t="str">
        <f>IF(AS155="","",VLOOKUP(AS155,[2]シフト記号表!$C$6:$L$47,10,FALSE))</f>
        <v/>
      </c>
      <c r="AT156" s="101" t="str">
        <f>IF(AT155="","",VLOOKUP(AT155,[2]シフト記号表!$C$6:$L$47,10,FALSE))</f>
        <v/>
      </c>
      <c r="AU156" s="101" t="str">
        <f>IF(AU155="","",VLOOKUP(AU155,[2]シフト記号表!$C$6:$L$47,10,FALSE))</f>
        <v/>
      </c>
      <c r="AV156" s="101" t="str">
        <f>IF(AV155="","",VLOOKUP(AV155,[2]シフト記号表!$C$6:$L$47,10,FALSE))</f>
        <v/>
      </c>
      <c r="AW156" s="101" t="str">
        <f>IF(AW155="","",VLOOKUP(AW155,[2]シフト記号表!$C$6:$L$47,10,FALSE))</f>
        <v/>
      </c>
      <c r="AX156" s="102" t="str">
        <f>IF(AX155="","",VLOOKUP(AX155,[2]シフト記号表!$C$6:$L$47,10,FALSE))</f>
        <v/>
      </c>
      <c r="AY156" s="100" t="str">
        <f>IF(AY155="","",VLOOKUP(AY155,[2]シフト記号表!$C$6:$L$47,10,FALSE))</f>
        <v/>
      </c>
      <c r="AZ156" s="101" t="str">
        <f>IF(AZ155="","",VLOOKUP(AZ155,[2]シフト記号表!$C$6:$L$47,10,FALSE))</f>
        <v/>
      </c>
      <c r="BA156" s="101" t="str">
        <f>IF(BA155="","",VLOOKUP(BA155,[2]シフト記号表!$C$6:$L$47,10,FALSE))</f>
        <v/>
      </c>
      <c r="BB156" s="668">
        <f>IF($BE$3="４週",SUM(W156:AX156),IF($BE$3="暦月",SUM(W156:BA156),""))</f>
        <v>0</v>
      </c>
      <c r="BC156" s="669"/>
      <c r="BD156" s="670">
        <f>IF($BE$3="４週",BB156/4,IF($BE$3="暦月",(BB156/($BE$8/7)),""))</f>
        <v>0</v>
      </c>
      <c r="BE156" s="669"/>
      <c r="BF156" s="665"/>
      <c r="BG156" s="666"/>
      <c r="BH156" s="666"/>
      <c r="BI156" s="666"/>
      <c r="BJ156" s="667"/>
    </row>
    <row r="157" spans="2:62" ht="20.25" customHeight="1">
      <c r="B157" s="671">
        <f>B155+1</f>
        <v>71</v>
      </c>
      <c r="C157" s="673"/>
      <c r="D157" s="674"/>
      <c r="E157" s="95"/>
      <c r="F157" s="96"/>
      <c r="G157" s="95"/>
      <c r="H157" s="96"/>
      <c r="I157" s="677"/>
      <c r="J157" s="678"/>
      <c r="K157" s="681"/>
      <c r="L157" s="682"/>
      <c r="M157" s="682"/>
      <c r="N157" s="674"/>
      <c r="O157" s="685"/>
      <c r="P157" s="686"/>
      <c r="Q157" s="686"/>
      <c r="R157" s="686"/>
      <c r="S157" s="687"/>
      <c r="T157" s="115" t="s">
        <v>450</v>
      </c>
      <c r="U157" s="116"/>
      <c r="V157" s="117"/>
      <c r="W157" s="108"/>
      <c r="X157" s="109"/>
      <c r="Y157" s="109"/>
      <c r="Z157" s="109"/>
      <c r="AA157" s="109"/>
      <c r="AB157" s="109"/>
      <c r="AC157" s="110"/>
      <c r="AD157" s="108"/>
      <c r="AE157" s="109"/>
      <c r="AF157" s="109"/>
      <c r="AG157" s="109"/>
      <c r="AH157" s="109"/>
      <c r="AI157" s="109"/>
      <c r="AJ157" s="110"/>
      <c r="AK157" s="108"/>
      <c r="AL157" s="109"/>
      <c r="AM157" s="109"/>
      <c r="AN157" s="109"/>
      <c r="AO157" s="109"/>
      <c r="AP157" s="109"/>
      <c r="AQ157" s="110"/>
      <c r="AR157" s="108"/>
      <c r="AS157" s="109"/>
      <c r="AT157" s="109"/>
      <c r="AU157" s="109"/>
      <c r="AV157" s="109"/>
      <c r="AW157" s="109"/>
      <c r="AX157" s="110"/>
      <c r="AY157" s="108"/>
      <c r="AZ157" s="109"/>
      <c r="BA157" s="111"/>
      <c r="BB157" s="691"/>
      <c r="BC157" s="692"/>
      <c r="BD157" s="650"/>
      <c r="BE157" s="651"/>
      <c r="BF157" s="652"/>
      <c r="BG157" s="653"/>
      <c r="BH157" s="653"/>
      <c r="BI157" s="653"/>
      <c r="BJ157" s="654"/>
    </row>
    <row r="158" spans="2:62" ht="20.25" customHeight="1">
      <c r="B158" s="694"/>
      <c r="C158" s="695"/>
      <c r="D158" s="696"/>
      <c r="E158" s="118"/>
      <c r="F158" s="119">
        <f>C157</f>
        <v>0</v>
      </c>
      <c r="G158" s="118"/>
      <c r="H158" s="119">
        <f>I157</f>
        <v>0</v>
      </c>
      <c r="I158" s="697"/>
      <c r="J158" s="698"/>
      <c r="K158" s="699"/>
      <c r="L158" s="700"/>
      <c r="M158" s="700"/>
      <c r="N158" s="696"/>
      <c r="O158" s="685"/>
      <c r="P158" s="686"/>
      <c r="Q158" s="686"/>
      <c r="R158" s="686"/>
      <c r="S158" s="687"/>
      <c r="T158" s="112" t="s">
        <v>451</v>
      </c>
      <c r="U158" s="113"/>
      <c r="V158" s="114"/>
      <c r="W158" s="100" t="str">
        <f>IF(W157="","",VLOOKUP(W157,[2]シフト記号表!$C$6:$L$47,10,FALSE))</f>
        <v/>
      </c>
      <c r="X158" s="101" t="str">
        <f>IF(X157="","",VLOOKUP(X157,[2]シフト記号表!$C$6:$L$47,10,FALSE))</f>
        <v/>
      </c>
      <c r="Y158" s="101" t="str">
        <f>IF(Y157="","",VLOOKUP(Y157,[2]シフト記号表!$C$6:$L$47,10,FALSE))</f>
        <v/>
      </c>
      <c r="Z158" s="101" t="str">
        <f>IF(Z157="","",VLOOKUP(Z157,[2]シフト記号表!$C$6:$L$47,10,FALSE))</f>
        <v/>
      </c>
      <c r="AA158" s="101" t="str">
        <f>IF(AA157="","",VLOOKUP(AA157,[2]シフト記号表!$C$6:$L$47,10,FALSE))</f>
        <v/>
      </c>
      <c r="AB158" s="101" t="str">
        <f>IF(AB157="","",VLOOKUP(AB157,[2]シフト記号表!$C$6:$L$47,10,FALSE))</f>
        <v/>
      </c>
      <c r="AC158" s="102" t="str">
        <f>IF(AC157="","",VLOOKUP(AC157,[2]シフト記号表!$C$6:$L$47,10,FALSE))</f>
        <v/>
      </c>
      <c r="AD158" s="100" t="str">
        <f>IF(AD157="","",VLOOKUP(AD157,[2]シフト記号表!$C$6:$L$47,10,FALSE))</f>
        <v/>
      </c>
      <c r="AE158" s="101" t="str">
        <f>IF(AE157="","",VLOOKUP(AE157,[2]シフト記号表!$C$6:$L$47,10,FALSE))</f>
        <v/>
      </c>
      <c r="AF158" s="101" t="str">
        <f>IF(AF157="","",VLOOKUP(AF157,[2]シフト記号表!$C$6:$L$47,10,FALSE))</f>
        <v/>
      </c>
      <c r="AG158" s="101" t="str">
        <f>IF(AG157="","",VLOOKUP(AG157,[2]シフト記号表!$C$6:$L$47,10,FALSE))</f>
        <v/>
      </c>
      <c r="AH158" s="101" t="str">
        <f>IF(AH157="","",VLOOKUP(AH157,[2]シフト記号表!$C$6:$L$47,10,FALSE))</f>
        <v/>
      </c>
      <c r="AI158" s="101" t="str">
        <f>IF(AI157="","",VLOOKUP(AI157,[2]シフト記号表!$C$6:$L$47,10,FALSE))</f>
        <v/>
      </c>
      <c r="AJ158" s="102" t="str">
        <f>IF(AJ157="","",VLOOKUP(AJ157,[2]シフト記号表!$C$6:$L$47,10,FALSE))</f>
        <v/>
      </c>
      <c r="AK158" s="100" t="str">
        <f>IF(AK157="","",VLOOKUP(AK157,[2]シフト記号表!$C$6:$L$47,10,FALSE))</f>
        <v/>
      </c>
      <c r="AL158" s="101" t="str">
        <f>IF(AL157="","",VLOOKUP(AL157,[2]シフト記号表!$C$6:$L$47,10,FALSE))</f>
        <v/>
      </c>
      <c r="AM158" s="101" t="str">
        <f>IF(AM157="","",VLOOKUP(AM157,[2]シフト記号表!$C$6:$L$47,10,FALSE))</f>
        <v/>
      </c>
      <c r="AN158" s="101" t="str">
        <f>IF(AN157="","",VLOOKUP(AN157,[2]シフト記号表!$C$6:$L$47,10,FALSE))</f>
        <v/>
      </c>
      <c r="AO158" s="101" t="str">
        <f>IF(AO157="","",VLOOKUP(AO157,[2]シフト記号表!$C$6:$L$47,10,FALSE))</f>
        <v/>
      </c>
      <c r="AP158" s="101" t="str">
        <f>IF(AP157="","",VLOOKUP(AP157,[2]シフト記号表!$C$6:$L$47,10,FALSE))</f>
        <v/>
      </c>
      <c r="AQ158" s="102" t="str">
        <f>IF(AQ157="","",VLOOKUP(AQ157,[2]シフト記号表!$C$6:$L$47,10,FALSE))</f>
        <v/>
      </c>
      <c r="AR158" s="100" t="str">
        <f>IF(AR157="","",VLOOKUP(AR157,[2]シフト記号表!$C$6:$L$47,10,FALSE))</f>
        <v/>
      </c>
      <c r="AS158" s="101" t="str">
        <f>IF(AS157="","",VLOOKUP(AS157,[2]シフト記号表!$C$6:$L$47,10,FALSE))</f>
        <v/>
      </c>
      <c r="AT158" s="101" t="str">
        <f>IF(AT157="","",VLOOKUP(AT157,[2]シフト記号表!$C$6:$L$47,10,FALSE))</f>
        <v/>
      </c>
      <c r="AU158" s="101" t="str">
        <f>IF(AU157="","",VLOOKUP(AU157,[2]シフト記号表!$C$6:$L$47,10,FALSE))</f>
        <v/>
      </c>
      <c r="AV158" s="101" t="str">
        <f>IF(AV157="","",VLOOKUP(AV157,[2]シフト記号表!$C$6:$L$47,10,FALSE))</f>
        <v/>
      </c>
      <c r="AW158" s="101" t="str">
        <f>IF(AW157="","",VLOOKUP(AW157,[2]シフト記号表!$C$6:$L$47,10,FALSE))</f>
        <v/>
      </c>
      <c r="AX158" s="102" t="str">
        <f>IF(AX157="","",VLOOKUP(AX157,[2]シフト記号表!$C$6:$L$47,10,FALSE))</f>
        <v/>
      </c>
      <c r="AY158" s="100" t="str">
        <f>IF(AY157="","",VLOOKUP(AY157,[2]シフト記号表!$C$6:$L$47,10,FALSE))</f>
        <v/>
      </c>
      <c r="AZ158" s="101" t="str">
        <f>IF(AZ157="","",VLOOKUP(AZ157,[2]シフト記号表!$C$6:$L$47,10,FALSE))</f>
        <v/>
      </c>
      <c r="BA158" s="101" t="str">
        <f>IF(BA157="","",VLOOKUP(BA157,[2]シフト記号表!$C$6:$L$47,10,FALSE))</f>
        <v/>
      </c>
      <c r="BB158" s="668">
        <f>IF($BE$3="４週",SUM(W158:AX158),IF($BE$3="暦月",SUM(W158:BA158),""))</f>
        <v>0</v>
      </c>
      <c r="BC158" s="669"/>
      <c r="BD158" s="670">
        <f>IF($BE$3="４週",BB158/4,IF($BE$3="暦月",(BB158/($BE$8/7)),""))</f>
        <v>0</v>
      </c>
      <c r="BE158" s="669"/>
      <c r="BF158" s="665"/>
      <c r="BG158" s="666"/>
      <c r="BH158" s="666"/>
      <c r="BI158" s="666"/>
      <c r="BJ158" s="667"/>
    </row>
    <row r="159" spans="2:62" ht="20.25" customHeight="1">
      <c r="B159" s="671">
        <f>B157+1</f>
        <v>72</v>
      </c>
      <c r="C159" s="673"/>
      <c r="D159" s="674"/>
      <c r="E159" s="95"/>
      <c r="F159" s="96"/>
      <c r="G159" s="95"/>
      <c r="H159" s="96"/>
      <c r="I159" s="677"/>
      <c r="J159" s="678"/>
      <c r="K159" s="681"/>
      <c r="L159" s="682"/>
      <c r="M159" s="682"/>
      <c r="N159" s="674"/>
      <c r="O159" s="685"/>
      <c r="P159" s="686"/>
      <c r="Q159" s="686"/>
      <c r="R159" s="686"/>
      <c r="S159" s="687"/>
      <c r="T159" s="115" t="s">
        <v>450</v>
      </c>
      <c r="U159" s="116"/>
      <c r="V159" s="117"/>
      <c r="W159" s="108"/>
      <c r="X159" s="109"/>
      <c r="Y159" s="109"/>
      <c r="Z159" s="109"/>
      <c r="AA159" s="109"/>
      <c r="AB159" s="109"/>
      <c r="AC159" s="110"/>
      <c r="AD159" s="108"/>
      <c r="AE159" s="109"/>
      <c r="AF159" s="109"/>
      <c r="AG159" s="109"/>
      <c r="AH159" s="109"/>
      <c r="AI159" s="109"/>
      <c r="AJ159" s="110"/>
      <c r="AK159" s="108"/>
      <c r="AL159" s="109"/>
      <c r="AM159" s="109"/>
      <c r="AN159" s="109"/>
      <c r="AO159" s="109"/>
      <c r="AP159" s="109"/>
      <c r="AQ159" s="110"/>
      <c r="AR159" s="108"/>
      <c r="AS159" s="109"/>
      <c r="AT159" s="109"/>
      <c r="AU159" s="109"/>
      <c r="AV159" s="109"/>
      <c r="AW159" s="109"/>
      <c r="AX159" s="110"/>
      <c r="AY159" s="108"/>
      <c r="AZ159" s="109"/>
      <c r="BA159" s="111"/>
      <c r="BB159" s="691"/>
      <c r="BC159" s="692"/>
      <c r="BD159" s="650"/>
      <c r="BE159" s="651"/>
      <c r="BF159" s="652"/>
      <c r="BG159" s="653"/>
      <c r="BH159" s="653"/>
      <c r="BI159" s="653"/>
      <c r="BJ159" s="654"/>
    </row>
    <row r="160" spans="2:62" ht="20.25" customHeight="1">
      <c r="B160" s="694"/>
      <c r="C160" s="695"/>
      <c r="D160" s="696"/>
      <c r="E160" s="118"/>
      <c r="F160" s="119">
        <f>C159</f>
        <v>0</v>
      </c>
      <c r="G160" s="118"/>
      <c r="H160" s="119">
        <f>I159</f>
        <v>0</v>
      </c>
      <c r="I160" s="697"/>
      <c r="J160" s="698"/>
      <c r="K160" s="699"/>
      <c r="L160" s="700"/>
      <c r="M160" s="700"/>
      <c r="N160" s="696"/>
      <c r="O160" s="685"/>
      <c r="P160" s="686"/>
      <c r="Q160" s="686"/>
      <c r="R160" s="686"/>
      <c r="S160" s="687"/>
      <c r="T160" s="112" t="s">
        <v>451</v>
      </c>
      <c r="U160" s="113"/>
      <c r="V160" s="114"/>
      <c r="W160" s="100" t="str">
        <f>IF(W159="","",VLOOKUP(W159,[2]シフト記号表!$C$6:$L$47,10,FALSE))</f>
        <v/>
      </c>
      <c r="X160" s="101" t="str">
        <f>IF(X159="","",VLOOKUP(X159,[2]シフト記号表!$C$6:$L$47,10,FALSE))</f>
        <v/>
      </c>
      <c r="Y160" s="101" t="str">
        <f>IF(Y159="","",VLOOKUP(Y159,[2]シフト記号表!$C$6:$L$47,10,FALSE))</f>
        <v/>
      </c>
      <c r="Z160" s="101" t="str">
        <f>IF(Z159="","",VLOOKUP(Z159,[2]シフト記号表!$C$6:$L$47,10,FALSE))</f>
        <v/>
      </c>
      <c r="AA160" s="101" t="str">
        <f>IF(AA159="","",VLOOKUP(AA159,[2]シフト記号表!$C$6:$L$47,10,FALSE))</f>
        <v/>
      </c>
      <c r="AB160" s="101" t="str">
        <f>IF(AB159="","",VLOOKUP(AB159,[2]シフト記号表!$C$6:$L$47,10,FALSE))</f>
        <v/>
      </c>
      <c r="AC160" s="102" t="str">
        <f>IF(AC159="","",VLOOKUP(AC159,[2]シフト記号表!$C$6:$L$47,10,FALSE))</f>
        <v/>
      </c>
      <c r="AD160" s="100" t="str">
        <f>IF(AD159="","",VLOOKUP(AD159,[2]シフト記号表!$C$6:$L$47,10,FALSE))</f>
        <v/>
      </c>
      <c r="AE160" s="101" t="str">
        <f>IF(AE159="","",VLOOKUP(AE159,[2]シフト記号表!$C$6:$L$47,10,FALSE))</f>
        <v/>
      </c>
      <c r="AF160" s="101" t="str">
        <f>IF(AF159="","",VLOOKUP(AF159,[2]シフト記号表!$C$6:$L$47,10,FALSE))</f>
        <v/>
      </c>
      <c r="AG160" s="101" t="str">
        <f>IF(AG159="","",VLOOKUP(AG159,[2]シフト記号表!$C$6:$L$47,10,FALSE))</f>
        <v/>
      </c>
      <c r="AH160" s="101" t="str">
        <f>IF(AH159="","",VLOOKUP(AH159,[2]シフト記号表!$C$6:$L$47,10,FALSE))</f>
        <v/>
      </c>
      <c r="AI160" s="101" t="str">
        <f>IF(AI159="","",VLOOKUP(AI159,[2]シフト記号表!$C$6:$L$47,10,FALSE))</f>
        <v/>
      </c>
      <c r="AJ160" s="102" t="str">
        <f>IF(AJ159="","",VLOOKUP(AJ159,[2]シフト記号表!$C$6:$L$47,10,FALSE))</f>
        <v/>
      </c>
      <c r="AK160" s="100" t="str">
        <f>IF(AK159="","",VLOOKUP(AK159,[2]シフト記号表!$C$6:$L$47,10,FALSE))</f>
        <v/>
      </c>
      <c r="AL160" s="101" t="str">
        <f>IF(AL159="","",VLOOKUP(AL159,[2]シフト記号表!$C$6:$L$47,10,FALSE))</f>
        <v/>
      </c>
      <c r="AM160" s="101" t="str">
        <f>IF(AM159="","",VLOOKUP(AM159,[2]シフト記号表!$C$6:$L$47,10,FALSE))</f>
        <v/>
      </c>
      <c r="AN160" s="101" t="str">
        <f>IF(AN159="","",VLOOKUP(AN159,[2]シフト記号表!$C$6:$L$47,10,FALSE))</f>
        <v/>
      </c>
      <c r="AO160" s="101" t="str">
        <f>IF(AO159="","",VLOOKUP(AO159,[2]シフト記号表!$C$6:$L$47,10,FALSE))</f>
        <v/>
      </c>
      <c r="AP160" s="101" t="str">
        <f>IF(AP159="","",VLOOKUP(AP159,[2]シフト記号表!$C$6:$L$47,10,FALSE))</f>
        <v/>
      </c>
      <c r="AQ160" s="102" t="str">
        <f>IF(AQ159="","",VLOOKUP(AQ159,[2]シフト記号表!$C$6:$L$47,10,FALSE))</f>
        <v/>
      </c>
      <c r="AR160" s="100" t="str">
        <f>IF(AR159="","",VLOOKUP(AR159,[2]シフト記号表!$C$6:$L$47,10,FALSE))</f>
        <v/>
      </c>
      <c r="AS160" s="101" t="str">
        <f>IF(AS159="","",VLOOKUP(AS159,[2]シフト記号表!$C$6:$L$47,10,FALSE))</f>
        <v/>
      </c>
      <c r="AT160" s="101" t="str">
        <f>IF(AT159="","",VLOOKUP(AT159,[2]シフト記号表!$C$6:$L$47,10,FALSE))</f>
        <v/>
      </c>
      <c r="AU160" s="101" t="str">
        <f>IF(AU159="","",VLOOKUP(AU159,[2]シフト記号表!$C$6:$L$47,10,FALSE))</f>
        <v/>
      </c>
      <c r="AV160" s="101" t="str">
        <f>IF(AV159="","",VLOOKUP(AV159,[2]シフト記号表!$C$6:$L$47,10,FALSE))</f>
        <v/>
      </c>
      <c r="AW160" s="101" t="str">
        <f>IF(AW159="","",VLOOKUP(AW159,[2]シフト記号表!$C$6:$L$47,10,FALSE))</f>
        <v/>
      </c>
      <c r="AX160" s="102" t="str">
        <f>IF(AX159="","",VLOOKUP(AX159,[2]シフト記号表!$C$6:$L$47,10,FALSE))</f>
        <v/>
      </c>
      <c r="AY160" s="100" t="str">
        <f>IF(AY159="","",VLOOKUP(AY159,[2]シフト記号表!$C$6:$L$47,10,FALSE))</f>
        <v/>
      </c>
      <c r="AZ160" s="101" t="str">
        <f>IF(AZ159="","",VLOOKUP(AZ159,[2]シフト記号表!$C$6:$L$47,10,FALSE))</f>
        <v/>
      </c>
      <c r="BA160" s="101" t="str">
        <f>IF(BA159="","",VLOOKUP(BA159,[2]シフト記号表!$C$6:$L$47,10,FALSE))</f>
        <v/>
      </c>
      <c r="BB160" s="668">
        <f>IF($BE$3="４週",SUM(W160:AX160),IF($BE$3="暦月",SUM(W160:BA160),""))</f>
        <v>0</v>
      </c>
      <c r="BC160" s="669"/>
      <c r="BD160" s="670">
        <f>IF($BE$3="４週",BB160/4,IF($BE$3="暦月",(BB160/($BE$8/7)),""))</f>
        <v>0</v>
      </c>
      <c r="BE160" s="669"/>
      <c r="BF160" s="665"/>
      <c r="BG160" s="666"/>
      <c r="BH160" s="666"/>
      <c r="BI160" s="666"/>
      <c r="BJ160" s="667"/>
    </row>
    <row r="161" spans="2:62" ht="20.25" customHeight="1">
      <c r="B161" s="671">
        <f>B159+1</f>
        <v>73</v>
      </c>
      <c r="C161" s="673"/>
      <c r="D161" s="674"/>
      <c r="E161" s="95"/>
      <c r="F161" s="96"/>
      <c r="G161" s="95"/>
      <c r="H161" s="96"/>
      <c r="I161" s="677"/>
      <c r="J161" s="678"/>
      <c r="K161" s="681"/>
      <c r="L161" s="682"/>
      <c r="M161" s="682"/>
      <c r="N161" s="674"/>
      <c r="O161" s="685"/>
      <c r="P161" s="686"/>
      <c r="Q161" s="686"/>
      <c r="R161" s="686"/>
      <c r="S161" s="687"/>
      <c r="T161" s="115" t="s">
        <v>450</v>
      </c>
      <c r="U161" s="116"/>
      <c r="V161" s="117"/>
      <c r="W161" s="108"/>
      <c r="X161" s="109"/>
      <c r="Y161" s="109"/>
      <c r="Z161" s="109"/>
      <c r="AA161" s="109"/>
      <c r="AB161" s="109"/>
      <c r="AC161" s="110"/>
      <c r="AD161" s="108"/>
      <c r="AE161" s="109"/>
      <c r="AF161" s="109"/>
      <c r="AG161" s="109"/>
      <c r="AH161" s="109"/>
      <c r="AI161" s="109"/>
      <c r="AJ161" s="110"/>
      <c r="AK161" s="108"/>
      <c r="AL161" s="109"/>
      <c r="AM161" s="109"/>
      <c r="AN161" s="109"/>
      <c r="AO161" s="109"/>
      <c r="AP161" s="109"/>
      <c r="AQ161" s="110"/>
      <c r="AR161" s="108"/>
      <c r="AS161" s="109"/>
      <c r="AT161" s="109"/>
      <c r="AU161" s="109"/>
      <c r="AV161" s="109"/>
      <c r="AW161" s="109"/>
      <c r="AX161" s="110"/>
      <c r="AY161" s="108"/>
      <c r="AZ161" s="109"/>
      <c r="BA161" s="111"/>
      <c r="BB161" s="691"/>
      <c r="BC161" s="692"/>
      <c r="BD161" s="650"/>
      <c r="BE161" s="651"/>
      <c r="BF161" s="652"/>
      <c r="BG161" s="653"/>
      <c r="BH161" s="653"/>
      <c r="BI161" s="653"/>
      <c r="BJ161" s="654"/>
    </row>
    <row r="162" spans="2:62" ht="20.25" customHeight="1">
      <c r="B162" s="694"/>
      <c r="C162" s="695"/>
      <c r="D162" s="696"/>
      <c r="E162" s="118"/>
      <c r="F162" s="119">
        <f>C161</f>
        <v>0</v>
      </c>
      <c r="G162" s="118"/>
      <c r="H162" s="119">
        <f>I161</f>
        <v>0</v>
      </c>
      <c r="I162" s="697"/>
      <c r="J162" s="698"/>
      <c r="K162" s="699"/>
      <c r="L162" s="700"/>
      <c r="M162" s="700"/>
      <c r="N162" s="696"/>
      <c r="O162" s="685"/>
      <c r="P162" s="686"/>
      <c r="Q162" s="686"/>
      <c r="R162" s="686"/>
      <c r="S162" s="687"/>
      <c r="T162" s="112" t="s">
        <v>451</v>
      </c>
      <c r="U162" s="113"/>
      <c r="V162" s="114"/>
      <c r="W162" s="100" t="str">
        <f>IF(W161="","",VLOOKUP(W161,[2]シフト記号表!$C$6:$L$47,10,FALSE))</f>
        <v/>
      </c>
      <c r="X162" s="101" t="str">
        <f>IF(X161="","",VLOOKUP(X161,[2]シフト記号表!$C$6:$L$47,10,FALSE))</f>
        <v/>
      </c>
      <c r="Y162" s="101" t="str">
        <f>IF(Y161="","",VLOOKUP(Y161,[2]シフト記号表!$C$6:$L$47,10,FALSE))</f>
        <v/>
      </c>
      <c r="Z162" s="101" t="str">
        <f>IF(Z161="","",VLOOKUP(Z161,[2]シフト記号表!$C$6:$L$47,10,FALSE))</f>
        <v/>
      </c>
      <c r="AA162" s="101" t="str">
        <f>IF(AA161="","",VLOOKUP(AA161,[2]シフト記号表!$C$6:$L$47,10,FALSE))</f>
        <v/>
      </c>
      <c r="AB162" s="101" t="str">
        <f>IF(AB161="","",VLOOKUP(AB161,[2]シフト記号表!$C$6:$L$47,10,FALSE))</f>
        <v/>
      </c>
      <c r="AC162" s="102" t="str">
        <f>IF(AC161="","",VLOOKUP(AC161,[2]シフト記号表!$C$6:$L$47,10,FALSE))</f>
        <v/>
      </c>
      <c r="AD162" s="100" t="str">
        <f>IF(AD161="","",VLOOKUP(AD161,[2]シフト記号表!$C$6:$L$47,10,FALSE))</f>
        <v/>
      </c>
      <c r="AE162" s="101" t="str">
        <f>IF(AE161="","",VLOOKUP(AE161,[2]シフト記号表!$C$6:$L$47,10,FALSE))</f>
        <v/>
      </c>
      <c r="AF162" s="101" t="str">
        <f>IF(AF161="","",VLOOKUP(AF161,[2]シフト記号表!$C$6:$L$47,10,FALSE))</f>
        <v/>
      </c>
      <c r="AG162" s="101" t="str">
        <f>IF(AG161="","",VLOOKUP(AG161,[2]シフト記号表!$C$6:$L$47,10,FALSE))</f>
        <v/>
      </c>
      <c r="AH162" s="101" t="str">
        <f>IF(AH161="","",VLOOKUP(AH161,[2]シフト記号表!$C$6:$L$47,10,FALSE))</f>
        <v/>
      </c>
      <c r="AI162" s="101" t="str">
        <f>IF(AI161="","",VLOOKUP(AI161,[2]シフト記号表!$C$6:$L$47,10,FALSE))</f>
        <v/>
      </c>
      <c r="AJ162" s="102" t="str">
        <f>IF(AJ161="","",VLOOKUP(AJ161,[2]シフト記号表!$C$6:$L$47,10,FALSE))</f>
        <v/>
      </c>
      <c r="AK162" s="100" t="str">
        <f>IF(AK161="","",VLOOKUP(AK161,[2]シフト記号表!$C$6:$L$47,10,FALSE))</f>
        <v/>
      </c>
      <c r="AL162" s="101" t="str">
        <f>IF(AL161="","",VLOOKUP(AL161,[2]シフト記号表!$C$6:$L$47,10,FALSE))</f>
        <v/>
      </c>
      <c r="AM162" s="101" t="str">
        <f>IF(AM161="","",VLOOKUP(AM161,[2]シフト記号表!$C$6:$L$47,10,FALSE))</f>
        <v/>
      </c>
      <c r="AN162" s="101" t="str">
        <f>IF(AN161="","",VLOOKUP(AN161,[2]シフト記号表!$C$6:$L$47,10,FALSE))</f>
        <v/>
      </c>
      <c r="AO162" s="101" t="str">
        <f>IF(AO161="","",VLOOKUP(AO161,[2]シフト記号表!$C$6:$L$47,10,FALSE))</f>
        <v/>
      </c>
      <c r="AP162" s="101" t="str">
        <f>IF(AP161="","",VLOOKUP(AP161,[2]シフト記号表!$C$6:$L$47,10,FALSE))</f>
        <v/>
      </c>
      <c r="AQ162" s="102" t="str">
        <f>IF(AQ161="","",VLOOKUP(AQ161,[2]シフト記号表!$C$6:$L$47,10,FALSE))</f>
        <v/>
      </c>
      <c r="AR162" s="100" t="str">
        <f>IF(AR161="","",VLOOKUP(AR161,[2]シフト記号表!$C$6:$L$47,10,FALSE))</f>
        <v/>
      </c>
      <c r="AS162" s="101" t="str">
        <f>IF(AS161="","",VLOOKUP(AS161,[2]シフト記号表!$C$6:$L$47,10,FALSE))</f>
        <v/>
      </c>
      <c r="AT162" s="101" t="str">
        <f>IF(AT161="","",VLOOKUP(AT161,[2]シフト記号表!$C$6:$L$47,10,FALSE))</f>
        <v/>
      </c>
      <c r="AU162" s="101" t="str">
        <f>IF(AU161="","",VLOOKUP(AU161,[2]シフト記号表!$C$6:$L$47,10,FALSE))</f>
        <v/>
      </c>
      <c r="AV162" s="101" t="str">
        <f>IF(AV161="","",VLOOKUP(AV161,[2]シフト記号表!$C$6:$L$47,10,FALSE))</f>
        <v/>
      </c>
      <c r="AW162" s="101" t="str">
        <f>IF(AW161="","",VLOOKUP(AW161,[2]シフト記号表!$C$6:$L$47,10,FALSE))</f>
        <v/>
      </c>
      <c r="AX162" s="102" t="str">
        <f>IF(AX161="","",VLOOKUP(AX161,[2]シフト記号表!$C$6:$L$47,10,FALSE))</f>
        <v/>
      </c>
      <c r="AY162" s="100" t="str">
        <f>IF(AY161="","",VLOOKUP(AY161,[2]シフト記号表!$C$6:$L$47,10,FALSE))</f>
        <v/>
      </c>
      <c r="AZ162" s="101" t="str">
        <f>IF(AZ161="","",VLOOKUP(AZ161,[2]シフト記号表!$C$6:$L$47,10,FALSE))</f>
        <v/>
      </c>
      <c r="BA162" s="101" t="str">
        <f>IF(BA161="","",VLOOKUP(BA161,[2]シフト記号表!$C$6:$L$47,10,FALSE))</f>
        <v/>
      </c>
      <c r="BB162" s="668">
        <f>IF($BE$3="４週",SUM(W162:AX162),IF($BE$3="暦月",SUM(W162:BA162),""))</f>
        <v>0</v>
      </c>
      <c r="BC162" s="669"/>
      <c r="BD162" s="670">
        <f>IF($BE$3="４週",BB162/4,IF($BE$3="暦月",(BB162/($BE$8/7)),""))</f>
        <v>0</v>
      </c>
      <c r="BE162" s="669"/>
      <c r="BF162" s="665"/>
      <c r="BG162" s="666"/>
      <c r="BH162" s="666"/>
      <c r="BI162" s="666"/>
      <c r="BJ162" s="667"/>
    </row>
    <row r="163" spans="2:62" ht="20.25" customHeight="1">
      <c r="B163" s="671">
        <f>B161+1</f>
        <v>74</v>
      </c>
      <c r="C163" s="673"/>
      <c r="D163" s="674"/>
      <c r="E163" s="95"/>
      <c r="F163" s="96"/>
      <c r="G163" s="95"/>
      <c r="H163" s="96"/>
      <c r="I163" s="677"/>
      <c r="J163" s="678"/>
      <c r="K163" s="681"/>
      <c r="L163" s="682"/>
      <c r="M163" s="682"/>
      <c r="N163" s="674"/>
      <c r="O163" s="685"/>
      <c r="P163" s="686"/>
      <c r="Q163" s="686"/>
      <c r="R163" s="686"/>
      <c r="S163" s="687"/>
      <c r="T163" s="115" t="s">
        <v>450</v>
      </c>
      <c r="U163" s="116"/>
      <c r="V163" s="117"/>
      <c r="W163" s="108"/>
      <c r="X163" s="109"/>
      <c r="Y163" s="109"/>
      <c r="Z163" s="109"/>
      <c r="AA163" s="109"/>
      <c r="AB163" s="109"/>
      <c r="AC163" s="110"/>
      <c r="AD163" s="108"/>
      <c r="AE163" s="109"/>
      <c r="AF163" s="109"/>
      <c r="AG163" s="109"/>
      <c r="AH163" s="109"/>
      <c r="AI163" s="109"/>
      <c r="AJ163" s="110"/>
      <c r="AK163" s="108"/>
      <c r="AL163" s="109"/>
      <c r="AM163" s="109"/>
      <c r="AN163" s="109"/>
      <c r="AO163" s="109"/>
      <c r="AP163" s="109"/>
      <c r="AQ163" s="110"/>
      <c r="AR163" s="108"/>
      <c r="AS163" s="109"/>
      <c r="AT163" s="109"/>
      <c r="AU163" s="109"/>
      <c r="AV163" s="109"/>
      <c r="AW163" s="109"/>
      <c r="AX163" s="110"/>
      <c r="AY163" s="108"/>
      <c r="AZ163" s="109"/>
      <c r="BA163" s="111"/>
      <c r="BB163" s="691"/>
      <c r="BC163" s="692"/>
      <c r="BD163" s="650"/>
      <c r="BE163" s="651"/>
      <c r="BF163" s="652"/>
      <c r="BG163" s="653"/>
      <c r="BH163" s="653"/>
      <c r="BI163" s="653"/>
      <c r="BJ163" s="654"/>
    </row>
    <row r="164" spans="2:62" ht="20.25" customHeight="1">
      <c r="B164" s="694"/>
      <c r="C164" s="695"/>
      <c r="D164" s="696"/>
      <c r="E164" s="118"/>
      <c r="F164" s="119">
        <f>C163</f>
        <v>0</v>
      </c>
      <c r="G164" s="118"/>
      <c r="H164" s="119">
        <f>I163</f>
        <v>0</v>
      </c>
      <c r="I164" s="697"/>
      <c r="J164" s="698"/>
      <c r="K164" s="699"/>
      <c r="L164" s="700"/>
      <c r="M164" s="700"/>
      <c r="N164" s="696"/>
      <c r="O164" s="685"/>
      <c r="P164" s="686"/>
      <c r="Q164" s="686"/>
      <c r="R164" s="686"/>
      <c r="S164" s="687"/>
      <c r="T164" s="112" t="s">
        <v>451</v>
      </c>
      <c r="U164" s="113"/>
      <c r="V164" s="114"/>
      <c r="W164" s="100" t="str">
        <f>IF(W163="","",VLOOKUP(W163,[2]シフト記号表!$C$6:$L$47,10,FALSE))</f>
        <v/>
      </c>
      <c r="X164" s="101" t="str">
        <f>IF(X163="","",VLOOKUP(X163,[2]シフト記号表!$C$6:$L$47,10,FALSE))</f>
        <v/>
      </c>
      <c r="Y164" s="101" t="str">
        <f>IF(Y163="","",VLOOKUP(Y163,[2]シフト記号表!$C$6:$L$47,10,FALSE))</f>
        <v/>
      </c>
      <c r="Z164" s="101" t="str">
        <f>IF(Z163="","",VLOOKUP(Z163,[2]シフト記号表!$C$6:$L$47,10,FALSE))</f>
        <v/>
      </c>
      <c r="AA164" s="101" t="str">
        <f>IF(AA163="","",VLOOKUP(AA163,[2]シフト記号表!$C$6:$L$47,10,FALSE))</f>
        <v/>
      </c>
      <c r="AB164" s="101" t="str">
        <f>IF(AB163="","",VLOOKUP(AB163,[2]シフト記号表!$C$6:$L$47,10,FALSE))</f>
        <v/>
      </c>
      <c r="AC164" s="102" t="str">
        <f>IF(AC163="","",VLOOKUP(AC163,[2]シフト記号表!$C$6:$L$47,10,FALSE))</f>
        <v/>
      </c>
      <c r="AD164" s="100" t="str">
        <f>IF(AD163="","",VLOOKUP(AD163,[2]シフト記号表!$C$6:$L$47,10,FALSE))</f>
        <v/>
      </c>
      <c r="AE164" s="101" t="str">
        <f>IF(AE163="","",VLOOKUP(AE163,[2]シフト記号表!$C$6:$L$47,10,FALSE))</f>
        <v/>
      </c>
      <c r="AF164" s="101" t="str">
        <f>IF(AF163="","",VLOOKUP(AF163,[2]シフト記号表!$C$6:$L$47,10,FALSE))</f>
        <v/>
      </c>
      <c r="AG164" s="101" t="str">
        <f>IF(AG163="","",VLOOKUP(AG163,[2]シフト記号表!$C$6:$L$47,10,FALSE))</f>
        <v/>
      </c>
      <c r="AH164" s="101" t="str">
        <f>IF(AH163="","",VLOOKUP(AH163,[2]シフト記号表!$C$6:$L$47,10,FALSE))</f>
        <v/>
      </c>
      <c r="AI164" s="101" t="str">
        <f>IF(AI163="","",VLOOKUP(AI163,[2]シフト記号表!$C$6:$L$47,10,FALSE))</f>
        <v/>
      </c>
      <c r="AJ164" s="102" t="str">
        <f>IF(AJ163="","",VLOOKUP(AJ163,[2]シフト記号表!$C$6:$L$47,10,FALSE))</f>
        <v/>
      </c>
      <c r="AK164" s="100" t="str">
        <f>IF(AK163="","",VLOOKUP(AK163,[2]シフト記号表!$C$6:$L$47,10,FALSE))</f>
        <v/>
      </c>
      <c r="AL164" s="101" t="str">
        <f>IF(AL163="","",VLOOKUP(AL163,[2]シフト記号表!$C$6:$L$47,10,FALSE))</f>
        <v/>
      </c>
      <c r="AM164" s="101" t="str">
        <f>IF(AM163="","",VLOOKUP(AM163,[2]シフト記号表!$C$6:$L$47,10,FALSE))</f>
        <v/>
      </c>
      <c r="AN164" s="101" t="str">
        <f>IF(AN163="","",VLOOKUP(AN163,[2]シフト記号表!$C$6:$L$47,10,FALSE))</f>
        <v/>
      </c>
      <c r="AO164" s="101" t="str">
        <f>IF(AO163="","",VLOOKUP(AO163,[2]シフト記号表!$C$6:$L$47,10,FALSE))</f>
        <v/>
      </c>
      <c r="AP164" s="101" t="str">
        <f>IF(AP163="","",VLOOKUP(AP163,[2]シフト記号表!$C$6:$L$47,10,FALSE))</f>
        <v/>
      </c>
      <c r="AQ164" s="102" t="str">
        <f>IF(AQ163="","",VLOOKUP(AQ163,[2]シフト記号表!$C$6:$L$47,10,FALSE))</f>
        <v/>
      </c>
      <c r="AR164" s="100" t="str">
        <f>IF(AR163="","",VLOOKUP(AR163,[2]シフト記号表!$C$6:$L$47,10,FALSE))</f>
        <v/>
      </c>
      <c r="AS164" s="101" t="str">
        <f>IF(AS163="","",VLOOKUP(AS163,[2]シフト記号表!$C$6:$L$47,10,FALSE))</f>
        <v/>
      </c>
      <c r="AT164" s="101" t="str">
        <f>IF(AT163="","",VLOOKUP(AT163,[2]シフト記号表!$C$6:$L$47,10,FALSE))</f>
        <v/>
      </c>
      <c r="AU164" s="101" t="str">
        <f>IF(AU163="","",VLOOKUP(AU163,[2]シフト記号表!$C$6:$L$47,10,FALSE))</f>
        <v/>
      </c>
      <c r="AV164" s="101" t="str">
        <f>IF(AV163="","",VLOOKUP(AV163,[2]シフト記号表!$C$6:$L$47,10,FALSE))</f>
        <v/>
      </c>
      <c r="AW164" s="101" t="str">
        <f>IF(AW163="","",VLOOKUP(AW163,[2]シフト記号表!$C$6:$L$47,10,FALSE))</f>
        <v/>
      </c>
      <c r="AX164" s="102" t="str">
        <f>IF(AX163="","",VLOOKUP(AX163,[2]シフト記号表!$C$6:$L$47,10,FALSE))</f>
        <v/>
      </c>
      <c r="AY164" s="100" t="str">
        <f>IF(AY163="","",VLOOKUP(AY163,[2]シフト記号表!$C$6:$L$47,10,FALSE))</f>
        <v/>
      </c>
      <c r="AZ164" s="101" t="str">
        <f>IF(AZ163="","",VLOOKUP(AZ163,[2]シフト記号表!$C$6:$L$47,10,FALSE))</f>
        <v/>
      </c>
      <c r="BA164" s="101" t="str">
        <f>IF(BA163="","",VLOOKUP(BA163,[2]シフト記号表!$C$6:$L$47,10,FALSE))</f>
        <v/>
      </c>
      <c r="BB164" s="668">
        <f>IF($BE$3="４週",SUM(W164:AX164),IF($BE$3="暦月",SUM(W164:BA164),""))</f>
        <v>0</v>
      </c>
      <c r="BC164" s="669"/>
      <c r="BD164" s="670">
        <f>IF($BE$3="４週",BB164/4,IF($BE$3="暦月",(BB164/($BE$8/7)),""))</f>
        <v>0</v>
      </c>
      <c r="BE164" s="669"/>
      <c r="BF164" s="665"/>
      <c r="BG164" s="666"/>
      <c r="BH164" s="666"/>
      <c r="BI164" s="666"/>
      <c r="BJ164" s="667"/>
    </row>
    <row r="165" spans="2:62" ht="20.25" customHeight="1">
      <c r="B165" s="671">
        <f>B163+1</f>
        <v>75</v>
      </c>
      <c r="C165" s="673"/>
      <c r="D165" s="674"/>
      <c r="E165" s="95"/>
      <c r="F165" s="96"/>
      <c r="G165" s="95"/>
      <c r="H165" s="96"/>
      <c r="I165" s="677"/>
      <c r="J165" s="678"/>
      <c r="K165" s="681"/>
      <c r="L165" s="682"/>
      <c r="M165" s="682"/>
      <c r="N165" s="674"/>
      <c r="O165" s="685"/>
      <c r="P165" s="686"/>
      <c r="Q165" s="686"/>
      <c r="R165" s="686"/>
      <c r="S165" s="687"/>
      <c r="T165" s="115" t="s">
        <v>450</v>
      </c>
      <c r="U165" s="116"/>
      <c r="V165" s="117"/>
      <c r="W165" s="108"/>
      <c r="X165" s="109"/>
      <c r="Y165" s="109"/>
      <c r="Z165" s="109"/>
      <c r="AA165" s="109"/>
      <c r="AB165" s="109"/>
      <c r="AC165" s="110"/>
      <c r="AD165" s="108"/>
      <c r="AE165" s="109"/>
      <c r="AF165" s="109"/>
      <c r="AG165" s="109"/>
      <c r="AH165" s="109"/>
      <c r="AI165" s="109"/>
      <c r="AJ165" s="110"/>
      <c r="AK165" s="108"/>
      <c r="AL165" s="109"/>
      <c r="AM165" s="109"/>
      <c r="AN165" s="109"/>
      <c r="AO165" s="109"/>
      <c r="AP165" s="109"/>
      <c r="AQ165" s="110"/>
      <c r="AR165" s="108"/>
      <c r="AS165" s="109"/>
      <c r="AT165" s="109"/>
      <c r="AU165" s="109"/>
      <c r="AV165" s="109"/>
      <c r="AW165" s="109"/>
      <c r="AX165" s="110"/>
      <c r="AY165" s="108"/>
      <c r="AZ165" s="109"/>
      <c r="BA165" s="111"/>
      <c r="BB165" s="691"/>
      <c r="BC165" s="692"/>
      <c r="BD165" s="650"/>
      <c r="BE165" s="651"/>
      <c r="BF165" s="652"/>
      <c r="BG165" s="653"/>
      <c r="BH165" s="653"/>
      <c r="BI165" s="653"/>
      <c r="BJ165" s="654"/>
    </row>
    <row r="166" spans="2:62" ht="20.25" customHeight="1">
      <c r="B166" s="694"/>
      <c r="C166" s="695"/>
      <c r="D166" s="696"/>
      <c r="E166" s="118"/>
      <c r="F166" s="119">
        <f>C165</f>
        <v>0</v>
      </c>
      <c r="G166" s="118"/>
      <c r="H166" s="119">
        <f>I165</f>
        <v>0</v>
      </c>
      <c r="I166" s="697"/>
      <c r="J166" s="698"/>
      <c r="K166" s="699"/>
      <c r="L166" s="700"/>
      <c r="M166" s="700"/>
      <c r="N166" s="696"/>
      <c r="O166" s="685"/>
      <c r="P166" s="686"/>
      <c r="Q166" s="686"/>
      <c r="R166" s="686"/>
      <c r="S166" s="687"/>
      <c r="T166" s="112" t="s">
        <v>451</v>
      </c>
      <c r="U166" s="113"/>
      <c r="V166" s="114"/>
      <c r="W166" s="100" t="str">
        <f>IF(W165="","",VLOOKUP(W165,[2]シフト記号表!$C$6:$L$47,10,FALSE))</f>
        <v/>
      </c>
      <c r="X166" s="101" t="str">
        <f>IF(X165="","",VLOOKUP(X165,[2]シフト記号表!$C$6:$L$47,10,FALSE))</f>
        <v/>
      </c>
      <c r="Y166" s="101" t="str">
        <f>IF(Y165="","",VLOOKUP(Y165,[2]シフト記号表!$C$6:$L$47,10,FALSE))</f>
        <v/>
      </c>
      <c r="Z166" s="101" t="str">
        <f>IF(Z165="","",VLOOKUP(Z165,[2]シフト記号表!$C$6:$L$47,10,FALSE))</f>
        <v/>
      </c>
      <c r="AA166" s="101" t="str">
        <f>IF(AA165="","",VLOOKUP(AA165,[2]シフト記号表!$C$6:$L$47,10,FALSE))</f>
        <v/>
      </c>
      <c r="AB166" s="101" t="str">
        <f>IF(AB165="","",VLOOKUP(AB165,[2]シフト記号表!$C$6:$L$47,10,FALSE))</f>
        <v/>
      </c>
      <c r="AC166" s="102" t="str">
        <f>IF(AC165="","",VLOOKUP(AC165,[2]シフト記号表!$C$6:$L$47,10,FALSE))</f>
        <v/>
      </c>
      <c r="AD166" s="100" t="str">
        <f>IF(AD165="","",VLOOKUP(AD165,[2]シフト記号表!$C$6:$L$47,10,FALSE))</f>
        <v/>
      </c>
      <c r="AE166" s="101" t="str">
        <f>IF(AE165="","",VLOOKUP(AE165,[2]シフト記号表!$C$6:$L$47,10,FALSE))</f>
        <v/>
      </c>
      <c r="AF166" s="101" t="str">
        <f>IF(AF165="","",VLOOKUP(AF165,[2]シフト記号表!$C$6:$L$47,10,FALSE))</f>
        <v/>
      </c>
      <c r="AG166" s="101" t="str">
        <f>IF(AG165="","",VLOOKUP(AG165,[2]シフト記号表!$C$6:$L$47,10,FALSE))</f>
        <v/>
      </c>
      <c r="AH166" s="101" t="str">
        <f>IF(AH165="","",VLOOKUP(AH165,[2]シフト記号表!$C$6:$L$47,10,FALSE))</f>
        <v/>
      </c>
      <c r="AI166" s="101" t="str">
        <f>IF(AI165="","",VLOOKUP(AI165,[2]シフト記号表!$C$6:$L$47,10,FALSE))</f>
        <v/>
      </c>
      <c r="AJ166" s="102" t="str">
        <f>IF(AJ165="","",VLOOKUP(AJ165,[2]シフト記号表!$C$6:$L$47,10,FALSE))</f>
        <v/>
      </c>
      <c r="AK166" s="100" t="str">
        <f>IF(AK165="","",VLOOKUP(AK165,[2]シフト記号表!$C$6:$L$47,10,FALSE))</f>
        <v/>
      </c>
      <c r="AL166" s="101" t="str">
        <f>IF(AL165="","",VLOOKUP(AL165,[2]シフト記号表!$C$6:$L$47,10,FALSE))</f>
        <v/>
      </c>
      <c r="AM166" s="101" t="str">
        <f>IF(AM165="","",VLOOKUP(AM165,[2]シフト記号表!$C$6:$L$47,10,FALSE))</f>
        <v/>
      </c>
      <c r="AN166" s="101" t="str">
        <f>IF(AN165="","",VLOOKUP(AN165,[2]シフト記号表!$C$6:$L$47,10,FALSE))</f>
        <v/>
      </c>
      <c r="AO166" s="101" t="str">
        <f>IF(AO165="","",VLOOKUP(AO165,[2]シフト記号表!$C$6:$L$47,10,FALSE))</f>
        <v/>
      </c>
      <c r="AP166" s="101" t="str">
        <f>IF(AP165="","",VLOOKUP(AP165,[2]シフト記号表!$C$6:$L$47,10,FALSE))</f>
        <v/>
      </c>
      <c r="AQ166" s="102" t="str">
        <f>IF(AQ165="","",VLOOKUP(AQ165,[2]シフト記号表!$C$6:$L$47,10,FALSE))</f>
        <v/>
      </c>
      <c r="AR166" s="100" t="str">
        <f>IF(AR165="","",VLOOKUP(AR165,[2]シフト記号表!$C$6:$L$47,10,FALSE))</f>
        <v/>
      </c>
      <c r="AS166" s="101" t="str">
        <f>IF(AS165="","",VLOOKUP(AS165,[2]シフト記号表!$C$6:$L$47,10,FALSE))</f>
        <v/>
      </c>
      <c r="AT166" s="101" t="str">
        <f>IF(AT165="","",VLOOKUP(AT165,[2]シフト記号表!$C$6:$L$47,10,FALSE))</f>
        <v/>
      </c>
      <c r="AU166" s="101" t="str">
        <f>IF(AU165="","",VLOOKUP(AU165,[2]シフト記号表!$C$6:$L$47,10,FALSE))</f>
        <v/>
      </c>
      <c r="AV166" s="101" t="str">
        <f>IF(AV165="","",VLOOKUP(AV165,[2]シフト記号表!$C$6:$L$47,10,FALSE))</f>
        <v/>
      </c>
      <c r="AW166" s="101" t="str">
        <f>IF(AW165="","",VLOOKUP(AW165,[2]シフト記号表!$C$6:$L$47,10,FALSE))</f>
        <v/>
      </c>
      <c r="AX166" s="102" t="str">
        <f>IF(AX165="","",VLOOKUP(AX165,[2]シフト記号表!$C$6:$L$47,10,FALSE))</f>
        <v/>
      </c>
      <c r="AY166" s="100" t="str">
        <f>IF(AY165="","",VLOOKUP(AY165,[2]シフト記号表!$C$6:$L$47,10,FALSE))</f>
        <v/>
      </c>
      <c r="AZ166" s="101" t="str">
        <f>IF(AZ165="","",VLOOKUP(AZ165,[2]シフト記号表!$C$6:$L$47,10,FALSE))</f>
        <v/>
      </c>
      <c r="BA166" s="101" t="str">
        <f>IF(BA165="","",VLOOKUP(BA165,[2]シフト記号表!$C$6:$L$47,10,FALSE))</f>
        <v/>
      </c>
      <c r="BB166" s="668">
        <f>IF($BE$3="４週",SUM(W166:AX166),IF($BE$3="暦月",SUM(W166:BA166),""))</f>
        <v>0</v>
      </c>
      <c r="BC166" s="669"/>
      <c r="BD166" s="670">
        <f>IF($BE$3="４週",BB166/4,IF($BE$3="暦月",(BB166/($BE$8/7)),""))</f>
        <v>0</v>
      </c>
      <c r="BE166" s="669"/>
      <c r="BF166" s="665"/>
      <c r="BG166" s="666"/>
      <c r="BH166" s="666"/>
      <c r="BI166" s="666"/>
      <c r="BJ166" s="667"/>
    </row>
    <row r="167" spans="2:62" ht="20.25" customHeight="1">
      <c r="B167" s="671">
        <f>B165+1</f>
        <v>76</v>
      </c>
      <c r="C167" s="673"/>
      <c r="D167" s="674"/>
      <c r="E167" s="95"/>
      <c r="F167" s="96"/>
      <c r="G167" s="95"/>
      <c r="H167" s="96"/>
      <c r="I167" s="677"/>
      <c r="J167" s="678"/>
      <c r="K167" s="681"/>
      <c r="L167" s="682"/>
      <c r="M167" s="682"/>
      <c r="N167" s="674"/>
      <c r="O167" s="685"/>
      <c r="P167" s="686"/>
      <c r="Q167" s="686"/>
      <c r="R167" s="686"/>
      <c r="S167" s="687"/>
      <c r="T167" s="115" t="s">
        <v>450</v>
      </c>
      <c r="U167" s="116"/>
      <c r="V167" s="117"/>
      <c r="W167" s="108"/>
      <c r="X167" s="109"/>
      <c r="Y167" s="109"/>
      <c r="Z167" s="109"/>
      <c r="AA167" s="109"/>
      <c r="AB167" s="109"/>
      <c r="AC167" s="110"/>
      <c r="AD167" s="108"/>
      <c r="AE167" s="109"/>
      <c r="AF167" s="109"/>
      <c r="AG167" s="109"/>
      <c r="AH167" s="109"/>
      <c r="AI167" s="109"/>
      <c r="AJ167" s="110"/>
      <c r="AK167" s="108"/>
      <c r="AL167" s="109"/>
      <c r="AM167" s="109"/>
      <c r="AN167" s="109"/>
      <c r="AO167" s="109"/>
      <c r="AP167" s="109"/>
      <c r="AQ167" s="110"/>
      <c r="AR167" s="108"/>
      <c r="AS167" s="109"/>
      <c r="AT167" s="109"/>
      <c r="AU167" s="109"/>
      <c r="AV167" s="109"/>
      <c r="AW167" s="109"/>
      <c r="AX167" s="110"/>
      <c r="AY167" s="108"/>
      <c r="AZ167" s="109"/>
      <c r="BA167" s="111"/>
      <c r="BB167" s="691"/>
      <c r="BC167" s="692"/>
      <c r="BD167" s="650"/>
      <c r="BE167" s="651"/>
      <c r="BF167" s="652"/>
      <c r="BG167" s="653"/>
      <c r="BH167" s="653"/>
      <c r="BI167" s="653"/>
      <c r="BJ167" s="654"/>
    </row>
    <row r="168" spans="2:62" ht="20.25" customHeight="1">
      <c r="B168" s="694"/>
      <c r="C168" s="695"/>
      <c r="D168" s="696"/>
      <c r="E168" s="118"/>
      <c r="F168" s="119">
        <f>C167</f>
        <v>0</v>
      </c>
      <c r="G168" s="118"/>
      <c r="H168" s="119">
        <f>I167</f>
        <v>0</v>
      </c>
      <c r="I168" s="697"/>
      <c r="J168" s="698"/>
      <c r="K168" s="699"/>
      <c r="L168" s="700"/>
      <c r="M168" s="700"/>
      <c r="N168" s="696"/>
      <c r="O168" s="685"/>
      <c r="P168" s="686"/>
      <c r="Q168" s="686"/>
      <c r="R168" s="686"/>
      <c r="S168" s="687"/>
      <c r="T168" s="112" t="s">
        <v>451</v>
      </c>
      <c r="U168" s="113"/>
      <c r="V168" s="114"/>
      <c r="W168" s="100" t="str">
        <f>IF(W167="","",VLOOKUP(W167,[2]シフト記号表!$C$6:$L$47,10,FALSE))</f>
        <v/>
      </c>
      <c r="X168" s="101" t="str">
        <f>IF(X167="","",VLOOKUP(X167,[2]シフト記号表!$C$6:$L$47,10,FALSE))</f>
        <v/>
      </c>
      <c r="Y168" s="101" t="str">
        <f>IF(Y167="","",VLOOKUP(Y167,[2]シフト記号表!$C$6:$L$47,10,FALSE))</f>
        <v/>
      </c>
      <c r="Z168" s="101" t="str">
        <f>IF(Z167="","",VLOOKUP(Z167,[2]シフト記号表!$C$6:$L$47,10,FALSE))</f>
        <v/>
      </c>
      <c r="AA168" s="101" t="str">
        <f>IF(AA167="","",VLOOKUP(AA167,[2]シフト記号表!$C$6:$L$47,10,FALSE))</f>
        <v/>
      </c>
      <c r="AB168" s="101" t="str">
        <f>IF(AB167="","",VLOOKUP(AB167,[2]シフト記号表!$C$6:$L$47,10,FALSE))</f>
        <v/>
      </c>
      <c r="AC168" s="102" t="str">
        <f>IF(AC167="","",VLOOKUP(AC167,[2]シフト記号表!$C$6:$L$47,10,FALSE))</f>
        <v/>
      </c>
      <c r="AD168" s="100" t="str">
        <f>IF(AD167="","",VLOOKUP(AD167,[2]シフト記号表!$C$6:$L$47,10,FALSE))</f>
        <v/>
      </c>
      <c r="AE168" s="101" t="str">
        <f>IF(AE167="","",VLOOKUP(AE167,[2]シフト記号表!$C$6:$L$47,10,FALSE))</f>
        <v/>
      </c>
      <c r="AF168" s="101" t="str">
        <f>IF(AF167="","",VLOOKUP(AF167,[2]シフト記号表!$C$6:$L$47,10,FALSE))</f>
        <v/>
      </c>
      <c r="AG168" s="101" t="str">
        <f>IF(AG167="","",VLOOKUP(AG167,[2]シフト記号表!$C$6:$L$47,10,FALSE))</f>
        <v/>
      </c>
      <c r="AH168" s="101" t="str">
        <f>IF(AH167="","",VLOOKUP(AH167,[2]シフト記号表!$C$6:$L$47,10,FALSE))</f>
        <v/>
      </c>
      <c r="AI168" s="101" t="str">
        <f>IF(AI167="","",VLOOKUP(AI167,[2]シフト記号表!$C$6:$L$47,10,FALSE))</f>
        <v/>
      </c>
      <c r="AJ168" s="102" t="str">
        <f>IF(AJ167="","",VLOOKUP(AJ167,[2]シフト記号表!$C$6:$L$47,10,FALSE))</f>
        <v/>
      </c>
      <c r="AK168" s="100" t="str">
        <f>IF(AK167="","",VLOOKUP(AK167,[2]シフト記号表!$C$6:$L$47,10,FALSE))</f>
        <v/>
      </c>
      <c r="AL168" s="101" t="str">
        <f>IF(AL167="","",VLOOKUP(AL167,[2]シフト記号表!$C$6:$L$47,10,FALSE))</f>
        <v/>
      </c>
      <c r="AM168" s="101" t="str">
        <f>IF(AM167="","",VLOOKUP(AM167,[2]シフト記号表!$C$6:$L$47,10,FALSE))</f>
        <v/>
      </c>
      <c r="AN168" s="101" t="str">
        <f>IF(AN167="","",VLOOKUP(AN167,[2]シフト記号表!$C$6:$L$47,10,FALSE))</f>
        <v/>
      </c>
      <c r="AO168" s="101" t="str">
        <f>IF(AO167="","",VLOOKUP(AO167,[2]シフト記号表!$C$6:$L$47,10,FALSE))</f>
        <v/>
      </c>
      <c r="AP168" s="101" t="str">
        <f>IF(AP167="","",VLOOKUP(AP167,[2]シフト記号表!$C$6:$L$47,10,FALSE))</f>
        <v/>
      </c>
      <c r="AQ168" s="102" t="str">
        <f>IF(AQ167="","",VLOOKUP(AQ167,[2]シフト記号表!$C$6:$L$47,10,FALSE))</f>
        <v/>
      </c>
      <c r="AR168" s="100" t="str">
        <f>IF(AR167="","",VLOOKUP(AR167,[2]シフト記号表!$C$6:$L$47,10,FALSE))</f>
        <v/>
      </c>
      <c r="AS168" s="101" t="str">
        <f>IF(AS167="","",VLOOKUP(AS167,[2]シフト記号表!$C$6:$L$47,10,FALSE))</f>
        <v/>
      </c>
      <c r="AT168" s="101" t="str">
        <f>IF(AT167="","",VLOOKUP(AT167,[2]シフト記号表!$C$6:$L$47,10,FALSE))</f>
        <v/>
      </c>
      <c r="AU168" s="101" t="str">
        <f>IF(AU167="","",VLOOKUP(AU167,[2]シフト記号表!$C$6:$L$47,10,FALSE))</f>
        <v/>
      </c>
      <c r="AV168" s="101" t="str">
        <f>IF(AV167="","",VLOOKUP(AV167,[2]シフト記号表!$C$6:$L$47,10,FALSE))</f>
        <v/>
      </c>
      <c r="AW168" s="101" t="str">
        <f>IF(AW167="","",VLOOKUP(AW167,[2]シフト記号表!$C$6:$L$47,10,FALSE))</f>
        <v/>
      </c>
      <c r="AX168" s="102" t="str">
        <f>IF(AX167="","",VLOOKUP(AX167,[2]シフト記号表!$C$6:$L$47,10,FALSE))</f>
        <v/>
      </c>
      <c r="AY168" s="100" t="str">
        <f>IF(AY167="","",VLOOKUP(AY167,[2]シフト記号表!$C$6:$L$47,10,FALSE))</f>
        <v/>
      </c>
      <c r="AZ168" s="101" t="str">
        <f>IF(AZ167="","",VLOOKUP(AZ167,[2]シフト記号表!$C$6:$L$47,10,FALSE))</f>
        <v/>
      </c>
      <c r="BA168" s="101" t="str">
        <f>IF(BA167="","",VLOOKUP(BA167,[2]シフト記号表!$C$6:$L$47,10,FALSE))</f>
        <v/>
      </c>
      <c r="BB168" s="668">
        <f>IF($BE$3="４週",SUM(W168:AX168),IF($BE$3="暦月",SUM(W168:BA168),""))</f>
        <v>0</v>
      </c>
      <c r="BC168" s="669"/>
      <c r="BD168" s="670">
        <f>IF($BE$3="４週",BB168/4,IF($BE$3="暦月",(BB168/($BE$8/7)),""))</f>
        <v>0</v>
      </c>
      <c r="BE168" s="669"/>
      <c r="BF168" s="665"/>
      <c r="BG168" s="666"/>
      <c r="BH168" s="666"/>
      <c r="BI168" s="666"/>
      <c r="BJ168" s="667"/>
    </row>
    <row r="169" spans="2:62" ht="20.25" customHeight="1">
      <c r="B169" s="671">
        <f>B167+1</f>
        <v>77</v>
      </c>
      <c r="C169" s="673"/>
      <c r="D169" s="674"/>
      <c r="E169" s="95"/>
      <c r="F169" s="96"/>
      <c r="G169" s="95"/>
      <c r="H169" s="96"/>
      <c r="I169" s="677"/>
      <c r="J169" s="678"/>
      <c r="K169" s="681"/>
      <c r="L169" s="682"/>
      <c r="M169" s="682"/>
      <c r="N169" s="674"/>
      <c r="O169" s="685"/>
      <c r="P169" s="686"/>
      <c r="Q169" s="686"/>
      <c r="R169" s="686"/>
      <c r="S169" s="687"/>
      <c r="T169" s="115" t="s">
        <v>450</v>
      </c>
      <c r="U169" s="116"/>
      <c r="V169" s="117"/>
      <c r="W169" s="108"/>
      <c r="X169" s="109"/>
      <c r="Y169" s="109"/>
      <c r="Z169" s="109"/>
      <c r="AA169" s="109"/>
      <c r="AB169" s="109"/>
      <c r="AC169" s="110"/>
      <c r="AD169" s="108"/>
      <c r="AE169" s="109"/>
      <c r="AF169" s="109"/>
      <c r="AG169" s="109"/>
      <c r="AH169" s="109"/>
      <c r="AI169" s="109"/>
      <c r="AJ169" s="110"/>
      <c r="AK169" s="108"/>
      <c r="AL169" s="109"/>
      <c r="AM169" s="109"/>
      <c r="AN169" s="109"/>
      <c r="AO169" s="109"/>
      <c r="AP169" s="109"/>
      <c r="AQ169" s="110"/>
      <c r="AR169" s="108"/>
      <c r="AS169" s="109"/>
      <c r="AT169" s="109"/>
      <c r="AU169" s="109"/>
      <c r="AV169" s="109"/>
      <c r="AW169" s="109"/>
      <c r="AX169" s="110"/>
      <c r="AY169" s="108"/>
      <c r="AZ169" s="109"/>
      <c r="BA169" s="111"/>
      <c r="BB169" s="691"/>
      <c r="BC169" s="692"/>
      <c r="BD169" s="650"/>
      <c r="BE169" s="651"/>
      <c r="BF169" s="652"/>
      <c r="BG169" s="653"/>
      <c r="BH169" s="653"/>
      <c r="BI169" s="653"/>
      <c r="BJ169" s="654"/>
    </row>
    <row r="170" spans="2:62" ht="20.25" customHeight="1">
      <c r="B170" s="694"/>
      <c r="C170" s="695"/>
      <c r="D170" s="696"/>
      <c r="E170" s="118"/>
      <c r="F170" s="119">
        <f>C169</f>
        <v>0</v>
      </c>
      <c r="G170" s="118"/>
      <c r="H170" s="119">
        <f>I169</f>
        <v>0</v>
      </c>
      <c r="I170" s="697"/>
      <c r="J170" s="698"/>
      <c r="K170" s="699"/>
      <c r="L170" s="700"/>
      <c r="M170" s="700"/>
      <c r="N170" s="696"/>
      <c r="O170" s="685"/>
      <c r="P170" s="686"/>
      <c r="Q170" s="686"/>
      <c r="R170" s="686"/>
      <c r="S170" s="687"/>
      <c r="T170" s="112" t="s">
        <v>451</v>
      </c>
      <c r="U170" s="113"/>
      <c r="V170" s="114"/>
      <c r="W170" s="100" t="str">
        <f>IF(W169="","",VLOOKUP(W169,[2]シフト記号表!$C$6:$L$47,10,FALSE))</f>
        <v/>
      </c>
      <c r="X170" s="101" t="str">
        <f>IF(X169="","",VLOOKUP(X169,[2]シフト記号表!$C$6:$L$47,10,FALSE))</f>
        <v/>
      </c>
      <c r="Y170" s="101" t="str">
        <f>IF(Y169="","",VLOOKUP(Y169,[2]シフト記号表!$C$6:$L$47,10,FALSE))</f>
        <v/>
      </c>
      <c r="Z170" s="101" t="str">
        <f>IF(Z169="","",VLOOKUP(Z169,[2]シフト記号表!$C$6:$L$47,10,FALSE))</f>
        <v/>
      </c>
      <c r="AA170" s="101" t="str">
        <f>IF(AA169="","",VLOOKUP(AA169,[2]シフト記号表!$C$6:$L$47,10,FALSE))</f>
        <v/>
      </c>
      <c r="AB170" s="101" t="str">
        <f>IF(AB169="","",VLOOKUP(AB169,[2]シフト記号表!$C$6:$L$47,10,FALSE))</f>
        <v/>
      </c>
      <c r="AC170" s="102" t="str">
        <f>IF(AC169="","",VLOOKUP(AC169,[2]シフト記号表!$C$6:$L$47,10,FALSE))</f>
        <v/>
      </c>
      <c r="AD170" s="100" t="str">
        <f>IF(AD169="","",VLOOKUP(AD169,[2]シフト記号表!$C$6:$L$47,10,FALSE))</f>
        <v/>
      </c>
      <c r="AE170" s="101" t="str">
        <f>IF(AE169="","",VLOOKUP(AE169,[2]シフト記号表!$C$6:$L$47,10,FALSE))</f>
        <v/>
      </c>
      <c r="AF170" s="101" t="str">
        <f>IF(AF169="","",VLOOKUP(AF169,[2]シフト記号表!$C$6:$L$47,10,FALSE))</f>
        <v/>
      </c>
      <c r="AG170" s="101" t="str">
        <f>IF(AG169="","",VLOOKUP(AG169,[2]シフト記号表!$C$6:$L$47,10,FALSE))</f>
        <v/>
      </c>
      <c r="AH170" s="101" t="str">
        <f>IF(AH169="","",VLOOKUP(AH169,[2]シフト記号表!$C$6:$L$47,10,FALSE))</f>
        <v/>
      </c>
      <c r="AI170" s="101" t="str">
        <f>IF(AI169="","",VLOOKUP(AI169,[2]シフト記号表!$C$6:$L$47,10,FALSE))</f>
        <v/>
      </c>
      <c r="AJ170" s="102" t="str">
        <f>IF(AJ169="","",VLOOKUP(AJ169,[2]シフト記号表!$C$6:$L$47,10,FALSE))</f>
        <v/>
      </c>
      <c r="AK170" s="100" t="str">
        <f>IF(AK169="","",VLOOKUP(AK169,[2]シフト記号表!$C$6:$L$47,10,FALSE))</f>
        <v/>
      </c>
      <c r="AL170" s="101" t="str">
        <f>IF(AL169="","",VLOOKUP(AL169,[2]シフト記号表!$C$6:$L$47,10,FALSE))</f>
        <v/>
      </c>
      <c r="AM170" s="101" t="str">
        <f>IF(AM169="","",VLOOKUP(AM169,[2]シフト記号表!$C$6:$L$47,10,FALSE))</f>
        <v/>
      </c>
      <c r="AN170" s="101" t="str">
        <f>IF(AN169="","",VLOOKUP(AN169,[2]シフト記号表!$C$6:$L$47,10,FALSE))</f>
        <v/>
      </c>
      <c r="AO170" s="101" t="str">
        <f>IF(AO169="","",VLOOKUP(AO169,[2]シフト記号表!$C$6:$L$47,10,FALSE))</f>
        <v/>
      </c>
      <c r="AP170" s="101" t="str">
        <f>IF(AP169="","",VLOOKUP(AP169,[2]シフト記号表!$C$6:$L$47,10,FALSE))</f>
        <v/>
      </c>
      <c r="AQ170" s="102" t="str">
        <f>IF(AQ169="","",VLOOKUP(AQ169,[2]シフト記号表!$C$6:$L$47,10,FALSE))</f>
        <v/>
      </c>
      <c r="AR170" s="100" t="str">
        <f>IF(AR169="","",VLOOKUP(AR169,[2]シフト記号表!$C$6:$L$47,10,FALSE))</f>
        <v/>
      </c>
      <c r="AS170" s="101" t="str">
        <f>IF(AS169="","",VLOOKUP(AS169,[2]シフト記号表!$C$6:$L$47,10,FALSE))</f>
        <v/>
      </c>
      <c r="AT170" s="101" t="str">
        <f>IF(AT169="","",VLOOKUP(AT169,[2]シフト記号表!$C$6:$L$47,10,FALSE))</f>
        <v/>
      </c>
      <c r="AU170" s="101" t="str">
        <f>IF(AU169="","",VLOOKUP(AU169,[2]シフト記号表!$C$6:$L$47,10,FALSE))</f>
        <v/>
      </c>
      <c r="AV170" s="101" t="str">
        <f>IF(AV169="","",VLOOKUP(AV169,[2]シフト記号表!$C$6:$L$47,10,FALSE))</f>
        <v/>
      </c>
      <c r="AW170" s="101" t="str">
        <f>IF(AW169="","",VLOOKUP(AW169,[2]シフト記号表!$C$6:$L$47,10,FALSE))</f>
        <v/>
      </c>
      <c r="AX170" s="102" t="str">
        <f>IF(AX169="","",VLOOKUP(AX169,[2]シフト記号表!$C$6:$L$47,10,FALSE))</f>
        <v/>
      </c>
      <c r="AY170" s="100" t="str">
        <f>IF(AY169="","",VLOOKUP(AY169,[2]シフト記号表!$C$6:$L$47,10,FALSE))</f>
        <v/>
      </c>
      <c r="AZ170" s="101" t="str">
        <f>IF(AZ169="","",VLOOKUP(AZ169,[2]シフト記号表!$C$6:$L$47,10,FALSE))</f>
        <v/>
      </c>
      <c r="BA170" s="101" t="str">
        <f>IF(BA169="","",VLOOKUP(BA169,[2]シフト記号表!$C$6:$L$47,10,FALSE))</f>
        <v/>
      </c>
      <c r="BB170" s="668">
        <f>IF($BE$3="４週",SUM(W170:AX170),IF($BE$3="暦月",SUM(W170:BA170),""))</f>
        <v>0</v>
      </c>
      <c r="BC170" s="669"/>
      <c r="BD170" s="670">
        <f>IF($BE$3="４週",BB170/4,IF($BE$3="暦月",(BB170/($BE$8/7)),""))</f>
        <v>0</v>
      </c>
      <c r="BE170" s="669"/>
      <c r="BF170" s="665"/>
      <c r="BG170" s="666"/>
      <c r="BH170" s="666"/>
      <c r="BI170" s="666"/>
      <c r="BJ170" s="667"/>
    </row>
    <row r="171" spans="2:62" ht="20.25" customHeight="1">
      <c r="B171" s="671">
        <f>B169+1</f>
        <v>78</v>
      </c>
      <c r="C171" s="673"/>
      <c r="D171" s="674"/>
      <c r="E171" s="95"/>
      <c r="F171" s="96"/>
      <c r="G171" s="95"/>
      <c r="H171" s="96"/>
      <c r="I171" s="677"/>
      <c r="J171" s="678"/>
      <c r="K171" s="681"/>
      <c r="L171" s="682"/>
      <c r="M171" s="682"/>
      <c r="N171" s="674"/>
      <c r="O171" s="685"/>
      <c r="P171" s="686"/>
      <c r="Q171" s="686"/>
      <c r="R171" s="686"/>
      <c r="S171" s="687"/>
      <c r="T171" s="115" t="s">
        <v>450</v>
      </c>
      <c r="U171" s="116"/>
      <c r="V171" s="117"/>
      <c r="W171" s="108"/>
      <c r="X171" s="109"/>
      <c r="Y171" s="109"/>
      <c r="Z171" s="109"/>
      <c r="AA171" s="109"/>
      <c r="AB171" s="109"/>
      <c r="AC171" s="110"/>
      <c r="AD171" s="108"/>
      <c r="AE171" s="109"/>
      <c r="AF171" s="109"/>
      <c r="AG171" s="109"/>
      <c r="AH171" s="109"/>
      <c r="AI171" s="109"/>
      <c r="AJ171" s="110"/>
      <c r="AK171" s="108"/>
      <c r="AL171" s="109"/>
      <c r="AM171" s="109"/>
      <c r="AN171" s="109"/>
      <c r="AO171" s="109"/>
      <c r="AP171" s="109"/>
      <c r="AQ171" s="110"/>
      <c r="AR171" s="108"/>
      <c r="AS171" s="109"/>
      <c r="AT171" s="109"/>
      <c r="AU171" s="109"/>
      <c r="AV171" s="109"/>
      <c r="AW171" s="109"/>
      <c r="AX171" s="110"/>
      <c r="AY171" s="108"/>
      <c r="AZ171" s="109"/>
      <c r="BA171" s="111"/>
      <c r="BB171" s="691"/>
      <c r="BC171" s="692"/>
      <c r="BD171" s="650"/>
      <c r="BE171" s="651"/>
      <c r="BF171" s="652"/>
      <c r="BG171" s="653"/>
      <c r="BH171" s="653"/>
      <c r="BI171" s="653"/>
      <c r="BJ171" s="654"/>
    </row>
    <row r="172" spans="2:62" ht="20.25" customHeight="1">
      <c r="B172" s="694"/>
      <c r="C172" s="695"/>
      <c r="D172" s="696"/>
      <c r="E172" s="118"/>
      <c r="F172" s="119">
        <f>C171</f>
        <v>0</v>
      </c>
      <c r="G172" s="118"/>
      <c r="H172" s="119">
        <f>I171</f>
        <v>0</v>
      </c>
      <c r="I172" s="697"/>
      <c r="J172" s="698"/>
      <c r="K172" s="699"/>
      <c r="L172" s="700"/>
      <c r="M172" s="700"/>
      <c r="N172" s="696"/>
      <c r="O172" s="685"/>
      <c r="P172" s="686"/>
      <c r="Q172" s="686"/>
      <c r="R172" s="686"/>
      <c r="S172" s="687"/>
      <c r="T172" s="112" t="s">
        <v>451</v>
      </c>
      <c r="U172" s="113"/>
      <c r="V172" s="114"/>
      <c r="W172" s="100" t="str">
        <f>IF(W171="","",VLOOKUP(W171,[2]シフト記号表!$C$6:$L$47,10,FALSE))</f>
        <v/>
      </c>
      <c r="X172" s="101" t="str">
        <f>IF(X171="","",VLOOKUP(X171,[2]シフト記号表!$C$6:$L$47,10,FALSE))</f>
        <v/>
      </c>
      <c r="Y172" s="101" t="str">
        <f>IF(Y171="","",VLOOKUP(Y171,[2]シフト記号表!$C$6:$L$47,10,FALSE))</f>
        <v/>
      </c>
      <c r="Z172" s="101" t="str">
        <f>IF(Z171="","",VLOOKUP(Z171,[2]シフト記号表!$C$6:$L$47,10,FALSE))</f>
        <v/>
      </c>
      <c r="AA172" s="101" t="str">
        <f>IF(AA171="","",VLOOKUP(AA171,[2]シフト記号表!$C$6:$L$47,10,FALSE))</f>
        <v/>
      </c>
      <c r="AB172" s="101" t="str">
        <f>IF(AB171="","",VLOOKUP(AB171,[2]シフト記号表!$C$6:$L$47,10,FALSE))</f>
        <v/>
      </c>
      <c r="AC172" s="102" t="str">
        <f>IF(AC171="","",VLOOKUP(AC171,[2]シフト記号表!$C$6:$L$47,10,FALSE))</f>
        <v/>
      </c>
      <c r="AD172" s="100" t="str">
        <f>IF(AD171="","",VLOOKUP(AD171,[2]シフト記号表!$C$6:$L$47,10,FALSE))</f>
        <v/>
      </c>
      <c r="AE172" s="101" t="str">
        <f>IF(AE171="","",VLOOKUP(AE171,[2]シフト記号表!$C$6:$L$47,10,FALSE))</f>
        <v/>
      </c>
      <c r="AF172" s="101" t="str">
        <f>IF(AF171="","",VLOOKUP(AF171,[2]シフト記号表!$C$6:$L$47,10,FALSE))</f>
        <v/>
      </c>
      <c r="AG172" s="101" t="str">
        <f>IF(AG171="","",VLOOKUP(AG171,[2]シフト記号表!$C$6:$L$47,10,FALSE))</f>
        <v/>
      </c>
      <c r="AH172" s="101" t="str">
        <f>IF(AH171="","",VLOOKUP(AH171,[2]シフト記号表!$C$6:$L$47,10,FALSE))</f>
        <v/>
      </c>
      <c r="AI172" s="101" t="str">
        <f>IF(AI171="","",VLOOKUP(AI171,[2]シフト記号表!$C$6:$L$47,10,FALSE))</f>
        <v/>
      </c>
      <c r="AJ172" s="102" t="str">
        <f>IF(AJ171="","",VLOOKUP(AJ171,[2]シフト記号表!$C$6:$L$47,10,FALSE))</f>
        <v/>
      </c>
      <c r="AK172" s="100" t="str">
        <f>IF(AK171="","",VLOOKUP(AK171,[2]シフト記号表!$C$6:$L$47,10,FALSE))</f>
        <v/>
      </c>
      <c r="AL172" s="101" t="str">
        <f>IF(AL171="","",VLOOKUP(AL171,[2]シフト記号表!$C$6:$L$47,10,FALSE))</f>
        <v/>
      </c>
      <c r="AM172" s="101" t="str">
        <f>IF(AM171="","",VLOOKUP(AM171,[2]シフト記号表!$C$6:$L$47,10,FALSE))</f>
        <v/>
      </c>
      <c r="AN172" s="101" t="str">
        <f>IF(AN171="","",VLOOKUP(AN171,[2]シフト記号表!$C$6:$L$47,10,FALSE))</f>
        <v/>
      </c>
      <c r="AO172" s="101" t="str">
        <f>IF(AO171="","",VLOOKUP(AO171,[2]シフト記号表!$C$6:$L$47,10,FALSE))</f>
        <v/>
      </c>
      <c r="AP172" s="101" t="str">
        <f>IF(AP171="","",VLOOKUP(AP171,[2]シフト記号表!$C$6:$L$47,10,FALSE))</f>
        <v/>
      </c>
      <c r="AQ172" s="102" t="str">
        <f>IF(AQ171="","",VLOOKUP(AQ171,[2]シフト記号表!$C$6:$L$47,10,FALSE))</f>
        <v/>
      </c>
      <c r="AR172" s="100" t="str">
        <f>IF(AR171="","",VLOOKUP(AR171,[2]シフト記号表!$C$6:$L$47,10,FALSE))</f>
        <v/>
      </c>
      <c r="AS172" s="101" t="str">
        <f>IF(AS171="","",VLOOKUP(AS171,[2]シフト記号表!$C$6:$L$47,10,FALSE))</f>
        <v/>
      </c>
      <c r="AT172" s="101" t="str">
        <f>IF(AT171="","",VLOOKUP(AT171,[2]シフト記号表!$C$6:$L$47,10,FALSE))</f>
        <v/>
      </c>
      <c r="AU172" s="101" t="str">
        <f>IF(AU171="","",VLOOKUP(AU171,[2]シフト記号表!$C$6:$L$47,10,FALSE))</f>
        <v/>
      </c>
      <c r="AV172" s="101" t="str">
        <f>IF(AV171="","",VLOOKUP(AV171,[2]シフト記号表!$C$6:$L$47,10,FALSE))</f>
        <v/>
      </c>
      <c r="AW172" s="101" t="str">
        <f>IF(AW171="","",VLOOKUP(AW171,[2]シフト記号表!$C$6:$L$47,10,FALSE))</f>
        <v/>
      </c>
      <c r="AX172" s="102" t="str">
        <f>IF(AX171="","",VLOOKUP(AX171,[2]シフト記号表!$C$6:$L$47,10,FALSE))</f>
        <v/>
      </c>
      <c r="AY172" s="100" t="str">
        <f>IF(AY171="","",VLOOKUP(AY171,[2]シフト記号表!$C$6:$L$47,10,FALSE))</f>
        <v/>
      </c>
      <c r="AZ172" s="101" t="str">
        <f>IF(AZ171="","",VLOOKUP(AZ171,[2]シフト記号表!$C$6:$L$47,10,FALSE))</f>
        <v/>
      </c>
      <c r="BA172" s="101" t="str">
        <f>IF(BA171="","",VLOOKUP(BA171,[2]シフト記号表!$C$6:$L$47,10,FALSE))</f>
        <v/>
      </c>
      <c r="BB172" s="668">
        <f>IF($BE$3="４週",SUM(W172:AX172),IF($BE$3="暦月",SUM(W172:BA172),""))</f>
        <v>0</v>
      </c>
      <c r="BC172" s="669"/>
      <c r="BD172" s="670">
        <f>IF($BE$3="４週",BB172/4,IF($BE$3="暦月",(BB172/($BE$8/7)),""))</f>
        <v>0</v>
      </c>
      <c r="BE172" s="669"/>
      <c r="BF172" s="665"/>
      <c r="BG172" s="666"/>
      <c r="BH172" s="666"/>
      <c r="BI172" s="666"/>
      <c r="BJ172" s="667"/>
    </row>
    <row r="173" spans="2:62" ht="20.25" customHeight="1">
      <c r="B173" s="671">
        <f>B171+1</f>
        <v>79</v>
      </c>
      <c r="C173" s="673"/>
      <c r="D173" s="674"/>
      <c r="E173" s="95"/>
      <c r="F173" s="96"/>
      <c r="G173" s="95"/>
      <c r="H173" s="96"/>
      <c r="I173" s="677"/>
      <c r="J173" s="678"/>
      <c r="K173" s="681"/>
      <c r="L173" s="682"/>
      <c r="M173" s="682"/>
      <c r="N173" s="674"/>
      <c r="O173" s="685"/>
      <c r="P173" s="686"/>
      <c r="Q173" s="686"/>
      <c r="R173" s="686"/>
      <c r="S173" s="687"/>
      <c r="T173" s="115" t="s">
        <v>450</v>
      </c>
      <c r="U173" s="116"/>
      <c r="V173" s="117"/>
      <c r="W173" s="108"/>
      <c r="X173" s="109"/>
      <c r="Y173" s="109"/>
      <c r="Z173" s="109"/>
      <c r="AA173" s="109"/>
      <c r="AB173" s="109"/>
      <c r="AC173" s="110"/>
      <c r="AD173" s="108"/>
      <c r="AE173" s="109"/>
      <c r="AF173" s="109"/>
      <c r="AG173" s="109"/>
      <c r="AH173" s="109"/>
      <c r="AI173" s="109"/>
      <c r="AJ173" s="110"/>
      <c r="AK173" s="108"/>
      <c r="AL173" s="109"/>
      <c r="AM173" s="109"/>
      <c r="AN173" s="109"/>
      <c r="AO173" s="109"/>
      <c r="AP173" s="109"/>
      <c r="AQ173" s="110"/>
      <c r="AR173" s="108"/>
      <c r="AS173" s="109"/>
      <c r="AT173" s="109"/>
      <c r="AU173" s="109"/>
      <c r="AV173" s="109"/>
      <c r="AW173" s="109"/>
      <c r="AX173" s="110"/>
      <c r="AY173" s="108"/>
      <c r="AZ173" s="109"/>
      <c r="BA173" s="111"/>
      <c r="BB173" s="691"/>
      <c r="BC173" s="692"/>
      <c r="BD173" s="650"/>
      <c r="BE173" s="651"/>
      <c r="BF173" s="652"/>
      <c r="BG173" s="653"/>
      <c r="BH173" s="653"/>
      <c r="BI173" s="653"/>
      <c r="BJ173" s="654"/>
    </row>
    <row r="174" spans="2:62" ht="20.25" customHeight="1">
      <c r="B174" s="694"/>
      <c r="C174" s="695"/>
      <c r="D174" s="696"/>
      <c r="E174" s="118"/>
      <c r="F174" s="119">
        <f>C173</f>
        <v>0</v>
      </c>
      <c r="G174" s="118"/>
      <c r="H174" s="119">
        <f>I173</f>
        <v>0</v>
      </c>
      <c r="I174" s="697"/>
      <c r="J174" s="698"/>
      <c r="K174" s="699"/>
      <c r="L174" s="700"/>
      <c r="M174" s="700"/>
      <c r="N174" s="696"/>
      <c r="O174" s="685"/>
      <c r="P174" s="686"/>
      <c r="Q174" s="686"/>
      <c r="R174" s="686"/>
      <c r="S174" s="687"/>
      <c r="T174" s="112" t="s">
        <v>451</v>
      </c>
      <c r="U174" s="113"/>
      <c r="V174" s="114"/>
      <c r="W174" s="100" t="str">
        <f>IF(W173="","",VLOOKUP(W173,[2]シフト記号表!$C$6:$L$47,10,FALSE))</f>
        <v/>
      </c>
      <c r="X174" s="101" t="str">
        <f>IF(X173="","",VLOOKUP(X173,[2]シフト記号表!$C$6:$L$47,10,FALSE))</f>
        <v/>
      </c>
      <c r="Y174" s="101" t="str">
        <f>IF(Y173="","",VLOOKUP(Y173,[2]シフト記号表!$C$6:$L$47,10,FALSE))</f>
        <v/>
      </c>
      <c r="Z174" s="101" t="str">
        <f>IF(Z173="","",VLOOKUP(Z173,[2]シフト記号表!$C$6:$L$47,10,FALSE))</f>
        <v/>
      </c>
      <c r="AA174" s="101" t="str">
        <f>IF(AA173="","",VLOOKUP(AA173,[2]シフト記号表!$C$6:$L$47,10,FALSE))</f>
        <v/>
      </c>
      <c r="AB174" s="101" t="str">
        <f>IF(AB173="","",VLOOKUP(AB173,[2]シフト記号表!$C$6:$L$47,10,FALSE))</f>
        <v/>
      </c>
      <c r="AC174" s="102" t="str">
        <f>IF(AC173="","",VLOOKUP(AC173,[2]シフト記号表!$C$6:$L$47,10,FALSE))</f>
        <v/>
      </c>
      <c r="AD174" s="100" t="str">
        <f>IF(AD173="","",VLOOKUP(AD173,[2]シフト記号表!$C$6:$L$47,10,FALSE))</f>
        <v/>
      </c>
      <c r="AE174" s="101" t="str">
        <f>IF(AE173="","",VLOOKUP(AE173,[2]シフト記号表!$C$6:$L$47,10,FALSE))</f>
        <v/>
      </c>
      <c r="AF174" s="101" t="str">
        <f>IF(AF173="","",VLOOKUP(AF173,[2]シフト記号表!$C$6:$L$47,10,FALSE))</f>
        <v/>
      </c>
      <c r="AG174" s="101" t="str">
        <f>IF(AG173="","",VLOOKUP(AG173,[2]シフト記号表!$C$6:$L$47,10,FALSE))</f>
        <v/>
      </c>
      <c r="AH174" s="101" t="str">
        <f>IF(AH173="","",VLOOKUP(AH173,[2]シフト記号表!$C$6:$L$47,10,FALSE))</f>
        <v/>
      </c>
      <c r="AI174" s="101" t="str">
        <f>IF(AI173="","",VLOOKUP(AI173,[2]シフト記号表!$C$6:$L$47,10,FALSE))</f>
        <v/>
      </c>
      <c r="AJ174" s="102" t="str">
        <f>IF(AJ173="","",VLOOKUP(AJ173,[2]シフト記号表!$C$6:$L$47,10,FALSE))</f>
        <v/>
      </c>
      <c r="AK174" s="100" t="str">
        <f>IF(AK173="","",VLOOKUP(AK173,[2]シフト記号表!$C$6:$L$47,10,FALSE))</f>
        <v/>
      </c>
      <c r="AL174" s="101" t="str">
        <f>IF(AL173="","",VLOOKUP(AL173,[2]シフト記号表!$C$6:$L$47,10,FALSE))</f>
        <v/>
      </c>
      <c r="AM174" s="101" t="str">
        <f>IF(AM173="","",VLOOKUP(AM173,[2]シフト記号表!$C$6:$L$47,10,FALSE))</f>
        <v/>
      </c>
      <c r="AN174" s="101" t="str">
        <f>IF(AN173="","",VLOOKUP(AN173,[2]シフト記号表!$C$6:$L$47,10,FALSE))</f>
        <v/>
      </c>
      <c r="AO174" s="101" t="str">
        <f>IF(AO173="","",VLOOKUP(AO173,[2]シフト記号表!$C$6:$L$47,10,FALSE))</f>
        <v/>
      </c>
      <c r="AP174" s="101" t="str">
        <f>IF(AP173="","",VLOOKUP(AP173,[2]シフト記号表!$C$6:$L$47,10,FALSE))</f>
        <v/>
      </c>
      <c r="AQ174" s="102" t="str">
        <f>IF(AQ173="","",VLOOKUP(AQ173,[2]シフト記号表!$C$6:$L$47,10,FALSE))</f>
        <v/>
      </c>
      <c r="AR174" s="100" t="str">
        <f>IF(AR173="","",VLOOKUP(AR173,[2]シフト記号表!$C$6:$L$47,10,FALSE))</f>
        <v/>
      </c>
      <c r="AS174" s="101" t="str">
        <f>IF(AS173="","",VLOOKUP(AS173,[2]シフト記号表!$C$6:$L$47,10,FALSE))</f>
        <v/>
      </c>
      <c r="AT174" s="101" t="str">
        <f>IF(AT173="","",VLOOKUP(AT173,[2]シフト記号表!$C$6:$L$47,10,FALSE))</f>
        <v/>
      </c>
      <c r="AU174" s="101" t="str">
        <f>IF(AU173="","",VLOOKUP(AU173,[2]シフト記号表!$C$6:$L$47,10,FALSE))</f>
        <v/>
      </c>
      <c r="AV174" s="101" t="str">
        <f>IF(AV173="","",VLOOKUP(AV173,[2]シフト記号表!$C$6:$L$47,10,FALSE))</f>
        <v/>
      </c>
      <c r="AW174" s="101" t="str">
        <f>IF(AW173="","",VLOOKUP(AW173,[2]シフト記号表!$C$6:$L$47,10,FALSE))</f>
        <v/>
      </c>
      <c r="AX174" s="102" t="str">
        <f>IF(AX173="","",VLOOKUP(AX173,[2]シフト記号表!$C$6:$L$47,10,FALSE))</f>
        <v/>
      </c>
      <c r="AY174" s="100" t="str">
        <f>IF(AY173="","",VLOOKUP(AY173,[2]シフト記号表!$C$6:$L$47,10,FALSE))</f>
        <v/>
      </c>
      <c r="AZ174" s="101" t="str">
        <f>IF(AZ173="","",VLOOKUP(AZ173,[2]シフト記号表!$C$6:$L$47,10,FALSE))</f>
        <v/>
      </c>
      <c r="BA174" s="101" t="str">
        <f>IF(BA173="","",VLOOKUP(BA173,[2]シフト記号表!$C$6:$L$47,10,FALSE))</f>
        <v/>
      </c>
      <c r="BB174" s="668">
        <f>IF($BE$3="４週",SUM(W174:AX174),IF($BE$3="暦月",SUM(W174:BA174),""))</f>
        <v>0</v>
      </c>
      <c r="BC174" s="669"/>
      <c r="BD174" s="670">
        <f>IF($BE$3="４週",BB174/4,IF($BE$3="暦月",(BB174/($BE$8/7)),""))</f>
        <v>0</v>
      </c>
      <c r="BE174" s="669"/>
      <c r="BF174" s="665"/>
      <c r="BG174" s="666"/>
      <c r="BH174" s="666"/>
      <c r="BI174" s="666"/>
      <c r="BJ174" s="667"/>
    </row>
    <row r="175" spans="2:62" ht="20.25" customHeight="1">
      <c r="B175" s="671">
        <f>B173+1</f>
        <v>80</v>
      </c>
      <c r="C175" s="673"/>
      <c r="D175" s="674"/>
      <c r="E175" s="95"/>
      <c r="F175" s="96"/>
      <c r="G175" s="95"/>
      <c r="H175" s="96"/>
      <c r="I175" s="677"/>
      <c r="J175" s="678"/>
      <c r="K175" s="681"/>
      <c r="L175" s="682"/>
      <c r="M175" s="682"/>
      <c r="N175" s="674"/>
      <c r="O175" s="685"/>
      <c r="P175" s="686"/>
      <c r="Q175" s="686"/>
      <c r="R175" s="686"/>
      <c r="S175" s="687"/>
      <c r="T175" s="115" t="s">
        <v>450</v>
      </c>
      <c r="U175" s="116"/>
      <c r="V175" s="117"/>
      <c r="W175" s="108"/>
      <c r="X175" s="109"/>
      <c r="Y175" s="109"/>
      <c r="Z175" s="109"/>
      <c r="AA175" s="109"/>
      <c r="AB175" s="109"/>
      <c r="AC175" s="110"/>
      <c r="AD175" s="108"/>
      <c r="AE175" s="109"/>
      <c r="AF175" s="109"/>
      <c r="AG175" s="109"/>
      <c r="AH175" s="109"/>
      <c r="AI175" s="109"/>
      <c r="AJ175" s="110"/>
      <c r="AK175" s="108"/>
      <c r="AL175" s="109"/>
      <c r="AM175" s="109"/>
      <c r="AN175" s="109"/>
      <c r="AO175" s="109"/>
      <c r="AP175" s="109"/>
      <c r="AQ175" s="110"/>
      <c r="AR175" s="108"/>
      <c r="AS175" s="109"/>
      <c r="AT175" s="109"/>
      <c r="AU175" s="109"/>
      <c r="AV175" s="109"/>
      <c r="AW175" s="109"/>
      <c r="AX175" s="110"/>
      <c r="AY175" s="108"/>
      <c r="AZ175" s="109"/>
      <c r="BA175" s="111"/>
      <c r="BB175" s="691"/>
      <c r="BC175" s="692"/>
      <c r="BD175" s="650"/>
      <c r="BE175" s="651"/>
      <c r="BF175" s="652"/>
      <c r="BG175" s="653"/>
      <c r="BH175" s="653"/>
      <c r="BI175" s="653"/>
      <c r="BJ175" s="654"/>
    </row>
    <row r="176" spans="2:62" ht="20.25" customHeight="1">
      <c r="B176" s="694"/>
      <c r="C176" s="695"/>
      <c r="D176" s="696"/>
      <c r="E176" s="118"/>
      <c r="F176" s="119">
        <f>C175</f>
        <v>0</v>
      </c>
      <c r="G176" s="118"/>
      <c r="H176" s="119">
        <f>I175</f>
        <v>0</v>
      </c>
      <c r="I176" s="697"/>
      <c r="J176" s="698"/>
      <c r="K176" s="699"/>
      <c r="L176" s="700"/>
      <c r="M176" s="700"/>
      <c r="N176" s="696"/>
      <c r="O176" s="685"/>
      <c r="P176" s="686"/>
      <c r="Q176" s="686"/>
      <c r="R176" s="686"/>
      <c r="S176" s="687"/>
      <c r="T176" s="112" t="s">
        <v>451</v>
      </c>
      <c r="U176" s="113"/>
      <c r="V176" s="114"/>
      <c r="W176" s="100" t="str">
        <f>IF(W175="","",VLOOKUP(W175,[2]シフト記号表!$C$6:$L$47,10,FALSE))</f>
        <v/>
      </c>
      <c r="X176" s="101" t="str">
        <f>IF(X175="","",VLOOKUP(X175,[2]シフト記号表!$C$6:$L$47,10,FALSE))</f>
        <v/>
      </c>
      <c r="Y176" s="101" t="str">
        <f>IF(Y175="","",VLOOKUP(Y175,[2]シフト記号表!$C$6:$L$47,10,FALSE))</f>
        <v/>
      </c>
      <c r="Z176" s="101" t="str">
        <f>IF(Z175="","",VLOOKUP(Z175,[2]シフト記号表!$C$6:$L$47,10,FALSE))</f>
        <v/>
      </c>
      <c r="AA176" s="101" t="str">
        <f>IF(AA175="","",VLOOKUP(AA175,[2]シフト記号表!$C$6:$L$47,10,FALSE))</f>
        <v/>
      </c>
      <c r="AB176" s="101" t="str">
        <f>IF(AB175="","",VLOOKUP(AB175,[2]シフト記号表!$C$6:$L$47,10,FALSE))</f>
        <v/>
      </c>
      <c r="AC176" s="102" t="str">
        <f>IF(AC175="","",VLOOKUP(AC175,[2]シフト記号表!$C$6:$L$47,10,FALSE))</f>
        <v/>
      </c>
      <c r="AD176" s="100" t="str">
        <f>IF(AD175="","",VLOOKUP(AD175,[2]シフト記号表!$C$6:$L$47,10,FALSE))</f>
        <v/>
      </c>
      <c r="AE176" s="101" t="str">
        <f>IF(AE175="","",VLOOKUP(AE175,[2]シフト記号表!$C$6:$L$47,10,FALSE))</f>
        <v/>
      </c>
      <c r="AF176" s="101" t="str">
        <f>IF(AF175="","",VLOOKUP(AF175,[2]シフト記号表!$C$6:$L$47,10,FALSE))</f>
        <v/>
      </c>
      <c r="AG176" s="101" t="str">
        <f>IF(AG175="","",VLOOKUP(AG175,[2]シフト記号表!$C$6:$L$47,10,FALSE))</f>
        <v/>
      </c>
      <c r="AH176" s="101" t="str">
        <f>IF(AH175="","",VLOOKUP(AH175,[2]シフト記号表!$C$6:$L$47,10,FALSE))</f>
        <v/>
      </c>
      <c r="AI176" s="101" t="str">
        <f>IF(AI175="","",VLOOKUP(AI175,[2]シフト記号表!$C$6:$L$47,10,FALSE))</f>
        <v/>
      </c>
      <c r="AJ176" s="102" t="str">
        <f>IF(AJ175="","",VLOOKUP(AJ175,[2]シフト記号表!$C$6:$L$47,10,FALSE))</f>
        <v/>
      </c>
      <c r="AK176" s="100" t="str">
        <f>IF(AK175="","",VLOOKUP(AK175,[2]シフト記号表!$C$6:$L$47,10,FALSE))</f>
        <v/>
      </c>
      <c r="AL176" s="101" t="str">
        <f>IF(AL175="","",VLOOKUP(AL175,[2]シフト記号表!$C$6:$L$47,10,FALSE))</f>
        <v/>
      </c>
      <c r="AM176" s="101" t="str">
        <f>IF(AM175="","",VLOOKUP(AM175,[2]シフト記号表!$C$6:$L$47,10,FALSE))</f>
        <v/>
      </c>
      <c r="AN176" s="101" t="str">
        <f>IF(AN175="","",VLOOKUP(AN175,[2]シフト記号表!$C$6:$L$47,10,FALSE))</f>
        <v/>
      </c>
      <c r="AO176" s="101" t="str">
        <f>IF(AO175="","",VLOOKUP(AO175,[2]シフト記号表!$C$6:$L$47,10,FALSE))</f>
        <v/>
      </c>
      <c r="AP176" s="101" t="str">
        <f>IF(AP175="","",VLOOKUP(AP175,[2]シフト記号表!$C$6:$L$47,10,FALSE))</f>
        <v/>
      </c>
      <c r="AQ176" s="102" t="str">
        <f>IF(AQ175="","",VLOOKUP(AQ175,[2]シフト記号表!$C$6:$L$47,10,FALSE))</f>
        <v/>
      </c>
      <c r="AR176" s="100" t="str">
        <f>IF(AR175="","",VLOOKUP(AR175,[2]シフト記号表!$C$6:$L$47,10,FALSE))</f>
        <v/>
      </c>
      <c r="AS176" s="101" t="str">
        <f>IF(AS175="","",VLOOKUP(AS175,[2]シフト記号表!$C$6:$L$47,10,FALSE))</f>
        <v/>
      </c>
      <c r="AT176" s="101" t="str">
        <f>IF(AT175="","",VLOOKUP(AT175,[2]シフト記号表!$C$6:$L$47,10,FALSE))</f>
        <v/>
      </c>
      <c r="AU176" s="101" t="str">
        <f>IF(AU175="","",VLOOKUP(AU175,[2]シフト記号表!$C$6:$L$47,10,FALSE))</f>
        <v/>
      </c>
      <c r="AV176" s="101" t="str">
        <f>IF(AV175="","",VLOOKUP(AV175,[2]シフト記号表!$C$6:$L$47,10,FALSE))</f>
        <v/>
      </c>
      <c r="AW176" s="101" t="str">
        <f>IF(AW175="","",VLOOKUP(AW175,[2]シフト記号表!$C$6:$L$47,10,FALSE))</f>
        <v/>
      </c>
      <c r="AX176" s="102" t="str">
        <f>IF(AX175="","",VLOOKUP(AX175,[2]シフト記号表!$C$6:$L$47,10,FALSE))</f>
        <v/>
      </c>
      <c r="AY176" s="100" t="str">
        <f>IF(AY175="","",VLOOKUP(AY175,[2]シフト記号表!$C$6:$L$47,10,FALSE))</f>
        <v/>
      </c>
      <c r="AZ176" s="101" t="str">
        <f>IF(AZ175="","",VLOOKUP(AZ175,[2]シフト記号表!$C$6:$L$47,10,FALSE))</f>
        <v/>
      </c>
      <c r="BA176" s="101" t="str">
        <f>IF(BA175="","",VLOOKUP(BA175,[2]シフト記号表!$C$6:$L$47,10,FALSE))</f>
        <v/>
      </c>
      <c r="BB176" s="668">
        <f>IF($BE$3="４週",SUM(W176:AX176),IF($BE$3="暦月",SUM(W176:BA176),""))</f>
        <v>0</v>
      </c>
      <c r="BC176" s="669"/>
      <c r="BD176" s="670">
        <f>IF($BE$3="４週",BB176/4,IF($BE$3="暦月",(BB176/($BE$8/7)),""))</f>
        <v>0</v>
      </c>
      <c r="BE176" s="669"/>
      <c r="BF176" s="665"/>
      <c r="BG176" s="666"/>
      <c r="BH176" s="666"/>
      <c r="BI176" s="666"/>
      <c r="BJ176" s="667"/>
    </row>
    <row r="177" spans="2:62" ht="20.25" customHeight="1">
      <c r="B177" s="671">
        <f>B175+1</f>
        <v>81</v>
      </c>
      <c r="C177" s="673"/>
      <c r="D177" s="674"/>
      <c r="E177" s="95"/>
      <c r="F177" s="96"/>
      <c r="G177" s="95"/>
      <c r="H177" s="96"/>
      <c r="I177" s="677"/>
      <c r="J177" s="678"/>
      <c r="K177" s="681"/>
      <c r="L177" s="682"/>
      <c r="M177" s="682"/>
      <c r="N177" s="674"/>
      <c r="O177" s="685"/>
      <c r="P177" s="686"/>
      <c r="Q177" s="686"/>
      <c r="R177" s="686"/>
      <c r="S177" s="687"/>
      <c r="T177" s="115" t="s">
        <v>450</v>
      </c>
      <c r="U177" s="116"/>
      <c r="V177" s="117"/>
      <c r="W177" s="108"/>
      <c r="X177" s="109"/>
      <c r="Y177" s="109"/>
      <c r="Z177" s="109"/>
      <c r="AA177" s="109"/>
      <c r="AB177" s="109"/>
      <c r="AC177" s="110"/>
      <c r="AD177" s="108"/>
      <c r="AE177" s="109"/>
      <c r="AF177" s="109"/>
      <c r="AG177" s="109"/>
      <c r="AH177" s="109"/>
      <c r="AI177" s="109"/>
      <c r="AJ177" s="110"/>
      <c r="AK177" s="108"/>
      <c r="AL177" s="109"/>
      <c r="AM177" s="109"/>
      <c r="AN177" s="109"/>
      <c r="AO177" s="109"/>
      <c r="AP177" s="109"/>
      <c r="AQ177" s="110"/>
      <c r="AR177" s="108"/>
      <c r="AS177" s="109"/>
      <c r="AT177" s="109"/>
      <c r="AU177" s="109"/>
      <c r="AV177" s="109"/>
      <c r="AW177" s="109"/>
      <c r="AX177" s="110"/>
      <c r="AY177" s="108"/>
      <c r="AZ177" s="109"/>
      <c r="BA177" s="111"/>
      <c r="BB177" s="691"/>
      <c r="BC177" s="692"/>
      <c r="BD177" s="650"/>
      <c r="BE177" s="651"/>
      <c r="BF177" s="652"/>
      <c r="BG177" s="653"/>
      <c r="BH177" s="653"/>
      <c r="BI177" s="653"/>
      <c r="BJ177" s="654"/>
    </row>
    <row r="178" spans="2:62" ht="20.25" customHeight="1">
      <c r="B178" s="694"/>
      <c r="C178" s="695"/>
      <c r="D178" s="696"/>
      <c r="E178" s="118"/>
      <c r="F178" s="119">
        <f>C177</f>
        <v>0</v>
      </c>
      <c r="G178" s="118"/>
      <c r="H178" s="119">
        <f>I177</f>
        <v>0</v>
      </c>
      <c r="I178" s="697"/>
      <c r="J178" s="698"/>
      <c r="K178" s="699"/>
      <c r="L178" s="700"/>
      <c r="M178" s="700"/>
      <c r="N178" s="696"/>
      <c r="O178" s="685"/>
      <c r="P178" s="686"/>
      <c r="Q178" s="686"/>
      <c r="R178" s="686"/>
      <c r="S178" s="687"/>
      <c r="T178" s="112" t="s">
        <v>451</v>
      </c>
      <c r="U178" s="113"/>
      <c r="V178" s="114"/>
      <c r="W178" s="100" t="str">
        <f>IF(W177="","",VLOOKUP(W177,[2]シフト記号表!$C$6:$L$47,10,FALSE))</f>
        <v/>
      </c>
      <c r="X178" s="101" t="str">
        <f>IF(X177="","",VLOOKUP(X177,[2]シフト記号表!$C$6:$L$47,10,FALSE))</f>
        <v/>
      </c>
      <c r="Y178" s="101" t="str">
        <f>IF(Y177="","",VLOOKUP(Y177,[2]シフト記号表!$C$6:$L$47,10,FALSE))</f>
        <v/>
      </c>
      <c r="Z178" s="101" t="str">
        <f>IF(Z177="","",VLOOKUP(Z177,[2]シフト記号表!$C$6:$L$47,10,FALSE))</f>
        <v/>
      </c>
      <c r="AA178" s="101" t="str">
        <f>IF(AA177="","",VLOOKUP(AA177,[2]シフト記号表!$C$6:$L$47,10,FALSE))</f>
        <v/>
      </c>
      <c r="AB178" s="101" t="str">
        <f>IF(AB177="","",VLOOKUP(AB177,[2]シフト記号表!$C$6:$L$47,10,FALSE))</f>
        <v/>
      </c>
      <c r="AC178" s="102" t="str">
        <f>IF(AC177="","",VLOOKUP(AC177,[2]シフト記号表!$C$6:$L$47,10,FALSE))</f>
        <v/>
      </c>
      <c r="AD178" s="100" t="str">
        <f>IF(AD177="","",VLOOKUP(AD177,[2]シフト記号表!$C$6:$L$47,10,FALSE))</f>
        <v/>
      </c>
      <c r="AE178" s="101" t="str">
        <f>IF(AE177="","",VLOOKUP(AE177,[2]シフト記号表!$C$6:$L$47,10,FALSE))</f>
        <v/>
      </c>
      <c r="AF178" s="101" t="str">
        <f>IF(AF177="","",VLOOKUP(AF177,[2]シフト記号表!$C$6:$L$47,10,FALSE))</f>
        <v/>
      </c>
      <c r="AG178" s="101" t="str">
        <f>IF(AG177="","",VLOOKUP(AG177,[2]シフト記号表!$C$6:$L$47,10,FALSE))</f>
        <v/>
      </c>
      <c r="AH178" s="101" t="str">
        <f>IF(AH177="","",VLOOKUP(AH177,[2]シフト記号表!$C$6:$L$47,10,FALSE))</f>
        <v/>
      </c>
      <c r="AI178" s="101" t="str">
        <f>IF(AI177="","",VLOOKUP(AI177,[2]シフト記号表!$C$6:$L$47,10,FALSE))</f>
        <v/>
      </c>
      <c r="AJ178" s="102" t="str">
        <f>IF(AJ177="","",VLOOKUP(AJ177,[2]シフト記号表!$C$6:$L$47,10,FALSE))</f>
        <v/>
      </c>
      <c r="AK178" s="100" t="str">
        <f>IF(AK177="","",VLOOKUP(AK177,[2]シフト記号表!$C$6:$L$47,10,FALSE))</f>
        <v/>
      </c>
      <c r="AL178" s="101" t="str">
        <f>IF(AL177="","",VLOOKUP(AL177,[2]シフト記号表!$C$6:$L$47,10,FALSE))</f>
        <v/>
      </c>
      <c r="AM178" s="101" t="str">
        <f>IF(AM177="","",VLOOKUP(AM177,[2]シフト記号表!$C$6:$L$47,10,FALSE))</f>
        <v/>
      </c>
      <c r="AN178" s="101" t="str">
        <f>IF(AN177="","",VLOOKUP(AN177,[2]シフト記号表!$C$6:$L$47,10,FALSE))</f>
        <v/>
      </c>
      <c r="AO178" s="101" t="str">
        <f>IF(AO177="","",VLOOKUP(AO177,[2]シフト記号表!$C$6:$L$47,10,FALSE))</f>
        <v/>
      </c>
      <c r="AP178" s="101" t="str">
        <f>IF(AP177="","",VLOOKUP(AP177,[2]シフト記号表!$C$6:$L$47,10,FALSE))</f>
        <v/>
      </c>
      <c r="AQ178" s="102" t="str">
        <f>IF(AQ177="","",VLOOKUP(AQ177,[2]シフト記号表!$C$6:$L$47,10,FALSE))</f>
        <v/>
      </c>
      <c r="AR178" s="100" t="str">
        <f>IF(AR177="","",VLOOKUP(AR177,[2]シフト記号表!$C$6:$L$47,10,FALSE))</f>
        <v/>
      </c>
      <c r="AS178" s="101" t="str">
        <f>IF(AS177="","",VLOOKUP(AS177,[2]シフト記号表!$C$6:$L$47,10,FALSE))</f>
        <v/>
      </c>
      <c r="AT178" s="101" t="str">
        <f>IF(AT177="","",VLOOKUP(AT177,[2]シフト記号表!$C$6:$L$47,10,FALSE))</f>
        <v/>
      </c>
      <c r="AU178" s="101" t="str">
        <f>IF(AU177="","",VLOOKUP(AU177,[2]シフト記号表!$C$6:$L$47,10,FALSE))</f>
        <v/>
      </c>
      <c r="AV178" s="101" t="str">
        <f>IF(AV177="","",VLOOKUP(AV177,[2]シフト記号表!$C$6:$L$47,10,FALSE))</f>
        <v/>
      </c>
      <c r="AW178" s="101" t="str">
        <f>IF(AW177="","",VLOOKUP(AW177,[2]シフト記号表!$C$6:$L$47,10,FALSE))</f>
        <v/>
      </c>
      <c r="AX178" s="102" t="str">
        <f>IF(AX177="","",VLOOKUP(AX177,[2]シフト記号表!$C$6:$L$47,10,FALSE))</f>
        <v/>
      </c>
      <c r="AY178" s="100" t="str">
        <f>IF(AY177="","",VLOOKUP(AY177,[2]シフト記号表!$C$6:$L$47,10,FALSE))</f>
        <v/>
      </c>
      <c r="AZ178" s="101" t="str">
        <f>IF(AZ177="","",VLOOKUP(AZ177,[2]シフト記号表!$C$6:$L$47,10,FALSE))</f>
        <v/>
      </c>
      <c r="BA178" s="101" t="str">
        <f>IF(BA177="","",VLOOKUP(BA177,[2]シフト記号表!$C$6:$L$47,10,FALSE))</f>
        <v/>
      </c>
      <c r="BB178" s="668">
        <f>IF($BE$3="４週",SUM(W178:AX178),IF($BE$3="暦月",SUM(W178:BA178),""))</f>
        <v>0</v>
      </c>
      <c r="BC178" s="669"/>
      <c r="BD178" s="670">
        <f>IF($BE$3="４週",BB178/4,IF($BE$3="暦月",(BB178/($BE$8/7)),""))</f>
        <v>0</v>
      </c>
      <c r="BE178" s="669"/>
      <c r="BF178" s="665"/>
      <c r="BG178" s="666"/>
      <c r="BH178" s="666"/>
      <c r="BI178" s="666"/>
      <c r="BJ178" s="667"/>
    </row>
    <row r="179" spans="2:62" ht="20.25" customHeight="1">
      <c r="B179" s="671">
        <f>B177+1</f>
        <v>82</v>
      </c>
      <c r="C179" s="673"/>
      <c r="D179" s="674"/>
      <c r="E179" s="95"/>
      <c r="F179" s="96"/>
      <c r="G179" s="95"/>
      <c r="H179" s="96"/>
      <c r="I179" s="677"/>
      <c r="J179" s="678"/>
      <c r="K179" s="681"/>
      <c r="L179" s="682"/>
      <c r="M179" s="682"/>
      <c r="N179" s="674"/>
      <c r="O179" s="685"/>
      <c r="P179" s="686"/>
      <c r="Q179" s="686"/>
      <c r="R179" s="686"/>
      <c r="S179" s="687"/>
      <c r="T179" s="115" t="s">
        <v>450</v>
      </c>
      <c r="U179" s="116"/>
      <c r="V179" s="117"/>
      <c r="W179" s="108"/>
      <c r="X179" s="109"/>
      <c r="Y179" s="109"/>
      <c r="Z179" s="109"/>
      <c r="AA179" s="109"/>
      <c r="AB179" s="109"/>
      <c r="AC179" s="110"/>
      <c r="AD179" s="108"/>
      <c r="AE179" s="109"/>
      <c r="AF179" s="109"/>
      <c r="AG179" s="109"/>
      <c r="AH179" s="109"/>
      <c r="AI179" s="109"/>
      <c r="AJ179" s="110"/>
      <c r="AK179" s="108"/>
      <c r="AL179" s="109"/>
      <c r="AM179" s="109"/>
      <c r="AN179" s="109"/>
      <c r="AO179" s="109"/>
      <c r="AP179" s="109"/>
      <c r="AQ179" s="110"/>
      <c r="AR179" s="108"/>
      <c r="AS179" s="109"/>
      <c r="AT179" s="109"/>
      <c r="AU179" s="109"/>
      <c r="AV179" s="109"/>
      <c r="AW179" s="109"/>
      <c r="AX179" s="110"/>
      <c r="AY179" s="108"/>
      <c r="AZ179" s="109"/>
      <c r="BA179" s="111"/>
      <c r="BB179" s="691"/>
      <c r="BC179" s="692"/>
      <c r="BD179" s="650"/>
      <c r="BE179" s="651"/>
      <c r="BF179" s="652"/>
      <c r="BG179" s="653"/>
      <c r="BH179" s="653"/>
      <c r="BI179" s="653"/>
      <c r="BJ179" s="654"/>
    </row>
    <row r="180" spans="2:62" ht="20.25" customHeight="1">
      <c r="B180" s="694"/>
      <c r="C180" s="695"/>
      <c r="D180" s="696"/>
      <c r="E180" s="118"/>
      <c r="F180" s="119">
        <f>C179</f>
        <v>0</v>
      </c>
      <c r="G180" s="118"/>
      <c r="H180" s="119">
        <f>I179</f>
        <v>0</v>
      </c>
      <c r="I180" s="697"/>
      <c r="J180" s="698"/>
      <c r="K180" s="699"/>
      <c r="L180" s="700"/>
      <c r="M180" s="700"/>
      <c r="N180" s="696"/>
      <c r="O180" s="685"/>
      <c r="P180" s="686"/>
      <c r="Q180" s="686"/>
      <c r="R180" s="686"/>
      <c r="S180" s="687"/>
      <c r="T180" s="112" t="s">
        <v>451</v>
      </c>
      <c r="U180" s="113"/>
      <c r="V180" s="114"/>
      <c r="W180" s="100" t="str">
        <f>IF(W179="","",VLOOKUP(W179,[2]シフト記号表!$C$6:$L$47,10,FALSE))</f>
        <v/>
      </c>
      <c r="X180" s="101" t="str">
        <f>IF(X179="","",VLOOKUP(X179,[2]シフト記号表!$C$6:$L$47,10,FALSE))</f>
        <v/>
      </c>
      <c r="Y180" s="101" t="str">
        <f>IF(Y179="","",VLOOKUP(Y179,[2]シフト記号表!$C$6:$L$47,10,FALSE))</f>
        <v/>
      </c>
      <c r="Z180" s="101" t="str">
        <f>IF(Z179="","",VLOOKUP(Z179,[2]シフト記号表!$C$6:$L$47,10,FALSE))</f>
        <v/>
      </c>
      <c r="AA180" s="101" t="str">
        <f>IF(AA179="","",VLOOKUP(AA179,[2]シフト記号表!$C$6:$L$47,10,FALSE))</f>
        <v/>
      </c>
      <c r="AB180" s="101" t="str">
        <f>IF(AB179="","",VLOOKUP(AB179,[2]シフト記号表!$C$6:$L$47,10,FALSE))</f>
        <v/>
      </c>
      <c r="AC180" s="102" t="str">
        <f>IF(AC179="","",VLOOKUP(AC179,[2]シフト記号表!$C$6:$L$47,10,FALSE))</f>
        <v/>
      </c>
      <c r="AD180" s="100" t="str">
        <f>IF(AD179="","",VLOOKUP(AD179,[2]シフト記号表!$C$6:$L$47,10,FALSE))</f>
        <v/>
      </c>
      <c r="AE180" s="101" t="str">
        <f>IF(AE179="","",VLOOKUP(AE179,[2]シフト記号表!$C$6:$L$47,10,FALSE))</f>
        <v/>
      </c>
      <c r="AF180" s="101" t="str">
        <f>IF(AF179="","",VLOOKUP(AF179,[2]シフト記号表!$C$6:$L$47,10,FALSE))</f>
        <v/>
      </c>
      <c r="AG180" s="101" t="str">
        <f>IF(AG179="","",VLOOKUP(AG179,[2]シフト記号表!$C$6:$L$47,10,FALSE))</f>
        <v/>
      </c>
      <c r="AH180" s="101" t="str">
        <f>IF(AH179="","",VLOOKUP(AH179,[2]シフト記号表!$C$6:$L$47,10,FALSE))</f>
        <v/>
      </c>
      <c r="AI180" s="101" t="str">
        <f>IF(AI179="","",VLOOKUP(AI179,[2]シフト記号表!$C$6:$L$47,10,FALSE))</f>
        <v/>
      </c>
      <c r="AJ180" s="102" t="str">
        <f>IF(AJ179="","",VLOOKUP(AJ179,[2]シフト記号表!$C$6:$L$47,10,FALSE))</f>
        <v/>
      </c>
      <c r="AK180" s="100" t="str">
        <f>IF(AK179="","",VLOOKUP(AK179,[2]シフト記号表!$C$6:$L$47,10,FALSE))</f>
        <v/>
      </c>
      <c r="AL180" s="101" t="str">
        <f>IF(AL179="","",VLOOKUP(AL179,[2]シフト記号表!$C$6:$L$47,10,FALSE))</f>
        <v/>
      </c>
      <c r="AM180" s="101" t="str">
        <f>IF(AM179="","",VLOOKUP(AM179,[2]シフト記号表!$C$6:$L$47,10,FALSE))</f>
        <v/>
      </c>
      <c r="AN180" s="101" t="str">
        <f>IF(AN179="","",VLOOKUP(AN179,[2]シフト記号表!$C$6:$L$47,10,FALSE))</f>
        <v/>
      </c>
      <c r="AO180" s="101" t="str">
        <f>IF(AO179="","",VLOOKUP(AO179,[2]シフト記号表!$C$6:$L$47,10,FALSE))</f>
        <v/>
      </c>
      <c r="AP180" s="101" t="str">
        <f>IF(AP179="","",VLOOKUP(AP179,[2]シフト記号表!$C$6:$L$47,10,FALSE))</f>
        <v/>
      </c>
      <c r="AQ180" s="102" t="str">
        <f>IF(AQ179="","",VLOOKUP(AQ179,[2]シフト記号表!$C$6:$L$47,10,FALSE))</f>
        <v/>
      </c>
      <c r="AR180" s="100" t="str">
        <f>IF(AR179="","",VLOOKUP(AR179,[2]シフト記号表!$C$6:$L$47,10,FALSE))</f>
        <v/>
      </c>
      <c r="AS180" s="101" t="str">
        <f>IF(AS179="","",VLOOKUP(AS179,[2]シフト記号表!$C$6:$L$47,10,FALSE))</f>
        <v/>
      </c>
      <c r="AT180" s="101" t="str">
        <f>IF(AT179="","",VLOOKUP(AT179,[2]シフト記号表!$C$6:$L$47,10,FALSE))</f>
        <v/>
      </c>
      <c r="AU180" s="101" t="str">
        <f>IF(AU179="","",VLOOKUP(AU179,[2]シフト記号表!$C$6:$L$47,10,FALSE))</f>
        <v/>
      </c>
      <c r="AV180" s="101" t="str">
        <f>IF(AV179="","",VLOOKUP(AV179,[2]シフト記号表!$C$6:$L$47,10,FALSE))</f>
        <v/>
      </c>
      <c r="AW180" s="101" t="str">
        <f>IF(AW179="","",VLOOKUP(AW179,[2]シフト記号表!$C$6:$L$47,10,FALSE))</f>
        <v/>
      </c>
      <c r="AX180" s="102" t="str">
        <f>IF(AX179="","",VLOOKUP(AX179,[2]シフト記号表!$C$6:$L$47,10,FALSE))</f>
        <v/>
      </c>
      <c r="AY180" s="100" t="str">
        <f>IF(AY179="","",VLOOKUP(AY179,[2]シフト記号表!$C$6:$L$47,10,FALSE))</f>
        <v/>
      </c>
      <c r="AZ180" s="101" t="str">
        <f>IF(AZ179="","",VLOOKUP(AZ179,[2]シフト記号表!$C$6:$L$47,10,FALSE))</f>
        <v/>
      </c>
      <c r="BA180" s="101" t="str">
        <f>IF(BA179="","",VLOOKUP(BA179,[2]シフト記号表!$C$6:$L$47,10,FALSE))</f>
        <v/>
      </c>
      <c r="BB180" s="668">
        <f>IF($BE$3="４週",SUM(W180:AX180),IF($BE$3="暦月",SUM(W180:BA180),""))</f>
        <v>0</v>
      </c>
      <c r="BC180" s="669"/>
      <c r="BD180" s="670">
        <f>IF($BE$3="４週",BB180/4,IF($BE$3="暦月",(BB180/($BE$8/7)),""))</f>
        <v>0</v>
      </c>
      <c r="BE180" s="669"/>
      <c r="BF180" s="665"/>
      <c r="BG180" s="666"/>
      <c r="BH180" s="666"/>
      <c r="BI180" s="666"/>
      <c r="BJ180" s="667"/>
    </row>
    <row r="181" spans="2:62" ht="20.25" customHeight="1">
      <c r="B181" s="671">
        <f>B179+1</f>
        <v>83</v>
      </c>
      <c r="C181" s="673"/>
      <c r="D181" s="674"/>
      <c r="E181" s="95"/>
      <c r="F181" s="96"/>
      <c r="G181" s="95"/>
      <c r="H181" s="96"/>
      <c r="I181" s="677"/>
      <c r="J181" s="678"/>
      <c r="K181" s="681"/>
      <c r="L181" s="682"/>
      <c r="M181" s="682"/>
      <c r="N181" s="674"/>
      <c r="O181" s="685"/>
      <c r="P181" s="686"/>
      <c r="Q181" s="686"/>
      <c r="R181" s="686"/>
      <c r="S181" s="687"/>
      <c r="T181" s="115" t="s">
        <v>450</v>
      </c>
      <c r="U181" s="116"/>
      <c r="V181" s="117"/>
      <c r="W181" s="108"/>
      <c r="X181" s="109"/>
      <c r="Y181" s="109"/>
      <c r="Z181" s="109"/>
      <c r="AA181" s="109"/>
      <c r="AB181" s="109"/>
      <c r="AC181" s="110"/>
      <c r="AD181" s="108"/>
      <c r="AE181" s="109"/>
      <c r="AF181" s="109"/>
      <c r="AG181" s="109"/>
      <c r="AH181" s="109"/>
      <c r="AI181" s="109"/>
      <c r="AJ181" s="110"/>
      <c r="AK181" s="108"/>
      <c r="AL181" s="109"/>
      <c r="AM181" s="109"/>
      <c r="AN181" s="109"/>
      <c r="AO181" s="109"/>
      <c r="AP181" s="109"/>
      <c r="AQ181" s="110"/>
      <c r="AR181" s="108"/>
      <c r="AS181" s="109"/>
      <c r="AT181" s="109"/>
      <c r="AU181" s="109"/>
      <c r="AV181" s="109"/>
      <c r="AW181" s="109"/>
      <c r="AX181" s="110"/>
      <c r="AY181" s="108"/>
      <c r="AZ181" s="109"/>
      <c r="BA181" s="111"/>
      <c r="BB181" s="691"/>
      <c r="BC181" s="692"/>
      <c r="BD181" s="650"/>
      <c r="BE181" s="651"/>
      <c r="BF181" s="652"/>
      <c r="BG181" s="653"/>
      <c r="BH181" s="653"/>
      <c r="BI181" s="653"/>
      <c r="BJ181" s="654"/>
    </row>
    <row r="182" spans="2:62" ht="20.25" customHeight="1">
      <c r="B182" s="694"/>
      <c r="C182" s="695"/>
      <c r="D182" s="696"/>
      <c r="E182" s="118"/>
      <c r="F182" s="119">
        <f>C181</f>
        <v>0</v>
      </c>
      <c r="G182" s="118"/>
      <c r="H182" s="119">
        <f>I181</f>
        <v>0</v>
      </c>
      <c r="I182" s="697"/>
      <c r="J182" s="698"/>
      <c r="K182" s="699"/>
      <c r="L182" s="700"/>
      <c r="M182" s="700"/>
      <c r="N182" s="696"/>
      <c r="O182" s="685"/>
      <c r="P182" s="686"/>
      <c r="Q182" s="686"/>
      <c r="R182" s="686"/>
      <c r="S182" s="687"/>
      <c r="T182" s="112" t="s">
        <v>451</v>
      </c>
      <c r="U182" s="113"/>
      <c r="V182" s="114"/>
      <c r="W182" s="100" t="str">
        <f>IF(W181="","",VLOOKUP(W181,[2]シフト記号表!$C$6:$L$47,10,FALSE))</f>
        <v/>
      </c>
      <c r="X182" s="101" t="str">
        <f>IF(X181="","",VLOOKUP(X181,[2]シフト記号表!$C$6:$L$47,10,FALSE))</f>
        <v/>
      </c>
      <c r="Y182" s="101" t="str">
        <f>IF(Y181="","",VLOOKUP(Y181,[2]シフト記号表!$C$6:$L$47,10,FALSE))</f>
        <v/>
      </c>
      <c r="Z182" s="101" t="str">
        <f>IF(Z181="","",VLOOKUP(Z181,[2]シフト記号表!$C$6:$L$47,10,FALSE))</f>
        <v/>
      </c>
      <c r="AA182" s="101" t="str">
        <f>IF(AA181="","",VLOOKUP(AA181,[2]シフト記号表!$C$6:$L$47,10,FALSE))</f>
        <v/>
      </c>
      <c r="AB182" s="101" t="str">
        <f>IF(AB181="","",VLOOKUP(AB181,[2]シフト記号表!$C$6:$L$47,10,FALSE))</f>
        <v/>
      </c>
      <c r="AC182" s="102" t="str">
        <f>IF(AC181="","",VLOOKUP(AC181,[2]シフト記号表!$C$6:$L$47,10,FALSE))</f>
        <v/>
      </c>
      <c r="AD182" s="100" t="str">
        <f>IF(AD181="","",VLOOKUP(AD181,[2]シフト記号表!$C$6:$L$47,10,FALSE))</f>
        <v/>
      </c>
      <c r="AE182" s="101" t="str">
        <f>IF(AE181="","",VLOOKUP(AE181,[2]シフト記号表!$C$6:$L$47,10,FALSE))</f>
        <v/>
      </c>
      <c r="AF182" s="101" t="str">
        <f>IF(AF181="","",VLOOKUP(AF181,[2]シフト記号表!$C$6:$L$47,10,FALSE))</f>
        <v/>
      </c>
      <c r="AG182" s="101" t="str">
        <f>IF(AG181="","",VLOOKUP(AG181,[2]シフト記号表!$C$6:$L$47,10,FALSE))</f>
        <v/>
      </c>
      <c r="AH182" s="101" t="str">
        <f>IF(AH181="","",VLOOKUP(AH181,[2]シフト記号表!$C$6:$L$47,10,FALSE))</f>
        <v/>
      </c>
      <c r="AI182" s="101" t="str">
        <f>IF(AI181="","",VLOOKUP(AI181,[2]シフト記号表!$C$6:$L$47,10,FALSE))</f>
        <v/>
      </c>
      <c r="AJ182" s="102" t="str">
        <f>IF(AJ181="","",VLOOKUP(AJ181,[2]シフト記号表!$C$6:$L$47,10,FALSE))</f>
        <v/>
      </c>
      <c r="AK182" s="100" t="str">
        <f>IF(AK181="","",VLOOKUP(AK181,[2]シフト記号表!$C$6:$L$47,10,FALSE))</f>
        <v/>
      </c>
      <c r="AL182" s="101" t="str">
        <f>IF(AL181="","",VLOOKUP(AL181,[2]シフト記号表!$C$6:$L$47,10,FALSE))</f>
        <v/>
      </c>
      <c r="AM182" s="101" t="str">
        <f>IF(AM181="","",VLOOKUP(AM181,[2]シフト記号表!$C$6:$L$47,10,FALSE))</f>
        <v/>
      </c>
      <c r="AN182" s="101" t="str">
        <f>IF(AN181="","",VLOOKUP(AN181,[2]シフト記号表!$C$6:$L$47,10,FALSE))</f>
        <v/>
      </c>
      <c r="AO182" s="101" t="str">
        <f>IF(AO181="","",VLOOKUP(AO181,[2]シフト記号表!$C$6:$L$47,10,FALSE))</f>
        <v/>
      </c>
      <c r="AP182" s="101" t="str">
        <f>IF(AP181="","",VLOOKUP(AP181,[2]シフト記号表!$C$6:$L$47,10,FALSE))</f>
        <v/>
      </c>
      <c r="AQ182" s="102" t="str">
        <f>IF(AQ181="","",VLOOKUP(AQ181,[2]シフト記号表!$C$6:$L$47,10,FALSE))</f>
        <v/>
      </c>
      <c r="AR182" s="100" t="str">
        <f>IF(AR181="","",VLOOKUP(AR181,[2]シフト記号表!$C$6:$L$47,10,FALSE))</f>
        <v/>
      </c>
      <c r="AS182" s="101" t="str">
        <f>IF(AS181="","",VLOOKUP(AS181,[2]シフト記号表!$C$6:$L$47,10,FALSE))</f>
        <v/>
      </c>
      <c r="AT182" s="101" t="str">
        <f>IF(AT181="","",VLOOKUP(AT181,[2]シフト記号表!$C$6:$L$47,10,FALSE))</f>
        <v/>
      </c>
      <c r="AU182" s="101" t="str">
        <f>IF(AU181="","",VLOOKUP(AU181,[2]シフト記号表!$C$6:$L$47,10,FALSE))</f>
        <v/>
      </c>
      <c r="AV182" s="101" t="str">
        <f>IF(AV181="","",VLOOKUP(AV181,[2]シフト記号表!$C$6:$L$47,10,FALSE))</f>
        <v/>
      </c>
      <c r="AW182" s="101" t="str">
        <f>IF(AW181="","",VLOOKUP(AW181,[2]シフト記号表!$C$6:$L$47,10,FALSE))</f>
        <v/>
      </c>
      <c r="AX182" s="102" t="str">
        <f>IF(AX181="","",VLOOKUP(AX181,[2]シフト記号表!$C$6:$L$47,10,FALSE))</f>
        <v/>
      </c>
      <c r="AY182" s="100" t="str">
        <f>IF(AY181="","",VLOOKUP(AY181,[2]シフト記号表!$C$6:$L$47,10,FALSE))</f>
        <v/>
      </c>
      <c r="AZ182" s="101" t="str">
        <f>IF(AZ181="","",VLOOKUP(AZ181,[2]シフト記号表!$C$6:$L$47,10,FALSE))</f>
        <v/>
      </c>
      <c r="BA182" s="101" t="str">
        <f>IF(BA181="","",VLOOKUP(BA181,[2]シフト記号表!$C$6:$L$47,10,FALSE))</f>
        <v/>
      </c>
      <c r="BB182" s="668">
        <f>IF($BE$3="４週",SUM(W182:AX182),IF($BE$3="暦月",SUM(W182:BA182),""))</f>
        <v>0</v>
      </c>
      <c r="BC182" s="669"/>
      <c r="BD182" s="670">
        <f>IF($BE$3="４週",BB182/4,IF($BE$3="暦月",(BB182/($BE$8/7)),""))</f>
        <v>0</v>
      </c>
      <c r="BE182" s="669"/>
      <c r="BF182" s="665"/>
      <c r="BG182" s="666"/>
      <c r="BH182" s="666"/>
      <c r="BI182" s="666"/>
      <c r="BJ182" s="667"/>
    </row>
    <row r="183" spans="2:62" ht="20.25" customHeight="1">
      <c r="B183" s="671">
        <f>B181+1</f>
        <v>84</v>
      </c>
      <c r="C183" s="673"/>
      <c r="D183" s="674"/>
      <c r="E183" s="95"/>
      <c r="F183" s="96"/>
      <c r="G183" s="95"/>
      <c r="H183" s="96"/>
      <c r="I183" s="677"/>
      <c r="J183" s="678"/>
      <c r="K183" s="681"/>
      <c r="L183" s="682"/>
      <c r="M183" s="682"/>
      <c r="N183" s="674"/>
      <c r="O183" s="685"/>
      <c r="P183" s="686"/>
      <c r="Q183" s="686"/>
      <c r="R183" s="686"/>
      <c r="S183" s="687"/>
      <c r="T183" s="115" t="s">
        <v>450</v>
      </c>
      <c r="U183" s="116"/>
      <c r="V183" s="117"/>
      <c r="W183" s="108"/>
      <c r="X183" s="109"/>
      <c r="Y183" s="109"/>
      <c r="Z183" s="109"/>
      <c r="AA183" s="109"/>
      <c r="AB183" s="109"/>
      <c r="AC183" s="110"/>
      <c r="AD183" s="108"/>
      <c r="AE183" s="109"/>
      <c r="AF183" s="109"/>
      <c r="AG183" s="109"/>
      <c r="AH183" s="109"/>
      <c r="AI183" s="109"/>
      <c r="AJ183" s="110"/>
      <c r="AK183" s="108"/>
      <c r="AL183" s="109"/>
      <c r="AM183" s="109"/>
      <c r="AN183" s="109"/>
      <c r="AO183" s="109"/>
      <c r="AP183" s="109"/>
      <c r="AQ183" s="110"/>
      <c r="AR183" s="108"/>
      <c r="AS183" s="109"/>
      <c r="AT183" s="109"/>
      <c r="AU183" s="109"/>
      <c r="AV183" s="109"/>
      <c r="AW183" s="109"/>
      <c r="AX183" s="110"/>
      <c r="AY183" s="108"/>
      <c r="AZ183" s="109"/>
      <c r="BA183" s="111"/>
      <c r="BB183" s="691"/>
      <c r="BC183" s="692"/>
      <c r="BD183" s="650"/>
      <c r="BE183" s="651"/>
      <c r="BF183" s="652"/>
      <c r="BG183" s="653"/>
      <c r="BH183" s="653"/>
      <c r="BI183" s="653"/>
      <c r="BJ183" s="654"/>
    </row>
    <row r="184" spans="2:62" ht="20.25" customHeight="1">
      <c r="B184" s="694"/>
      <c r="C184" s="695"/>
      <c r="D184" s="696"/>
      <c r="E184" s="118"/>
      <c r="F184" s="119">
        <f>C183</f>
        <v>0</v>
      </c>
      <c r="G184" s="118"/>
      <c r="H184" s="119">
        <f>I183</f>
        <v>0</v>
      </c>
      <c r="I184" s="697"/>
      <c r="J184" s="698"/>
      <c r="K184" s="699"/>
      <c r="L184" s="700"/>
      <c r="M184" s="700"/>
      <c r="N184" s="696"/>
      <c r="O184" s="685"/>
      <c r="P184" s="686"/>
      <c r="Q184" s="686"/>
      <c r="R184" s="686"/>
      <c r="S184" s="687"/>
      <c r="T184" s="112" t="s">
        <v>451</v>
      </c>
      <c r="U184" s="113"/>
      <c r="V184" s="114"/>
      <c r="W184" s="100" t="str">
        <f>IF(W183="","",VLOOKUP(W183,[2]シフト記号表!$C$6:$L$47,10,FALSE))</f>
        <v/>
      </c>
      <c r="X184" s="101" t="str">
        <f>IF(X183="","",VLOOKUP(X183,[2]シフト記号表!$C$6:$L$47,10,FALSE))</f>
        <v/>
      </c>
      <c r="Y184" s="101" t="str">
        <f>IF(Y183="","",VLOOKUP(Y183,[2]シフト記号表!$C$6:$L$47,10,FALSE))</f>
        <v/>
      </c>
      <c r="Z184" s="101" t="str">
        <f>IF(Z183="","",VLOOKUP(Z183,[2]シフト記号表!$C$6:$L$47,10,FALSE))</f>
        <v/>
      </c>
      <c r="AA184" s="101" t="str">
        <f>IF(AA183="","",VLOOKUP(AA183,[2]シフト記号表!$C$6:$L$47,10,FALSE))</f>
        <v/>
      </c>
      <c r="AB184" s="101" t="str">
        <f>IF(AB183="","",VLOOKUP(AB183,[2]シフト記号表!$C$6:$L$47,10,FALSE))</f>
        <v/>
      </c>
      <c r="AC184" s="102" t="str">
        <f>IF(AC183="","",VLOOKUP(AC183,[2]シフト記号表!$C$6:$L$47,10,FALSE))</f>
        <v/>
      </c>
      <c r="AD184" s="100" t="str">
        <f>IF(AD183="","",VLOOKUP(AD183,[2]シフト記号表!$C$6:$L$47,10,FALSE))</f>
        <v/>
      </c>
      <c r="AE184" s="101" t="str">
        <f>IF(AE183="","",VLOOKUP(AE183,[2]シフト記号表!$C$6:$L$47,10,FALSE))</f>
        <v/>
      </c>
      <c r="AF184" s="101" t="str">
        <f>IF(AF183="","",VLOOKUP(AF183,[2]シフト記号表!$C$6:$L$47,10,FALSE))</f>
        <v/>
      </c>
      <c r="AG184" s="101" t="str">
        <f>IF(AG183="","",VLOOKUP(AG183,[2]シフト記号表!$C$6:$L$47,10,FALSE))</f>
        <v/>
      </c>
      <c r="AH184" s="101" t="str">
        <f>IF(AH183="","",VLOOKUP(AH183,[2]シフト記号表!$C$6:$L$47,10,FALSE))</f>
        <v/>
      </c>
      <c r="AI184" s="101" t="str">
        <f>IF(AI183="","",VLOOKUP(AI183,[2]シフト記号表!$C$6:$L$47,10,FALSE))</f>
        <v/>
      </c>
      <c r="AJ184" s="102" t="str">
        <f>IF(AJ183="","",VLOOKUP(AJ183,[2]シフト記号表!$C$6:$L$47,10,FALSE))</f>
        <v/>
      </c>
      <c r="AK184" s="100" t="str">
        <f>IF(AK183="","",VLOOKUP(AK183,[2]シフト記号表!$C$6:$L$47,10,FALSE))</f>
        <v/>
      </c>
      <c r="AL184" s="101" t="str">
        <f>IF(AL183="","",VLOOKUP(AL183,[2]シフト記号表!$C$6:$L$47,10,FALSE))</f>
        <v/>
      </c>
      <c r="AM184" s="101" t="str">
        <f>IF(AM183="","",VLOOKUP(AM183,[2]シフト記号表!$C$6:$L$47,10,FALSE))</f>
        <v/>
      </c>
      <c r="AN184" s="101" t="str">
        <f>IF(AN183="","",VLOOKUP(AN183,[2]シフト記号表!$C$6:$L$47,10,FALSE))</f>
        <v/>
      </c>
      <c r="AO184" s="101" t="str">
        <f>IF(AO183="","",VLOOKUP(AO183,[2]シフト記号表!$C$6:$L$47,10,FALSE))</f>
        <v/>
      </c>
      <c r="AP184" s="101" t="str">
        <f>IF(AP183="","",VLOOKUP(AP183,[2]シフト記号表!$C$6:$L$47,10,FALSE))</f>
        <v/>
      </c>
      <c r="AQ184" s="102" t="str">
        <f>IF(AQ183="","",VLOOKUP(AQ183,[2]シフト記号表!$C$6:$L$47,10,FALSE))</f>
        <v/>
      </c>
      <c r="AR184" s="100" t="str">
        <f>IF(AR183="","",VLOOKUP(AR183,[2]シフト記号表!$C$6:$L$47,10,FALSE))</f>
        <v/>
      </c>
      <c r="AS184" s="101" t="str">
        <f>IF(AS183="","",VLOOKUP(AS183,[2]シフト記号表!$C$6:$L$47,10,FALSE))</f>
        <v/>
      </c>
      <c r="AT184" s="101" t="str">
        <f>IF(AT183="","",VLOOKUP(AT183,[2]シフト記号表!$C$6:$L$47,10,FALSE))</f>
        <v/>
      </c>
      <c r="AU184" s="101" t="str">
        <f>IF(AU183="","",VLOOKUP(AU183,[2]シフト記号表!$C$6:$L$47,10,FALSE))</f>
        <v/>
      </c>
      <c r="AV184" s="101" t="str">
        <f>IF(AV183="","",VLOOKUP(AV183,[2]シフト記号表!$C$6:$L$47,10,FALSE))</f>
        <v/>
      </c>
      <c r="AW184" s="101" t="str">
        <f>IF(AW183="","",VLOOKUP(AW183,[2]シフト記号表!$C$6:$L$47,10,FALSE))</f>
        <v/>
      </c>
      <c r="AX184" s="102" t="str">
        <f>IF(AX183="","",VLOOKUP(AX183,[2]シフト記号表!$C$6:$L$47,10,FALSE))</f>
        <v/>
      </c>
      <c r="AY184" s="100" t="str">
        <f>IF(AY183="","",VLOOKUP(AY183,[2]シフト記号表!$C$6:$L$47,10,FALSE))</f>
        <v/>
      </c>
      <c r="AZ184" s="101" t="str">
        <f>IF(AZ183="","",VLOOKUP(AZ183,[2]シフト記号表!$C$6:$L$47,10,FALSE))</f>
        <v/>
      </c>
      <c r="BA184" s="101" t="str">
        <f>IF(BA183="","",VLOOKUP(BA183,[2]シフト記号表!$C$6:$L$47,10,FALSE))</f>
        <v/>
      </c>
      <c r="BB184" s="668">
        <f>IF($BE$3="４週",SUM(W184:AX184),IF($BE$3="暦月",SUM(W184:BA184),""))</f>
        <v>0</v>
      </c>
      <c r="BC184" s="669"/>
      <c r="BD184" s="670">
        <f>IF($BE$3="４週",BB184/4,IF($BE$3="暦月",(BB184/($BE$8/7)),""))</f>
        <v>0</v>
      </c>
      <c r="BE184" s="669"/>
      <c r="BF184" s="665"/>
      <c r="BG184" s="666"/>
      <c r="BH184" s="666"/>
      <c r="BI184" s="666"/>
      <c r="BJ184" s="667"/>
    </row>
    <row r="185" spans="2:62" ht="20.25" customHeight="1">
      <c r="B185" s="671">
        <f>B183+1</f>
        <v>85</v>
      </c>
      <c r="C185" s="673"/>
      <c r="D185" s="674"/>
      <c r="E185" s="95"/>
      <c r="F185" s="96"/>
      <c r="G185" s="95"/>
      <c r="H185" s="96"/>
      <c r="I185" s="677"/>
      <c r="J185" s="678"/>
      <c r="K185" s="681"/>
      <c r="L185" s="682"/>
      <c r="M185" s="682"/>
      <c r="N185" s="674"/>
      <c r="O185" s="685"/>
      <c r="P185" s="686"/>
      <c r="Q185" s="686"/>
      <c r="R185" s="686"/>
      <c r="S185" s="687"/>
      <c r="T185" s="115" t="s">
        <v>450</v>
      </c>
      <c r="U185" s="116"/>
      <c r="V185" s="117"/>
      <c r="W185" s="108"/>
      <c r="X185" s="109"/>
      <c r="Y185" s="109"/>
      <c r="Z185" s="109"/>
      <c r="AA185" s="109"/>
      <c r="AB185" s="109"/>
      <c r="AC185" s="110"/>
      <c r="AD185" s="108"/>
      <c r="AE185" s="109"/>
      <c r="AF185" s="109"/>
      <c r="AG185" s="109"/>
      <c r="AH185" s="109"/>
      <c r="AI185" s="109"/>
      <c r="AJ185" s="110"/>
      <c r="AK185" s="108"/>
      <c r="AL185" s="109"/>
      <c r="AM185" s="109"/>
      <c r="AN185" s="109"/>
      <c r="AO185" s="109"/>
      <c r="AP185" s="109"/>
      <c r="AQ185" s="110"/>
      <c r="AR185" s="108"/>
      <c r="AS185" s="109"/>
      <c r="AT185" s="109"/>
      <c r="AU185" s="109"/>
      <c r="AV185" s="109"/>
      <c r="AW185" s="109"/>
      <c r="AX185" s="110"/>
      <c r="AY185" s="108"/>
      <c r="AZ185" s="109"/>
      <c r="BA185" s="111"/>
      <c r="BB185" s="691"/>
      <c r="BC185" s="692"/>
      <c r="BD185" s="650"/>
      <c r="BE185" s="651"/>
      <c r="BF185" s="652"/>
      <c r="BG185" s="653"/>
      <c r="BH185" s="653"/>
      <c r="BI185" s="653"/>
      <c r="BJ185" s="654"/>
    </row>
    <row r="186" spans="2:62" ht="20.25" customHeight="1">
      <c r="B186" s="694"/>
      <c r="C186" s="695"/>
      <c r="D186" s="696"/>
      <c r="E186" s="118"/>
      <c r="F186" s="119">
        <f>C185</f>
        <v>0</v>
      </c>
      <c r="G186" s="118"/>
      <c r="H186" s="119">
        <f>I185</f>
        <v>0</v>
      </c>
      <c r="I186" s="697"/>
      <c r="J186" s="698"/>
      <c r="K186" s="699"/>
      <c r="L186" s="700"/>
      <c r="M186" s="700"/>
      <c r="N186" s="696"/>
      <c r="O186" s="685"/>
      <c r="P186" s="686"/>
      <c r="Q186" s="686"/>
      <c r="R186" s="686"/>
      <c r="S186" s="687"/>
      <c r="T186" s="112" t="s">
        <v>451</v>
      </c>
      <c r="U186" s="113"/>
      <c r="V186" s="114"/>
      <c r="W186" s="100" t="str">
        <f>IF(W185="","",VLOOKUP(W185,[2]シフト記号表!$C$6:$L$47,10,FALSE))</f>
        <v/>
      </c>
      <c r="X186" s="101" t="str">
        <f>IF(X185="","",VLOOKUP(X185,[2]シフト記号表!$C$6:$L$47,10,FALSE))</f>
        <v/>
      </c>
      <c r="Y186" s="101" t="str">
        <f>IF(Y185="","",VLOOKUP(Y185,[2]シフト記号表!$C$6:$L$47,10,FALSE))</f>
        <v/>
      </c>
      <c r="Z186" s="101" t="str">
        <f>IF(Z185="","",VLOOKUP(Z185,[2]シフト記号表!$C$6:$L$47,10,FALSE))</f>
        <v/>
      </c>
      <c r="AA186" s="101" t="str">
        <f>IF(AA185="","",VLOOKUP(AA185,[2]シフト記号表!$C$6:$L$47,10,FALSE))</f>
        <v/>
      </c>
      <c r="AB186" s="101" t="str">
        <f>IF(AB185="","",VLOOKUP(AB185,[2]シフト記号表!$C$6:$L$47,10,FALSE))</f>
        <v/>
      </c>
      <c r="AC186" s="102" t="str">
        <f>IF(AC185="","",VLOOKUP(AC185,[2]シフト記号表!$C$6:$L$47,10,FALSE))</f>
        <v/>
      </c>
      <c r="AD186" s="100" t="str">
        <f>IF(AD185="","",VLOOKUP(AD185,[2]シフト記号表!$C$6:$L$47,10,FALSE))</f>
        <v/>
      </c>
      <c r="AE186" s="101" t="str">
        <f>IF(AE185="","",VLOOKUP(AE185,[2]シフト記号表!$C$6:$L$47,10,FALSE))</f>
        <v/>
      </c>
      <c r="AF186" s="101" t="str">
        <f>IF(AF185="","",VLOOKUP(AF185,[2]シフト記号表!$C$6:$L$47,10,FALSE))</f>
        <v/>
      </c>
      <c r="AG186" s="101" t="str">
        <f>IF(AG185="","",VLOOKUP(AG185,[2]シフト記号表!$C$6:$L$47,10,FALSE))</f>
        <v/>
      </c>
      <c r="AH186" s="101" t="str">
        <f>IF(AH185="","",VLOOKUP(AH185,[2]シフト記号表!$C$6:$L$47,10,FALSE))</f>
        <v/>
      </c>
      <c r="AI186" s="101" t="str">
        <f>IF(AI185="","",VLOOKUP(AI185,[2]シフト記号表!$C$6:$L$47,10,FALSE))</f>
        <v/>
      </c>
      <c r="AJ186" s="102" t="str">
        <f>IF(AJ185="","",VLOOKUP(AJ185,[2]シフト記号表!$C$6:$L$47,10,FALSE))</f>
        <v/>
      </c>
      <c r="AK186" s="100" t="str">
        <f>IF(AK185="","",VLOOKUP(AK185,[2]シフト記号表!$C$6:$L$47,10,FALSE))</f>
        <v/>
      </c>
      <c r="AL186" s="101" t="str">
        <f>IF(AL185="","",VLOOKUP(AL185,[2]シフト記号表!$C$6:$L$47,10,FALSE))</f>
        <v/>
      </c>
      <c r="AM186" s="101" t="str">
        <f>IF(AM185="","",VLOOKUP(AM185,[2]シフト記号表!$C$6:$L$47,10,FALSE))</f>
        <v/>
      </c>
      <c r="AN186" s="101" t="str">
        <f>IF(AN185="","",VLOOKUP(AN185,[2]シフト記号表!$C$6:$L$47,10,FALSE))</f>
        <v/>
      </c>
      <c r="AO186" s="101" t="str">
        <f>IF(AO185="","",VLOOKUP(AO185,[2]シフト記号表!$C$6:$L$47,10,FALSE))</f>
        <v/>
      </c>
      <c r="AP186" s="101" t="str">
        <f>IF(AP185="","",VLOOKUP(AP185,[2]シフト記号表!$C$6:$L$47,10,FALSE))</f>
        <v/>
      </c>
      <c r="AQ186" s="102" t="str">
        <f>IF(AQ185="","",VLOOKUP(AQ185,[2]シフト記号表!$C$6:$L$47,10,FALSE))</f>
        <v/>
      </c>
      <c r="AR186" s="100" t="str">
        <f>IF(AR185="","",VLOOKUP(AR185,[2]シフト記号表!$C$6:$L$47,10,FALSE))</f>
        <v/>
      </c>
      <c r="AS186" s="101" t="str">
        <f>IF(AS185="","",VLOOKUP(AS185,[2]シフト記号表!$C$6:$L$47,10,FALSE))</f>
        <v/>
      </c>
      <c r="AT186" s="101" t="str">
        <f>IF(AT185="","",VLOOKUP(AT185,[2]シフト記号表!$C$6:$L$47,10,FALSE))</f>
        <v/>
      </c>
      <c r="AU186" s="101" t="str">
        <f>IF(AU185="","",VLOOKUP(AU185,[2]シフト記号表!$C$6:$L$47,10,FALSE))</f>
        <v/>
      </c>
      <c r="AV186" s="101" t="str">
        <f>IF(AV185="","",VLOOKUP(AV185,[2]シフト記号表!$C$6:$L$47,10,FALSE))</f>
        <v/>
      </c>
      <c r="AW186" s="101" t="str">
        <f>IF(AW185="","",VLOOKUP(AW185,[2]シフト記号表!$C$6:$L$47,10,FALSE))</f>
        <v/>
      </c>
      <c r="AX186" s="102" t="str">
        <f>IF(AX185="","",VLOOKUP(AX185,[2]シフト記号表!$C$6:$L$47,10,FALSE))</f>
        <v/>
      </c>
      <c r="AY186" s="100" t="str">
        <f>IF(AY185="","",VLOOKUP(AY185,[2]シフト記号表!$C$6:$L$47,10,FALSE))</f>
        <v/>
      </c>
      <c r="AZ186" s="101" t="str">
        <f>IF(AZ185="","",VLOOKUP(AZ185,[2]シフト記号表!$C$6:$L$47,10,FALSE))</f>
        <v/>
      </c>
      <c r="BA186" s="101" t="str">
        <f>IF(BA185="","",VLOOKUP(BA185,[2]シフト記号表!$C$6:$L$47,10,FALSE))</f>
        <v/>
      </c>
      <c r="BB186" s="668">
        <f>IF($BE$3="４週",SUM(W186:AX186),IF($BE$3="暦月",SUM(W186:BA186),""))</f>
        <v>0</v>
      </c>
      <c r="BC186" s="669"/>
      <c r="BD186" s="670">
        <f>IF($BE$3="４週",BB186/4,IF($BE$3="暦月",(BB186/($BE$8/7)),""))</f>
        <v>0</v>
      </c>
      <c r="BE186" s="669"/>
      <c r="BF186" s="665"/>
      <c r="BG186" s="666"/>
      <c r="BH186" s="666"/>
      <c r="BI186" s="666"/>
      <c r="BJ186" s="667"/>
    </row>
    <row r="187" spans="2:62" ht="20.25" customHeight="1">
      <c r="B187" s="671">
        <f>B185+1</f>
        <v>86</v>
      </c>
      <c r="C187" s="673"/>
      <c r="D187" s="674"/>
      <c r="E187" s="95"/>
      <c r="F187" s="96"/>
      <c r="G187" s="95"/>
      <c r="H187" s="96"/>
      <c r="I187" s="677"/>
      <c r="J187" s="678"/>
      <c r="K187" s="681"/>
      <c r="L187" s="682"/>
      <c r="M187" s="682"/>
      <c r="N187" s="674"/>
      <c r="O187" s="685"/>
      <c r="P187" s="686"/>
      <c r="Q187" s="686"/>
      <c r="R187" s="686"/>
      <c r="S187" s="687"/>
      <c r="T187" s="115" t="s">
        <v>450</v>
      </c>
      <c r="U187" s="116"/>
      <c r="V187" s="117"/>
      <c r="W187" s="108"/>
      <c r="X187" s="109"/>
      <c r="Y187" s="109"/>
      <c r="Z187" s="109"/>
      <c r="AA187" s="109"/>
      <c r="AB187" s="109"/>
      <c r="AC187" s="110"/>
      <c r="AD187" s="108"/>
      <c r="AE187" s="109"/>
      <c r="AF187" s="109"/>
      <c r="AG187" s="109"/>
      <c r="AH187" s="109"/>
      <c r="AI187" s="109"/>
      <c r="AJ187" s="110"/>
      <c r="AK187" s="108"/>
      <c r="AL187" s="109"/>
      <c r="AM187" s="109"/>
      <c r="AN187" s="109"/>
      <c r="AO187" s="109"/>
      <c r="AP187" s="109"/>
      <c r="AQ187" s="110"/>
      <c r="AR187" s="108"/>
      <c r="AS187" s="109"/>
      <c r="AT187" s="109"/>
      <c r="AU187" s="109"/>
      <c r="AV187" s="109"/>
      <c r="AW187" s="109"/>
      <c r="AX187" s="110"/>
      <c r="AY187" s="108"/>
      <c r="AZ187" s="109"/>
      <c r="BA187" s="111"/>
      <c r="BB187" s="691"/>
      <c r="BC187" s="692"/>
      <c r="BD187" s="650"/>
      <c r="BE187" s="651"/>
      <c r="BF187" s="652"/>
      <c r="BG187" s="653"/>
      <c r="BH187" s="653"/>
      <c r="BI187" s="653"/>
      <c r="BJ187" s="654"/>
    </row>
    <row r="188" spans="2:62" ht="20.25" customHeight="1">
      <c r="B188" s="694"/>
      <c r="C188" s="695"/>
      <c r="D188" s="696"/>
      <c r="E188" s="118"/>
      <c r="F188" s="119">
        <f>C187</f>
        <v>0</v>
      </c>
      <c r="G188" s="118"/>
      <c r="H188" s="119">
        <f>I187</f>
        <v>0</v>
      </c>
      <c r="I188" s="697"/>
      <c r="J188" s="698"/>
      <c r="K188" s="699"/>
      <c r="L188" s="700"/>
      <c r="M188" s="700"/>
      <c r="N188" s="696"/>
      <c r="O188" s="685"/>
      <c r="P188" s="686"/>
      <c r="Q188" s="686"/>
      <c r="R188" s="686"/>
      <c r="S188" s="687"/>
      <c r="T188" s="112" t="s">
        <v>451</v>
      </c>
      <c r="U188" s="113"/>
      <c r="V188" s="114"/>
      <c r="W188" s="100" t="str">
        <f>IF(W187="","",VLOOKUP(W187,[2]シフト記号表!$C$6:$L$47,10,FALSE))</f>
        <v/>
      </c>
      <c r="X188" s="101" t="str">
        <f>IF(X187="","",VLOOKUP(X187,[2]シフト記号表!$C$6:$L$47,10,FALSE))</f>
        <v/>
      </c>
      <c r="Y188" s="101" t="str">
        <f>IF(Y187="","",VLOOKUP(Y187,[2]シフト記号表!$C$6:$L$47,10,FALSE))</f>
        <v/>
      </c>
      <c r="Z188" s="101" t="str">
        <f>IF(Z187="","",VLOOKUP(Z187,[2]シフト記号表!$C$6:$L$47,10,FALSE))</f>
        <v/>
      </c>
      <c r="AA188" s="101" t="str">
        <f>IF(AA187="","",VLOOKUP(AA187,[2]シフト記号表!$C$6:$L$47,10,FALSE))</f>
        <v/>
      </c>
      <c r="AB188" s="101" t="str">
        <f>IF(AB187="","",VLOOKUP(AB187,[2]シフト記号表!$C$6:$L$47,10,FALSE))</f>
        <v/>
      </c>
      <c r="AC188" s="102" t="str">
        <f>IF(AC187="","",VLOOKUP(AC187,[2]シフト記号表!$C$6:$L$47,10,FALSE))</f>
        <v/>
      </c>
      <c r="AD188" s="100" t="str">
        <f>IF(AD187="","",VLOOKUP(AD187,[2]シフト記号表!$C$6:$L$47,10,FALSE))</f>
        <v/>
      </c>
      <c r="AE188" s="101" t="str">
        <f>IF(AE187="","",VLOOKUP(AE187,[2]シフト記号表!$C$6:$L$47,10,FALSE))</f>
        <v/>
      </c>
      <c r="AF188" s="101" t="str">
        <f>IF(AF187="","",VLOOKUP(AF187,[2]シフト記号表!$C$6:$L$47,10,FALSE))</f>
        <v/>
      </c>
      <c r="AG188" s="101" t="str">
        <f>IF(AG187="","",VLOOKUP(AG187,[2]シフト記号表!$C$6:$L$47,10,FALSE))</f>
        <v/>
      </c>
      <c r="AH188" s="101" t="str">
        <f>IF(AH187="","",VLOOKUP(AH187,[2]シフト記号表!$C$6:$L$47,10,FALSE))</f>
        <v/>
      </c>
      <c r="AI188" s="101" t="str">
        <f>IF(AI187="","",VLOOKUP(AI187,[2]シフト記号表!$C$6:$L$47,10,FALSE))</f>
        <v/>
      </c>
      <c r="AJ188" s="102" t="str">
        <f>IF(AJ187="","",VLOOKUP(AJ187,[2]シフト記号表!$C$6:$L$47,10,FALSE))</f>
        <v/>
      </c>
      <c r="AK188" s="100" t="str">
        <f>IF(AK187="","",VLOOKUP(AK187,[2]シフト記号表!$C$6:$L$47,10,FALSE))</f>
        <v/>
      </c>
      <c r="AL188" s="101" t="str">
        <f>IF(AL187="","",VLOOKUP(AL187,[2]シフト記号表!$C$6:$L$47,10,FALSE))</f>
        <v/>
      </c>
      <c r="AM188" s="101" t="str">
        <f>IF(AM187="","",VLOOKUP(AM187,[2]シフト記号表!$C$6:$L$47,10,FALSE))</f>
        <v/>
      </c>
      <c r="AN188" s="101" t="str">
        <f>IF(AN187="","",VLOOKUP(AN187,[2]シフト記号表!$C$6:$L$47,10,FALSE))</f>
        <v/>
      </c>
      <c r="AO188" s="101" t="str">
        <f>IF(AO187="","",VLOOKUP(AO187,[2]シフト記号表!$C$6:$L$47,10,FALSE))</f>
        <v/>
      </c>
      <c r="AP188" s="101" t="str">
        <f>IF(AP187="","",VLOOKUP(AP187,[2]シフト記号表!$C$6:$L$47,10,FALSE))</f>
        <v/>
      </c>
      <c r="AQ188" s="102" t="str">
        <f>IF(AQ187="","",VLOOKUP(AQ187,[2]シフト記号表!$C$6:$L$47,10,FALSE))</f>
        <v/>
      </c>
      <c r="AR188" s="100" t="str">
        <f>IF(AR187="","",VLOOKUP(AR187,[2]シフト記号表!$C$6:$L$47,10,FALSE))</f>
        <v/>
      </c>
      <c r="AS188" s="101" t="str">
        <f>IF(AS187="","",VLOOKUP(AS187,[2]シフト記号表!$C$6:$L$47,10,FALSE))</f>
        <v/>
      </c>
      <c r="AT188" s="101" t="str">
        <f>IF(AT187="","",VLOOKUP(AT187,[2]シフト記号表!$C$6:$L$47,10,FALSE))</f>
        <v/>
      </c>
      <c r="AU188" s="101" t="str">
        <f>IF(AU187="","",VLOOKUP(AU187,[2]シフト記号表!$C$6:$L$47,10,FALSE))</f>
        <v/>
      </c>
      <c r="AV188" s="101" t="str">
        <f>IF(AV187="","",VLOOKUP(AV187,[2]シフト記号表!$C$6:$L$47,10,FALSE))</f>
        <v/>
      </c>
      <c r="AW188" s="101" t="str">
        <f>IF(AW187="","",VLOOKUP(AW187,[2]シフト記号表!$C$6:$L$47,10,FALSE))</f>
        <v/>
      </c>
      <c r="AX188" s="102" t="str">
        <f>IF(AX187="","",VLOOKUP(AX187,[2]シフト記号表!$C$6:$L$47,10,FALSE))</f>
        <v/>
      </c>
      <c r="AY188" s="100" t="str">
        <f>IF(AY187="","",VLOOKUP(AY187,[2]シフト記号表!$C$6:$L$47,10,FALSE))</f>
        <v/>
      </c>
      <c r="AZ188" s="101" t="str">
        <f>IF(AZ187="","",VLOOKUP(AZ187,[2]シフト記号表!$C$6:$L$47,10,FALSE))</f>
        <v/>
      </c>
      <c r="BA188" s="101" t="str">
        <f>IF(BA187="","",VLOOKUP(BA187,[2]シフト記号表!$C$6:$L$47,10,FALSE))</f>
        <v/>
      </c>
      <c r="BB188" s="668">
        <f>IF($BE$3="４週",SUM(W188:AX188),IF($BE$3="暦月",SUM(W188:BA188),""))</f>
        <v>0</v>
      </c>
      <c r="BC188" s="669"/>
      <c r="BD188" s="670">
        <f>IF($BE$3="４週",BB188/4,IF($BE$3="暦月",(BB188/($BE$8/7)),""))</f>
        <v>0</v>
      </c>
      <c r="BE188" s="669"/>
      <c r="BF188" s="665"/>
      <c r="BG188" s="666"/>
      <c r="BH188" s="666"/>
      <c r="BI188" s="666"/>
      <c r="BJ188" s="667"/>
    </row>
    <row r="189" spans="2:62" ht="20.25" customHeight="1">
      <c r="B189" s="671">
        <f>B187+1</f>
        <v>87</v>
      </c>
      <c r="C189" s="673"/>
      <c r="D189" s="674"/>
      <c r="E189" s="95"/>
      <c r="F189" s="96"/>
      <c r="G189" s="95"/>
      <c r="H189" s="96"/>
      <c r="I189" s="677"/>
      <c r="J189" s="678"/>
      <c r="K189" s="681"/>
      <c r="L189" s="682"/>
      <c r="M189" s="682"/>
      <c r="N189" s="674"/>
      <c r="O189" s="685"/>
      <c r="P189" s="686"/>
      <c r="Q189" s="686"/>
      <c r="R189" s="686"/>
      <c r="S189" s="687"/>
      <c r="T189" s="115" t="s">
        <v>450</v>
      </c>
      <c r="U189" s="116"/>
      <c r="V189" s="117"/>
      <c r="W189" s="108"/>
      <c r="X189" s="109"/>
      <c r="Y189" s="109"/>
      <c r="Z189" s="109"/>
      <c r="AA189" s="109"/>
      <c r="AB189" s="109"/>
      <c r="AC189" s="110"/>
      <c r="AD189" s="108"/>
      <c r="AE189" s="109"/>
      <c r="AF189" s="109"/>
      <c r="AG189" s="109"/>
      <c r="AH189" s="109"/>
      <c r="AI189" s="109"/>
      <c r="AJ189" s="110"/>
      <c r="AK189" s="108"/>
      <c r="AL189" s="109"/>
      <c r="AM189" s="109"/>
      <c r="AN189" s="109"/>
      <c r="AO189" s="109"/>
      <c r="AP189" s="109"/>
      <c r="AQ189" s="110"/>
      <c r="AR189" s="108"/>
      <c r="AS189" s="109"/>
      <c r="AT189" s="109"/>
      <c r="AU189" s="109"/>
      <c r="AV189" s="109"/>
      <c r="AW189" s="109"/>
      <c r="AX189" s="110"/>
      <c r="AY189" s="108"/>
      <c r="AZ189" s="109"/>
      <c r="BA189" s="111"/>
      <c r="BB189" s="691"/>
      <c r="BC189" s="692"/>
      <c r="BD189" s="650"/>
      <c r="BE189" s="651"/>
      <c r="BF189" s="652"/>
      <c r="BG189" s="653"/>
      <c r="BH189" s="653"/>
      <c r="BI189" s="653"/>
      <c r="BJ189" s="654"/>
    </row>
    <row r="190" spans="2:62" ht="20.25" customHeight="1">
      <c r="B190" s="694"/>
      <c r="C190" s="695"/>
      <c r="D190" s="696"/>
      <c r="E190" s="118"/>
      <c r="F190" s="119">
        <f>C189</f>
        <v>0</v>
      </c>
      <c r="G190" s="118"/>
      <c r="H190" s="119">
        <f>I189</f>
        <v>0</v>
      </c>
      <c r="I190" s="697"/>
      <c r="J190" s="698"/>
      <c r="K190" s="699"/>
      <c r="L190" s="700"/>
      <c r="M190" s="700"/>
      <c r="N190" s="696"/>
      <c r="O190" s="685"/>
      <c r="P190" s="686"/>
      <c r="Q190" s="686"/>
      <c r="R190" s="686"/>
      <c r="S190" s="687"/>
      <c r="T190" s="112" t="s">
        <v>451</v>
      </c>
      <c r="U190" s="113"/>
      <c r="V190" s="114"/>
      <c r="W190" s="100" t="str">
        <f>IF(W189="","",VLOOKUP(W189,[2]シフト記号表!$C$6:$L$47,10,FALSE))</f>
        <v/>
      </c>
      <c r="X190" s="101" t="str">
        <f>IF(X189="","",VLOOKUP(X189,[2]シフト記号表!$C$6:$L$47,10,FALSE))</f>
        <v/>
      </c>
      <c r="Y190" s="101" t="str">
        <f>IF(Y189="","",VLOOKUP(Y189,[2]シフト記号表!$C$6:$L$47,10,FALSE))</f>
        <v/>
      </c>
      <c r="Z190" s="101" t="str">
        <f>IF(Z189="","",VLOOKUP(Z189,[2]シフト記号表!$C$6:$L$47,10,FALSE))</f>
        <v/>
      </c>
      <c r="AA190" s="101" t="str">
        <f>IF(AA189="","",VLOOKUP(AA189,[2]シフト記号表!$C$6:$L$47,10,FALSE))</f>
        <v/>
      </c>
      <c r="AB190" s="101" t="str">
        <f>IF(AB189="","",VLOOKUP(AB189,[2]シフト記号表!$C$6:$L$47,10,FALSE))</f>
        <v/>
      </c>
      <c r="AC190" s="102" t="str">
        <f>IF(AC189="","",VLOOKUP(AC189,[2]シフト記号表!$C$6:$L$47,10,FALSE))</f>
        <v/>
      </c>
      <c r="AD190" s="100" t="str">
        <f>IF(AD189="","",VLOOKUP(AD189,[2]シフト記号表!$C$6:$L$47,10,FALSE))</f>
        <v/>
      </c>
      <c r="AE190" s="101" t="str">
        <f>IF(AE189="","",VLOOKUP(AE189,[2]シフト記号表!$C$6:$L$47,10,FALSE))</f>
        <v/>
      </c>
      <c r="AF190" s="101" t="str">
        <f>IF(AF189="","",VLOOKUP(AF189,[2]シフト記号表!$C$6:$L$47,10,FALSE))</f>
        <v/>
      </c>
      <c r="AG190" s="101" t="str">
        <f>IF(AG189="","",VLOOKUP(AG189,[2]シフト記号表!$C$6:$L$47,10,FALSE))</f>
        <v/>
      </c>
      <c r="AH190" s="101" t="str">
        <f>IF(AH189="","",VLOOKUP(AH189,[2]シフト記号表!$C$6:$L$47,10,FALSE))</f>
        <v/>
      </c>
      <c r="AI190" s="101" t="str">
        <f>IF(AI189="","",VLOOKUP(AI189,[2]シフト記号表!$C$6:$L$47,10,FALSE))</f>
        <v/>
      </c>
      <c r="AJ190" s="102" t="str">
        <f>IF(AJ189="","",VLOOKUP(AJ189,[2]シフト記号表!$C$6:$L$47,10,FALSE))</f>
        <v/>
      </c>
      <c r="AK190" s="100" t="str">
        <f>IF(AK189="","",VLOOKUP(AK189,[2]シフト記号表!$C$6:$L$47,10,FALSE))</f>
        <v/>
      </c>
      <c r="AL190" s="101" t="str">
        <f>IF(AL189="","",VLOOKUP(AL189,[2]シフト記号表!$C$6:$L$47,10,FALSE))</f>
        <v/>
      </c>
      <c r="AM190" s="101" t="str">
        <f>IF(AM189="","",VLOOKUP(AM189,[2]シフト記号表!$C$6:$L$47,10,FALSE))</f>
        <v/>
      </c>
      <c r="AN190" s="101" t="str">
        <f>IF(AN189="","",VLOOKUP(AN189,[2]シフト記号表!$C$6:$L$47,10,FALSE))</f>
        <v/>
      </c>
      <c r="AO190" s="101" t="str">
        <f>IF(AO189="","",VLOOKUP(AO189,[2]シフト記号表!$C$6:$L$47,10,FALSE))</f>
        <v/>
      </c>
      <c r="AP190" s="101" t="str">
        <f>IF(AP189="","",VLOOKUP(AP189,[2]シフト記号表!$C$6:$L$47,10,FALSE))</f>
        <v/>
      </c>
      <c r="AQ190" s="102" t="str">
        <f>IF(AQ189="","",VLOOKUP(AQ189,[2]シフト記号表!$C$6:$L$47,10,FALSE))</f>
        <v/>
      </c>
      <c r="AR190" s="100" t="str">
        <f>IF(AR189="","",VLOOKUP(AR189,[2]シフト記号表!$C$6:$L$47,10,FALSE))</f>
        <v/>
      </c>
      <c r="AS190" s="101" t="str">
        <f>IF(AS189="","",VLOOKUP(AS189,[2]シフト記号表!$C$6:$L$47,10,FALSE))</f>
        <v/>
      </c>
      <c r="AT190" s="101" t="str">
        <f>IF(AT189="","",VLOOKUP(AT189,[2]シフト記号表!$C$6:$L$47,10,FALSE))</f>
        <v/>
      </c>
      <c r="AU190" s="101" t="str">
        <f>IF(AU189="","",VLOOKUP(AU189,[2]シフト記号表!$C$6:$L$47,10,FALSE))</f>
        <v/>
      </c>
      <c r="AV190" s="101" t="str">
        <f>IF(AV189="","",VLOOKUP(AV189,[2]シフト記号表!$C$6:$L$47,10,FALSE))</f>
        <v/>
      </c>
      <c r="AW190" s="101" t="str">
        <f>IF(AW189="","",VLOOKUP(AW189,[2]シフト記号表!$C$6:$L$47,10,FALSE))</f>
        <v/>
      </c>
      <c r="AX190" s="102" t="str">
        <f>IF(AX189="","",VLOOKUP(AX189,[2]シフト記号表!$C$6:$L$47,10,FALSE))</f>
        <v/>
      </c>
      <c r="AY190" s="100" t="str">
        <f>IF(AY189="","",VLOOKUP(AY189,[2]シフト記号表!$C$6:$L$47,10,FALSE))</f>
        <v/>
      </c>
      <c r="AZ190" s="101" t="str">
        <f>IF(AZ189="","",VLOOKUP(AZ189,[2]シフト記号表!$C$6:$L$47,10,FALSE))</f>
        <v/>
      </c>
      <c r="BA190" s="101" t="str">
        <f>IF(BA189="","",VLOOKUP(BA189,[2]シフト記号表!$C$6:$L$47,10,FALSE))</f>
        <v/>
      </c>
      <c r="BB190" s="668">
        <f>IF($BE$3="４週",SUM(W190:AX190),IF($BE$3="暦月",SUM(W190:BA190),""))</f>
        <v>0</v>
      </c>
      <c r="BC190" s="669"/>
      <c r="BD190" s="670">
        <f>IF($BE$3="４週",BB190/4,IF($BE$3="暦月",(BB190/($BE$8/7)),""))</f>
        <v>0</v>
      </c>
      <c r="BE190" s="669"/>
      <c r="BF190" s="665"/>
      <c r="BG190" s="666"/>
      <c r="BH190" s="666"/>
      <c r="BI190" s="666"/>
      <c r="BJ190" s="667"/>
    </row>
    <row r="191" spans="2:62" ht="20.25" customHeight="1">
      <c r="B191" s="671">
        <f>B189+1</f>
        <v>88</v>
      </c>
      <c r="C191" s="673"/>
      <c r="D191" s="674"/>
      <c r="E191" s="95"/>
      <c r="F191" s="96"/>
      <c r="G191" s="95"/>
      <c r="H191" s="96"/>
      <c r="I191" s="677"/>
      <c r="J191" s="678"/>
      <c r="K191" s="681"/>
      <c r="L191" s="682"/>
      <c r="M191" s="682"/>
      <c r="N191" s="674"/>
      <c r="O191" s="685"/>
      <c r="P191" s="686"/>
      <c r="Q191" s="686"/>
      <c r="R191" s="686"/>
      <c r="S191" s="687"/>
      <c r="T191" s="115" t="s">
        <v>450</v>
      </c>
      <c r="U191" s="116"/>
      <c r="V191" s="117"/>
      <c r="W191" s="108"/>
      <c r="X191" s="109"/>
      <c r="Y191" s="109"/>
      <c r="Z191" s="109"/>
      <c r="AA191" s="109"/>
      <c r="AB191" s="109"/>
      <c r="AC191" s="110"/>
      <c r="AD191" s="108"/>
      <c r="AE191" s="109"/>
      <c r="AF191" s="109"/>
      <c r="AG191" s="109"/>
      <c r="AH191" s="109"/>
      <c r="AI191" s="109"/>
      <c r="AJ191" s="110"/>
      <c r="AK191" s="108"/>
      <c r="AL191" s="109"/>
      <c r="AM191" s="109"/>
      <c r="AN191" s="109"/>
      <c r="AO191" s="109"/>
      <c r="AP191" s="109"/>
      <c r="AQ191" s="110"/>
      <c r="AR191" s="108"/>
      <c r="AS191" s="109"/>
      <c r="AT191" s="109"/>
      <c r="AU191" s="109"/>
      <c r="AV191" s="109"/>
      <c r="AW191" s="109"/>
      <c r="AX191" s="110"/>
      <c r="AY191" s="108"/>
      <c r="AZ191" s="109"/>
      <c r="BA191" s="111"/>
      <c r="BB191" s="691"/>
      <c r="BC191" s="692"/>
      <c r="BD191" s="650"/>
      <c r="BE191" s="651"/>
      <c r="BF191" s="652"/>
      <c r="BG191" s="653"/>
      <c r="BH191" s="653"/>
      <c r="BI191" s="653"/>
      <c r="BJ191" s="654"/>
    </row>
    <row r="192" spans="2:62" ht="20.25" customHeight="1">
      <c r="B192" s="694"/>
      <c r="C192" s="695"/>
      <c r="D192" s="696"/>
      <c r="E192" s="118"/>
      <c r="F192" s="119">
        <f>C191</f>
        <v>0</v>
      </c>
      <c r="G192" s="118"/>
      <c r="H192" s="119">
        <f>I191</f>
        <v>0</v>
      </c>
      <c r="I192" s="697"/>
      <c r="J192" s="698"/>
      <c r="K192" s="699"/>
      <c r="L192" s="700"/>
      <c r="M192" s="700"/>
      <c r="N192" s="696"/>
      <c r="O192" s="685"/>
      <c r="P192" s="686"/>
      <c r="Q192" s="686"/>
      <c r="R192" s="686"/>
      <c r="S192" s="687"/>
      <c r="T192" s="112" t="s">
        <v>451</v>
      </c>
      <c r="U192" s="113"/>
      <c r="V192" s="114"/>
      <c r="W192" s="100" t="str">
        <f>IF(W191="","",VLOOKUP(W191,[2]シフト記号表!$C$6:$L$47,10,FALSE))</f>
        <v/>
      </c>
      <c r="X192" s="101" t="str">
        <f>IF(X191="","",VLOOKUP(X191,[2]シフト記号表!$C$6:$L$47,10,FALSE))</f>
        <v/>
      </c>
      <c r="Y192" s="101" t="str">
        <f>IF(Y191="","",VLOOKUP(Y191,[2]シフト記号表!$C$6:$L$47,10,FALSE))</f>
        <v/>
      </c>
      <c r="Z192" s="101" t="str">
        <f>IF(Z191="","",VLOOKUP(Z191,[2]シフト記号表!$C$6:$L$47,10,FALSE))</f>
        <v/>
      </c>
      <c r="AA192" s="101" t="str">
        <f>IF(AA191="","",VLOOKUP(AA191,[2]シフト記号表!$C$6:$L$47,10,FALSE))</f>
        <v/>
      </c>
      <c r="AB192" s="101" t="str">
        <f>IF(AB191="","",VLOOKUP(AB191,[2]シフト記号表!$C$6:$L$47,10,FALSE))</f>
        <v/>
      </c>
      <c r="AC192" s="102" t="str">
        <f>IF(AC191="","",VLOOKUP(AC191,[2]シフト記号表!$C$6:$L$47,10,FALSE))</f>
        <v/>
      </c>
      <c r="AD192" s="100" t="str">
        <f>IF(AD191="","",VLOOKUP(AD191,[2]シフト記号表!$C$6:$L$47,10,FALSE))</f>
        <v/>
      </c>
      <c r="AE192" s="101" t="str">
        <f>IF(AE191="","",VLOOKUP(AE191,[2]シフト記号表!$C$6:$L$47,10,FALSE))</f>
        <v/>
      </c>
      <c r="AF192" s="101" t="str">
        <f>IF(AF191="","",VLOOKUP(AF191,[2]シフト記号表!$C$6:$L$47,10,FALSE))</f>
        <v/>
      </c>
      <c r="AG192" s="101" t="str">
        <f>IF(AG191="","",VLOOKUP(AG191,[2]シフト記号表!$C$6:$L$47,10,FALSE))</f>
        <v/>
      </c>
      <c r="AH192" s="101" t="str">
        <f>IF(AH191="","",VLOOKUP(AH191,[2]シフト記号表!$C$6:$L$47,10,FALSE))</f>
        <v/>
      </c>
      <c r="AI192" s="101" t="str">
        <f>IF(AI191="","",VLOOKUP(AI191,[2]シフト記号表!$C$6:$L$47,10,FALSE))</f>
        <v/>
      </c>
      <c r="AJ192" s="102" t="str">
        <f>IF(AJ191="","",VLOOKUP(AJ191,[2]シフト記号表!$C$6:$L$47,10,FALSE))</f>
        <v/>
      </c>
      <c r="AK192" s="100" t="str">
        <f>IF(AK191="","",VLOOKUP(AK191,[2]シフト記号表!$C$6:$L$47,10,FALSE))</f>
        <v/>
      </c>
      <c r="AL192" s="101" t="str">
        <f>IF(AL191="","",VLOOKUP(AL191,[2]シフト記号表!$C$6:$L$47,10,FALSE))</f>
        <v/>
      </c>
      <c r="AM192" s="101" t="str">
        <f>IF(AM191="","",VLOOKUP(AM191,[2]シフト記号表!$C$6:$L$47,10,FALSE))</f>
        <v/>
      </c>
      <c r="AN192" s="101" t="str">
        <f>IF(AN191="","",VLOOKUP(AN191,[2]シフト記号表!$C$6:$L$47,10,FALSE))</f>
        <v/>
      </c>
      <c r="AO192" s="101" t="str">
        <f>IF(AO191="","",VLOOKUP(AO191,[2]シフト記号表!$C$6:$L$47,10,FALSE))</f>
        <v/>
      </c>
      <c r="AP192" s="101" t="str">
        <f>IF(AP191="","",VLOOKUP(AP191,[2]シフト記号表!$C$6:$L$47,10,FALSE))</f>
        <v/>
      </c>
      <c r="AQ192" s="102" t="str">
        <f>IF(AQ191="","",VLOOKUP(AQ191,[2]シフト記号表!$C$6:$L$47,10,FALSE))</f>
        <v/>
      </c>
      <c r="AR192" s="100" t="str">
        <f>IF(AR191="","",VLOOKUP(AR191,[2]シフト記号表!$C$6:$L$47,10,FALSE))</f>
        <v/>
      </c>
      <c r="AS192" s="101" t="str">
        <f>IF(AS191="","",VLOOKUP(AS191,[2]シフト記号表!$C$6:$L$47,10,FALSE))</f>
        <v/>
      </c>
      <c r="AT192" s="101" t="str">
        <f>IF(AT191="","",VLOOKUP(AT191,[2]シフト記号表!$C$6:$L$47,10,FALSE))</f>
        <v/>
      </c>
      <c r="AU192" s="101" t="str">
        <f>IF(AU191="","",VLOOKUP(AU191,[2]シフト記号表!$C$6:$L$47,10,FALSE))</f>
        <v/>
      </c>
      <c r="AV192" s="101" t="str">
        <f>IF(AV191="","",VLOOKUP(AV191,[2]シフト記号表!$C$6:$L$47,10,FALSE))</f>
        <v/>
      </c>
      <c r="AW192" s="101" t="str">
        <f>IF(AW191="","",VLOOKUP(AW191,[2]シフト記号表!$C$6:$L$47,10,FALSE))</f>
        <v/>
      </c>
      <c r="AX192" s="102" t="str">
        <f>IF(AX191="","",VLOOKUP(AX191,[2]シフト記号表!$C$6:$L$47,10,FALSE))</f>
        <v/>
      </c>
      <c r="AY192" s="100" t="str">
        <f>IF(AY191="","",VLOOKUP(AY191,[2]シフト記号表!$C$6:$L$47,10,FALSE))</f>
        <v/>
      </c>
      <c r="AZ192" s="101" t="str">
        <f>IF(AZ191="","",VLOOKUP(AZ191,[2]シフト記号表!$C$6:$L$47,10,FALSE))</f>
        <v/>
      </c>
      <c r="BA192" s="101" t="str">
        <f>IF(BA191="","",VLOOKUP(BA191,[2]シフト記号表!$C$6:$L$47,10,FALSE))</f>
        <v/>
      </c>
      <c r="BB192" s="668">
        <f>IF($BE$3="４週",SUM(W192:AX192),IF($BE$3="暦月",SUM(W192:BA192),""))</f>
        <v>0</v>
      </c>
      <c r="BC192" s="669"/>
      <c r="BD192" s="670">
        <f>IF($BE$3="４週",BB192/4,IF($BE$3="暦月",(BB192/($BE$8/7)),""))</f>
        <v>0</v>
      </c>
      <c r="BE192" s="669"/>
      <c r="BF192" s="665"/>
      <c r="BG192" s="666"/>
      <c r="BH192" s="666"/>
      <c r="BI192" s="666"/>
      <c r="BJ192" s="667"/>
    </row>
    <row r="193" spans="2:62" ht="20.25" customHeight="1">
      <c r="B193" s="671">
        <f>B191+1</f>
        <v>89</v>
      </c>
      <c r="C193" s="673"/>
      <c r="D193" s="674"/>
      <c r="E193" s="95"/>
      <c r="F193" s="96"/>
      <c r="G193" s="95"/>
      <c r="H193" s="96"/>
      <c r="I193" s="677"/>
      <c r="J193" s="678"/>
      <c r="K193" s="681"/>
      <c r="L193" s="682"/>
      <c r="M193" s="682"/>
      <c r="N193" s="674"/>
      <c r="O193" s="685"/>
      <c r="P193" s="686"/>
      <c r="Q193" s="686"/>
      <c r="R193" s="686"/>
      <c r="S193" s="687"/>
      <c r="T193" s="115" t="s">
        <v>450</v>
      </c>
      <c r="U193" s="116"/>
      <c r="V193" s="117"/>
      <c r="W193" s="108"/>
      <c r="X193" s="109"/>
      <c r="Y193" s="109"/>
      <c r="Z193" s="109"/>
      <c r="AA193" s="109"/>
      <c r="AB193" s="109"/>
      <c r="AC193" s="110"/>
      <c r="AD193" s="108"/>
      <c r="AE193" s="109"/>
      <c r="AF193" s="109"/>
      <c r="AG193" s="109"/>
      <c r="AH193" s="109"/>
      <c r="AI193" s="109"/>
      <c r="AJ193" s="110"/>
      <c r="AK193" s="108"/>
      <c r="AL193" s="109"/>
      <c r="AM193" s="109"/>
      <c r="AN193" s="109"/>
      <c r="AO193" s="109"/>
      <c r="AP193" s="109"/>
      <c r="AQ193" s="110"/>
      <c r="AR193" s="108"/>
      <c r="AS193" s="109"/>
      <c r="AT193" s="109"/>
      <c r="AU193" s="109"/>
      <c r="AV193" s="109"/>
      <c r="AW193" s="109"/>
      <c r="AX193" s="110"/>
      <c r="AY193" s="108"/>
      <c r="AZ193" s="109"/>
      <c r="BA193" s="111"/>
      <c r="BB193" s="691"/>
      <c r="BC193" s="692"/>
      <c r="BD193" s="650"/>
      <c r="BE193" s="651"/>
      <c r="BF193" s="652"/>
      <c r="BG193" s="653"/>
      <c r="BH193" s="653"/>
      <c r="BI193" s="653"/>
      <c r="BJ193" s="654"/>
    </row>
    <row r="194" spans="2:62" ht="20.25" customHeight="1">
      <c r="B194" s="694"/>
      <c r="C194" s="695"/>
      <c r="D194" s="696"/>
      <c r="E194" s="118"/>
      <c r="F194" s="119">
        <f>C193</f>
        <v>0</v>
      </c>
      <c r="G194" s="118"/>
      <c r="H194" s="119">
        <f>I193</f>
        <v>0</v>
      </c>
      <c r="I194" s="697"/>
      <c r="J194" s="698"/>
      <c r="K194" s="699"/>
      <c r="L194" s="700"/>
      <c r="M194" s="700"/>
      <c r="N194" s="696"/>
      <c r="O194" s="685"/>
      <c r="P194" s="686"/>
      <c r="Q194" s="686"/>
      <c r="R194" s="686"/>
      <c r="S194" s="687"/>
      <c r="T194" s="112" t="s">
        <v>451</v>
      </c>
      <c r="U194" s="113"/>
      <c r="V194" s="114"/>
      <c r="W194" s="100" t="str">
        <f>IF(W193="","",VLOOKUP(W193,[2]シフト記号表!$C$6:$L$47,10,FALSE))</f>
        <v/>
      </c>
      <c r="X194" s="101" t="str">
        <f>IF(X193="","",VLOOKUP(X193,[2]シフト記号表!$C$6:$L$47,10,FALSE))</f>
        <v/>
      </c>
      <c r="Y194" s="101" t="str">
        <f>IF(Y193="","",VLOOKUP(Y193,[2]シフト記号表!$C$6:$L$47,10,FALSE))</f>
        <v/>
      </c>
      <c r="Z194" s="101" t="str">
        <f>IF(Z193="","",VLOOKUP(Z193,[2]シフト記号表!$C$6:$L$47,10,FALSE))</f>
        <v/>
      </c>
      <c r="AA194" s="101" t="str">
        <f>IF(AA193="","",VLOOKUP(AA193,[2]シフト記号表!$C$6:$L$47,10,FALSE))</f>
        <v/>
      </c>
      <c r="AB194" s="101" t="str">
        <f>IF(AB193="","",VLOOKUP(AB193,[2]シフト記号表!$C$6:$L$47,10,FALSE))</f>
        <v/>
      </c>
      <c r="AC194" s="102" t="str">
        <f>IF(AC193="","",VLOOKUP(AC193,[2]シフト記号表!$C$6:$L$47,10,FALSE))</f>
        <v/>
      </c>
      <c r="AD194" s="100" t="str">
        <f>IF(AD193="","",VLOOKUP(AD193,[2]シフト記号表!$C$6:$L$47,10,FALSE))</f>
        <v/>
      </c>
      <c r="AE194" s="101" t="str">
        <f>IF(AE193="","",VLOOKUP(AE193,[2]シフト記号表!$C$6:$L$47,10,FALSE))</f>
        <v/>
      </c>
      <c r="AF194" s="101" t="str">
        <f>IF(AF193="","",VLOOKUP(AF193,[2]シフト記号表!$C$6:$L$47,10,FALSE))</f>
        <v/>
      </c>
      <c r="AG194" s="101" t="str">
        <f>IF(AG193="","",VLOOKUP(AG193,[2]シフト記号表!$C$6:$L$47,10,FALSE))</f>
        <v/>
      </c>
      <c r="AH194" s="101" t="str">
        <f>IF(AH193="","",VLOOKUP(AH193,[2]シフト記号表!$C$6:$L$47,10,FALSE))</f>
        <v/>
      </c>
      <c r="AI194" s="101" t="str">
        <f>IF(AI193="","",VLOOKUP(AI193,[2]シフト記号表!$C$6:$L$47,10,FALSE))</f>
        <v/>
      </c>
      <c r="AJ194" s="102" t="str">
        <f>IF(AJ193="","",VLOOKUP(AJ193,[2]シフト記号表!$C$6:$L$47,10,FALSE))</f>
        <v/>
      </c>
      <c r="AK194" s="100" t="str">
        <f>IF(AK193="","",VLOOKUP(AK193,[2]シフト記号表!$C$6:$L$47,10,FALSE))</f>
        <v/>
      </c>
      <c r="AL194" s="101" t="str">
        <f>IF(AL193="","",VLOOKUP(AL193,[2]シフト記号表!$C$6:$L$47,10,FALSE))</f>
        <v/>
      </c>
      <c r="AM194" s="101" t="str">
        <f>IF(AM193="","",VLOOKUP(AM193,[2]シフト記号表!$C$6:$L$47,10,FALSE))</f>
        <v/>
      </c>
      <c r="AN194" s="101" t="str">
        <f>IF(AN193="","",VLOOKUP(AN193,[2]シフト記号表!$C$6:$L$47,10,FALSE))</f>
        <v/>
      </c>
      <c r="AO194" s="101" t="str">
        <f>IF(AO193="","",VLOOKUP(AO193,[2]シフト記号表!$C$6:$L$47,10,FALSE))</f>
        <v/>
      </c>
      <c r="AP194" s="101" t="str">
        <f>IF(AP193="","",VLOOKUP(AP193,[2]シフト記号表!$C$6:$L$47,10,FALSE))</f>
        <v/>
      </c>
      <c r="AQ194" s="102" t="str">
        <f>IF(AQ193="","",VLOOKUP(AQ193,[2]シフト記号表!$C$6:$L$47,10,FALSE))</f>
        <v/>
      </c>
      <c r="AR194" s="100" t="str">
        <f>IF(AR193="","",VLOOKUP(AR193,[2]シフト記号表!$C$6:$L$47,10,FALSE))</f>
        <v/>
      </c>
      <c r="AS194" s="101" t="str">
        <f>IF(AS193="","",VLOOKUP(AS193,[2]シフト記号表!$C$6:$L$47,10,FALSE))</f>
        <v/>
      </c>
      <c r="AT194" s="101" t="str">
        <f>IF(AT193="","",VLOOKUP(AT193,[2]シフト記号表!$C$6:$L$47,10,FALSE))</f>
        <v/>
      </c>
      <c r="AU194" s="101" t="str">
        <f>IF(AU193="","",VLOOKUP(AU193,[2]シフト記号表!$C$6:$L$47,10,FALSE))</f>
        <v/>
      </c>
      <c r="AV194" s="101" t="str">
        <f>IF(AV193="","",VLOOKUP(AV193,[2]シフト記号表!$C$6:$L$47,10,FALSE))</f>
        <v/>
      </c>
      <c r="AW194" s="101" t="str">
        <f>IF(AW193="","",VLOOKUP(AW193,[2]シフト記号表!$C$6:$L$47,10,FALSE))</f>
        <v/>
      </c>
      <c r="AX194" s="102" t="str">
        <f>IF(AX193="","",VLOOKUP(AX193,[2]シフト記号表!$C$6:$L$47,10,FALSE))</f>
        <v/>
      </c>
      <c r="AY194" s="100" t="str">
        <f>IF(AY193="","",VLOOKUP(AY193,[2]シフト記号表!$C$6:$L$47,10,FALSE))</f>
        <v/>
      </c>
      <c r="AZ194" s="101" t="str">
        <f>IF(AZ193="","",VLOOKUP(AZ193,[2]シフト記号表!$C$6:$L$47,10,FALSE))</f>
        <v/>
      </c>
      <c r="BA194" s="101" t="str">
        <f>IF(BA193="","",VLOOKUP(BA193,[2]シフト記号表!$C$6:$L$47,10,FALSE))</f>
        <v/>
      </c>
      <c r="BB194" s="668">
        <f>IF($BE$3="４週",SUM(W194:AX194),IF($BE$3="暦月",SUM(W194:BA194),""))</f>
        <v>0</v>
      </c>
      <c r="BC194" s="669"/>
      <c r="BD194" s="670">
        <f>IF($BE$3="４週",BB194/4,IF($BE$3="暦月",(BB194/($BE$8/7)),""))</f>
        <v>0</v>
      </c>
      <c r="BE194" s="669"/>
      <c r="BF194" s="665"/>
      <c r="BG194" s="666"/>
      <c r="BH194" s="666"/>
      <c r="BI194" s="666"/>
      <c r="BJ194" s="667"/>
    </row>
    <row r="195" spans="2:62" ht="20.25" customHeight="1">
      <c r="B195" s="671">
        <f>B193+1</f>
        <v>90</v>
      </c>
      <c r="C195" s="673"/>
      <c r="D195" s="674"/>
      <c r="E195" s="95"/>
      <c r="F195" s="96"/>
      <c r="G195" s="95"/>
      <c r="H195" s="96"/>
      <c r="I195" s="677"/>
      <c r="J195" s="678"/>
      <c r="K195" s="681"/>
      <c r="L195" s="682"/>
      <c r="M195" s="682"/>
      <c r="N195" s="674"/>
      <c r="O195" s="685"/>
      <c r="P195" s="686"/>
      <c r="Q195" s="686"/>
      <c r="R195" s="686"/>
      <c r="S195" s="687"/>
      <c r="T195" s="115" t="s">
        <v>450</v>
      </c>
      <c r="U195" s="116"/>
      <c r="V195" s="117"/>
      <c r="W195" s="108"/>
      <c r="X195" s="109"/>
      <c r="Y195" s="109"/>
      <c r="Z195" s="109"/>
      <c r="AA195" s="109"/>
      <c r="AB195" s="109"/>
      <c r="AC195" s="110"/>
      <c r="AD195" s="108"/>
      <c r="AE195" s="109"/>
      <c r="AF195" s="109"/>
      <c r="AG195" s="109"/>
      <c r="AH195" s="109"/>
      <c r="AI195" s="109"/>
      <c r="AJ195" s="110"/>
      <c r="AK195" s="108"/>
      <c r="AL195" s="109"/>
      <c r="AM195" s="109"/>
      <c r="AN195" s="109"/>
      <c r="AO195" s="109"/>
      <c r="AP195" s="109"/>
      <c r="AQ195" s="110"/>
      <c r="AR195" s="108"/>
      <c r="AS195" s="109"/>
      <c r="AT195" s="109"/>
      <c r="AU195" s="109"/>
      <c r="AV195" s="109"/>
      <c r="AW195" s="109"/>
      <c r="AX195" s="110"/>
      <c r="AY195" s="108"/>
      <c r="AZ195" s="109"/>
      <c r="BA195" s="111"/>
      <c r="BB195" s="691"/>
      <c r="BC195" s="692"/>
      <c r="BD195" s="650"/>
      <c r="BE195" s="651"/>
      <c r="BF195" s="652"/>
      <c r="BG195" s="653"/>
      <c r="BH195" s="653"/>
      <c r="BI195" s="653"/>
      <c r="BJ195" s="654"/>
    </row>
    <row r="196" spans="2:62" ht="20.25" customHeight="1">
      <c r="B196" s="694"/>
      <c r="C196" s="695"/>
      <c r="D196" s="696"/>
      <c r="E196" s="118"/>
      <c r="F196" s="119">
        <f>C195</f>
        <v>0</v>
      </c>
      <c r="G196" s="118"/>
      <c r="H196" s="119">
        <f>I195</f>
        <v>0</v>
      </c>
      <c r="I196" s="697"/>
      <c r="J196" s="698"/>
      <c r="K196" s="699"/>
      <c r="L196" s="700"/>
      <c r="M196" s="700"/>
      <c r="N196" s="696"/>
      <c r="O196" s="685"/>
      <c r="P196" s="686"/>
      <c r="Q196" s="686"/>
      <c r="R196" s="686"/>
      <c r="S196" s="687"/>
      <c r="T196" s="112" t="s">
        <v>451</v>
      </c>
      <c r="U196" s="113"/>
      <c r="V196" s="114"/>
      <c r="W196" s="100" t="str">
        <f>IF(W195="","",VLOOKUP(W195,[2]シフト記号表!$C$6:$L$47,10,FALSE))</f>
        <v/>
      </c>
      <c r="X196" s="101" t="str">
        <f>IF(X195="","",VLOOKUP(X195,[2]シフト記号表!$C$6:$L$47,10,FALSE))</f>
        <v/>
      </c>
      <c r="Y196" s="101" t="str">
        <f>IF(Y195="","",VLOOKUP(Y195,[2]シフト記号表!$C$6:$L$47,10,FALSE))</f>
        <v/>
      </c>
      <c r="Z196" s="101" t="str">
        <f>IF(Z195="","",VLOOKUP(Z195,[2]シフト記号表!$C$6:$L$47,10,FALSE))</f>
        <v/>
      </c>
      <c r="AA196" s="101" t="str">
        <f>IF(AA195="","",VLOOKUP(AA195,[2]シフト記号表!$C$6:$L$47,10,FALSE))</f>
        <v/>
      </c>
      <c r="AB196" s="101" t="str">
        <f>IF(AB195="","",VLOOKUP(AB195,[2]シフト記号表!$C$6:$L$47,10,FALSE))</f>
        <v/>
      </c>
      <c r="AC196" s="102" t="str">
        <f>IF(AC195="","",VLOOKUP(AC195,[2]シフト記号表!$C$6:$L$47,10,FALSE))</f>
        <v/>
      </c>
      <c r="AD196" s="100" t="str">
        <f>IF(AD195="","",VLOOKUP(AD195,[2]シフト記号表!$C$6:$L$47,10,FALSE))</f>
        <v/>
      </c>
      <c r="AE196" s="101" t="str">
        <f>IF(AE195="","",VLOOKUP(AE195,[2]シフト記号表!$C$6:$L$47,10,FALSE))</f>
        <v/>
      </c>
      <c r="AF196" s="101" t="str">
        <f>IF(AF195="","",VLOOKUP(AF195,[2]シフト記号表!$C$6:$L$47,10,FALSE))</f>
        <v/>
      </c>
      <c r="AG196" s="101" t="str">
        <f>IF(AG195="","",VLOOKUP(AG195,[2]シフト記号表!$C$6:$L$47,10,FALSE))</f>
        <v/>
      </c>
      <c r="AH196" s="101" t="str">
        <f>IF(AH195="","",VLOOKUP(AH195,[2]シフト記号表!$C$6:$L$47,10,FALSE))</f>
        <v/>
      </c>
      <c r="AI196" s="101" t="str">
        <f>IF(AI195="","",VLOOKUP(AI195,[2]シフト記号表!$C$6:$L$47,10,FALSE))</f>
        <v/>
      </c>
      <c r="AJ196" s="102" t="str">
        <f>IF(AJ195="","",VLOOKUP(AJ195,[2]シフト記号表!$C$6:$L$47,10,FALSE))</f>
        <v/>
      </c>
      <c r="AK196" s="100" t="str">
        <f>IF(AK195="","",VLOOKUP(AK195,[2]シフト記号表!$C$6:$L$47,10,FALSE))</f>
        <v/>
      </c>
      <c r="AL196" s="101" t="str">
        <f>IF(AL195="","",VLOOKUP(AL195,[2]シフト記号表!$C$6:$L$47,10,FALSE))</f>
        <v/>
      </c>
      <c r="AM196" s="101" t="str">
        <f>IF(AM195="","",VLOOKUP(AM195,[2]シフト記号表!$C$6:$L$47,10,FALSE))</f>
        <v/>
      </c>
      <c r="AN196" s="101" t="str">
        <f>IF(AN195="","",VLOOKUP(AN195,[2]シフト記号表!$C$6:$L$47,10,FALSE))</f>
        <v/>
      </c>
      <c r="AO196" s="101" t="str">
        <f>IF(AO195="","",VLOOKUP(AO195,[2]シフト記号表!$C$6:$L$47,10,FALSE))</f>
        <v/>
      </c>
      <c r="AP196" s="101" t="str">
        <f>IF(AP195="","",VLOOKUP(AP195,[2]シフト記号表!$C$6:$L$47,10,FALSE))</f>
        <v/>
      </c>
      <c r="AQ196" s="102" t="str">
        <f>IF(AQ195="","",VLOOKUP(AQ195,[2]シフト記号表!$C$6:$L$47,10,FALSE))</f>
        <v/>
      </c>
      <c r="AR196" s="100" t="str">
        <f>IF(AR195="","",VLOOKUP(AR195,[2]シフト記号表!$C$6:$L$47,10,FALSE))</f>
        <v/>
      </c>
      <c r="AS196" s="101" t="str">
        <f>IF(AS195="","",VLOOKUP(AS195,[2]シフト記号表!$C$6:$L$47,10,FALSE))</f>
        <v/>
      </c>
      <c r="AT196" s="101" t="str">
        <f>IF(AT195="","",VLOOKUP(AT195,[2]シフト記号表!$C$6:$L$47,10,FALSE))</f>
        <v/>
      </c>
      <c r="AU196" s="101" t="str">
        <f>IF(AU195="","",VLOOKUP(AU195,[2]シフト記号表!$C$6:$L$47,10,FALSE))</f>
        <v/>
      </c>
      <c r="AV196" s="101" t="str">
        <f>IF(AV195="","",VLOOKUP(AV195,[2]シフト記号表!$C$6:$L$47,10,FALSE))</f>
        <v/>
      </c>
      <c r="AW196" s="101" t="str">
        <f>IF(AW195="","",VLOOKUP(AW195,[2]シフト記号表!$C$6:$L$47,10,FALSE))</f>
        <v/>
      </c>
      <c r="AX196" s="102" t="str">
        <f>IF(AX195="","",VLOOKUP(AX195,[2]シフト記号表!$C$6:$L$47,10,FALSE))</f>
        <v/>
      </c>
      <c r="AY196" s="100" t="str">
        <f>IF(AY195="","",VLOOKUP(AY195,[2]シフト記号表!$C$6:$L$47,10,FALSE))</f>
        <v/>
      </c>
      <c r="AZ196" s="101" t="str">
        <f>IF(AZ195="","",VLOOKUP(AZ195,[2]シフト記号表!$C$6:$L$47,10,FALSE))</f>
        <v/>
      </c>
      <c r="BA196" s="101" t="str">
        <f>IF(BA195="","",VLOOKUP(BA195,[2]シフト記号表!$C$6:$L$47,10,FALSE))</f>
        <v/>
      </c>
      <c r="BB196" s="668">
        <f>IF($BE$3="４週",SUM(W196:AX196),IF($BE$3="暦月",SUM(W196:BA196),""))</f>
        <v>0</v>
      </c>
      <c r="BC196" s="669"/>
      <c r="BD196" s="670">
        <f>IF($BE$3="４週",BB196/4,IF($BE$3="暦月",(BB196/($BE$8/7)),""))</f>
        <v>0</v>
      </c>
      <c r="BE196" s="669"/>
      <c r="BF196" s="665"/>
      <c r="BG196" s="666"/>
      <c r="BH196" s="666"/>
      <c r="BI196" s="666"/>
      <c r="BJ196" s="667"/>
    </row>
    <row r="197" spans="2:62" ht="20.25" customHeight="1">
      <c r="B197" s="671">
        <f>B195+1</f>
        <v>91</v>
      </c>
      <c r="C197" s="673"/>
      <c r="D197" s="674"/>
      <c r="E197" s="95"/>
      <c r="F197" s="96"/>
      <c r="G197" s="95"/>
      <c r="H197" s="96"/>
      <c r="I197" s="677"/>
      <c r="J197" s="678"/>
      <c r="K197" s="681"/>
      <c r="L197" s="682"/>
      <c r="M197" s="682"/>
      <c r="N197" s="674"/>
      <c r="O197" s="685"/>
      <c r="P197" s="686"/>
      <c r="Q197" s="686"/>
      <c r="R197" s="686"/>
      <c r="S197" s="687"/>
      <c r="T197" s="115" t="s">
        <v>450</v>
      </c>
      <c r="U197" s="116"/>
      <c r="V197" s="117"/>
      <c r="W197" s="108"/>
      <c r="X197" s="109"/>
      <c r="Y197" s="109"/>
      <c r="Z197" s="109"/>
      <c r="AA197" s="109"/>
      <c r="AB197" s="109"/>
      <c r="AC197" s="110"/>
      <c r="AD197" s="108"/>
      <c r="AE197" s="109"/>
      <c r="AF197" s="109"/>
      <c r="AG197" s="109"/>
      <c r="AH197" s="109"/>
      <c r="AI197" s="109"/>
      <c r="AJ197" s="110"/>
      <c r="AK197" s="108"/>
      <c r="AL197" s="109"/>
      <c r="AM197" s="109"/>
      <c r="AN197" s="109"/>
      <c r="AO197" s="109"/>
      <c r="AP197" s="109"/>
      <c r="AQ197" s="110"/>
      <c r="AR197" s="108"/>
      <c r="AS197" s="109"/>
      <c r="AT197" s="109"/>
      <c r="AU197" s="109"/>
      <c r="AV197" s="109"/>
      <c r="AW197" s="109"/>
      <c r="AX197" s="110"/>
      <c r="AY197" s="108"/>
      <c r="AZ197" s="109"/>
      <c r="BA197" s="111"/>
      <c r="BB197" s="691"/>
      <c r="BC197" s="692"/>
      <c r="BD197" s="650"/>
      <c r="BE197" s="651"/>
      <c r="BF197" s="652"/>
      <c r="BG197" s="653"/>
      <c r="BH197" s="653"/>
      <c r="BI197" s="653"/>
      <c r="BJ197" s="654"/>
    </row>
    <row r="198" spans="2:62" ht="20.25" customHeight="1">
      <c r="B198" s="694"/>
      <c r="C198" s="695"/>
      <c r="D198" s="696"/>
      <c r="E198" s="118"/>
      <c r="F198" s="119">
        <f>C197</f>
        <v>0</v>
      </c>
      <c r="G198" s="118"/>
      <c r="H198" s="119">
        <f>I197</f>
        <v>0</v>
      </c>
      <c r="I198" s="697"/>
      <c r="J198" s="698"/>
      <c r="K198" s="699"/>
      <c r="L198" s="700"/>
      <c r="M198" s="700"/>
      <c r="N198" s="696"/>
      <c r="O198" s="685"/>
      <c r="P198" s="686"/>
      <c r="Q198" s="686"/>
      <c r="R198" s="686"/>
      <c r="S198" s="687"/>
      <c r="T198" s="112" t="s">
        <v>451</v>
      </c>
      <c r="U198" s="113"/>
      <c r="V198" s="114"/>
      <c r="W198" s="100" t="str">
        <f>IF(W197="","",VLOOKUP(W197,[2]シフト記号表!$C$6:$L$47,10,FALSE))</f>
        <v/>
      </c>
      <c r="X198" s="101" t="str">
        <f>IF(X197="","",VLOOKUP(X197,[2]シフト記号表!$C$6:$L$47,10,FALSE))</f>
        <v/>
      </c>
      <c r="Y198" s="101" t="str">
        <f>IF(Y197="","",VLOOKUP(Y197,[2]シフト記号表!$C$6:$L$47,10,FALSE))</f>
        <v/>
      </c>
      <c r="Z198" s="101" t="str">
        <f>IF(Z197="","",VLOOKUP(Z197,[2]シフト記号表!$C$6:$L$47,10,FALSE))</f>
        <v/>
      </c>
      <c r="AA198" s="101" t="str">
        <f>IF(AA197="","",VLOOKUP(AA197,[2]シフト記号表!$C$6:$L$47,10,FALSE))</f>
        <v/>
      </c>
      <c r="AB198" s="101" t="str">
        <f>IF(AB197="","",VLOOKUP(AB197,[2]シフト記号表!$C$6:$L$47,10,FALSE))</f>
        <v/>
      </c>
      <c r="AC198" s="102" t="str">
        <f>IF(AC197="","",VLOOKUP(AC197,[2]シフト記号表!$C$6:$L$47,10,FALSE))</f>
        <v/>
      </c>
      <c r="AD198" s="100" t="str">
        <f>IF(AD197="","",VLOOKUP(AD197,[2]シフト記号表!$C$6:$L$47,10,FALSE))</f>
        <v/>
      </c>
      <c r="AE198" s="101" t="str">
        <f>IF(AE197="","",VLOOKUP(AE197,[2]シフト記号表!$C$6:$L$47,10,FALSE))</f>
        <v/>
      </c>
      <c r="AF198" s="101" t="str">
        <f>IF(AF197="","",VLOOKUP(AF197,[2]シフト記号表!$C$6:$L$47,10,FALSE))</f>
        <v/>
      </c>
      <c r="AG198" s="101" t="str">
        <f>IF(AG197="","",VLOOKUP(AG197,[2]シフト記号表!$C$6:$L$47,10,FALSE))</f>
        <v/>
      </c>
      <c r="AH198" s="101" t="str">
        <f>IF(AH197="","",VLOOKUP(AH197,[2]シフト記号表!$C$6:$L$47,10,FALSE))</f>
        <v/>
      </c>
      <c r="AI198" s="101" t="str">
        <f>IF(AI197="","",VLOOKUP(AI197,[2]シフト記号表!$C$6:$L$47,10,FALSE))</f>
        <v/>
      </c>
      <c r="AJ198" s="102" t="str">
        <f>IF(AJ197="","",VLOOKUP(AJ197,[2]シフト記号表!$C$6:$L$47,10,FALSE))</f>
        <v/>
      </c>
      <c r="AK198" s="100" t="str">
        <f>IF(AK197="","",VLOOKUP(AK197,[2]シフト記号表!$C$6:$L$47,10,FALSE))</f>
        <v/>
      </c>
      <c r="AL198" s="101" t="str">
        <f>IF(AL197="","",VLOOKUP(AL197,[2]シフト記号表!$C$6:$L$47,10,FALSE))</f>
        <v/>
      </c>
      <c r="AM198" s="101" t="str">
        <f>IF(AM197="","",VLOOKUP(AM197,[2]シフト記号表!$C$6:$L$47,10,FALSE))</f>
        <v/>
      </c>
      <c r="AN198" s="101" t="str">
        <f>IF(AN197="","",VLOOKUP(AN197,[2]シフト記号表!$C$6:$L$47,10,FALSE))</f>
        <v/>
      </c>
      <c r="AO198" s="101" t="str">
        <f>IF(AO197="","",VLOOKUP(AO197,[2]シフト記号表!$C$6:$L$47,10,FALSE))</f>
        <v/>
      </c>
      <c r="AP198" s="101" t="str">
        <f>IF(AP197="","",VLOOKUP(AP197,[2]シフト記号表!$C$6:$L$47,10,FALSE))</f>
        <v/>
      </c>
      <c r="AQ198" s="102" t="str">
        <f>IF(AQ197="","",VLOOKUP(AQ197,[2]シフト記号表!$C$6:$L$47,10,FALSE))</f>
        <v/>
      </c>
      <c r="AR198" s="100" t="str">
        <f>IF(AR197="","",VLOOKUP(AR197,[2]シフト記号表!$C$6:$L$47,10,FALSE))</f>
        <v/>
      </c>
      <c r="AS198" s="101" t="str">
        <f>IF(AS197="","",VLOOKUP(AS197,[2]シフト記号表!$C$6:$L$47,10,FALSE))</f>
        <v/>
      </c>
      <c r="AT198" s="101" t="str">
        <f>IF(AT197="","",VLOOKUP(AT197,[2]シフト記号表!$C$6:$L$47,10,FALSE))</f>
        <v/>
      </c>
      <c r="AU198" s="101" t="str">
        <f>IF(AU197="","",VLOOKUP(AU197,[2]シフト記号表!$C$6:$L$47,10,FALSE))</f>
        <v/>
      </c>
      <c r="AV198" s="101" t="str">
        <f>IF(AV197="","",VLOOKUP(AV197,[2]シフト記号表!$C$6:$L$47,10,FALSE))</f>
        <v/>
      </c>
      <c r="AW198" s="101" t="str">
        <f>IF(AW197="","",VLOOKUP(AW197,[2]シフト記号表!$C$6:$L$47,10,FALSE))</f>
        <v/>
      </c>
      <c r="AX198" s="102" t="str">
        <f>IF(AX197="","",VLOOKUP(AX197,[2]シフト記号表!$C$6:$L$47,10,FALSE))</f>
        <v/>
      </c>
      <c r="AY198" s="100" t="str">
        <f>IF(AY197="","",VLOOKUP(AY197,[2]シフト記号表!$C$6:$L$47,10,FALSE))</f>
        <v/>
      </c>
      <c r="AZ198" s="101" t="str">
        <f>IF(AZ197="","",VLOOKUP(AZ197,[2]シフト記号表!$C$6:$L$47,10,FALSE))</f>
        <v/>
      </c>
      <c r="BA198" s="101" t="str">
        <f>IF(BA197="","",VLOOKUP(BA197,[2]シフト記号表!$C$6:$L$47,10,FALSE))</f>
        <v/>
      </c>
      <c r="BB198" s="668">
        <f>IF($BE$3="４週",SUM(W198:AX198),IF($BE$3="暦月",SUM(W198:BA198),""))</f>
        <v>0</v>
      </c>
      <c r="BC198" s="669"/>
      <c r="BD198" s="670">
        <f>IF($BE$3="４週",BB198/4,IF($BE$3="暦月",(BB198/($BE$8/7)),""))</f>
        <v>0</v>
      </c>
      <c r="BE198" s="669"/>
      <c r="BF198" s="665"/>
      <c r="BG198" s="666"/>
      <c r="BH198" s="666"/>
      <c r="BI198" s="666"/>
      <c r="BJ198" s="667"/>
    </row>
    <row r="199" spans="2:62" ht="20.25" customHeight="1">
      <c r="B199" s="671">
        <f>B197+1</f>
        <v>92</v>
      </c>
      <c r="C199" s="673"/>
      <c r="D199" s="674"/>
      <c r="E199" s="95"/>
      <c r="F199" s="96"/>
      <c r="G199" s="95"/>
      <c r="H199" s="96"/>
      <c r="I199" s="677"/>
      <c r="J199" s="678"/>
      <c r="K199" s="681"/>
      <c r="L199" s="682"/>
      <c r="M199" s="682"/>
      <c r="N199" s="674"/>
      <c r="O199" s="685"/>
      <c r="P199" s="686"/>
      <c r="Q199" s="686"/>
      <c r="R199" s="686"/>
      <c r="S199" s="687"/>
      <c r="T199" s="115" t="s">
        <v>450</v>
      </c>
      <c r="U199" s="116"/>
      <c r="V199" s="117"/>
      <c r="W199" s="108"/>
      <c r="X199" s="109"/>
      <c r="Y199" s="109"/>
      <c r="Z199" s="109"/>
      <c r="AA199" s="109"/>
      <c r="AB199" s="109"/>
      <c r="AC199" s="110"/>
      <c r="AD199" s="108"/>
      <c r="AE199" s="109"/>
      <c r="AF199" s="109"/>
      <c r="AG199" s="109"/>
      <c r="AH199" s="109"/>
      <c r="AI199" s="109"/>
      <c r="AJ199" s="110"/>
      <c r="AK199" s="108"/>
      <c r="AL199" s="109"/>
      <c r="AM199" s="109"/>
      <c r="AN199" s="109"/>
      <c r="AO199" s="109"/>
      <c r="AP199" s="109"/>
      <c r="AQ199" s="110"/>
      <c r="AR199" s="108"/>
      <c r="AS199" s="109"/>
      <c r="AT199" s="109"/>
      <c r="AU199" s="109"/>
      <c r="AV199" s="109"/>
      <c r="AW199" s="109"/>
      <c r="AX199" s="110"/>
      <c r="AY199" s="108"/>
      <c r="AZ199" s="109"/>
      <c r="BA199" s="111"/>
      <c r="BB199" s="691"/>
      <c r="BC199" s="692"/>
      <c r="BD199" s="650"/>
      <c r="BE199" s="651"/>
      <c r="BF199" s="652"/>
      <c r="BG199" s="653"/>
      <c r="BH199" s="653"/>
      <c r="BI199" s="653"/>
      <c r="BJ199" s="654"/>
    </row>
    <row r="200" spans="2:62" ht="20.25" customHeight="1">
      <c r="B200" s="694"/>
      <c r="C200" s="695"/>
      <c r="D200" s="696"/>
      <c r="E200" s="118"/>
      <c r="F200" s="119">
        <f>C199</f>
        <v>0</v>
      </c>
      <c r="G200" s="118"/>
      <c r="H200" s="119">
        <f>I199</f>
        <v>0</v>
      </c>
      <c r="I200" s="697"/>
      <c r="J200" s="698"/>
      <c r="K200" s="699"/>
      <c r="L200" s="700"/>
      <c r="M200" s="700"/>
      <c r="N200" s="696"/>
      <c r="O200" s="685"/>
      <c r="P200" s="686"/>
      <c r="Q200" s="686"/>
      <c r="R200" s="686"/>
      <c r="S200" s="687"/>
      <c r="T200" s="112" t="s">
        <v>451</v>
      </c>
      <c r="U200" s="113"/>
      <c r="V200" s="114"/>
      <c r="W200" s="100" t="str">
        <f>IF(W199="","",VLOOKUP(W199,[2]シフト記号表!$C$6:$L$47,10,FALSE))</f>
        <v/>
      </c>
      <c r="X200" s="101" t="str">
        <f>IF(X199="","",VLOOKUP(X199,[2]シフト記号表!$C$6:$L$47,10,FALSE))</f>
        <v/>
      </c>
      <c r="Y200" s="101" t="str">
        <f>IF(Y199="","",VLOOKUP(Y199,[2]シフト記号表!$C$6:$L$47,10,FALSE))</f>
        <v/>
      </c>
      <c r="Z200" s="101" t="str">
        <f>IF(Z199="","",VLOOKUP(Z199,[2]シフト記号表!$C$6:$L$47,10,FALSE))</f>
        <v/>
      </c>
      <c r="AA200" s="101" t="str">
        <f>IF(AA199="","",VLOOKUP(AA199,[2]シフト記号表!$C$6:$L$47,10,FALSE))</f>
        <v/>
      </c>
      <c r="AB200" s="101" t="str">
        <f>IF(AB199="","",VLOOKUP(AB199,[2]シフト記号表!$C$6:$L$47,10,FALSE))</f>
        <v/>
      </c>
      <c r="AC200" s="102" t="str">
        <f>IF(AC199="","",VLOOKUP(AC199,[2]シフト記号表!$C$6:$L$47,10,FALSE))</f>
        <v/>
      </c>
      <c r="AD200" s="100" t="str">
        <f>IF(AD199="","",VLOOKUP(AD199,[2]シフト記号表!$C$6:$L$47,10,FALSE))</f>
        <v/>
      </c>
      <c r="AE200" s="101" t="str">
        <f>IF(AE199="","",VLOOKUP(AE199,[2]シフト記号表!$C$6:$L$47,10,FALSE))</f>
        <v/>
      </c>
      <c r="AF200" s="101" t="str">
        <f>IF(AF199="","",VLOOKUP(AF199,[2]シフト記号表!$C$6:$L$47,10,FALSE))</f>
        <v/>
      </c>
      <c r="AG200" s="101" t="str">
        <f>IF(AG199="","",VLOOKUP(AG199,[2]シフト記号表!$C$6:$L$47,10,FALSE))</f>
        <v/>
      </c>
      <c r="AH200" s="101" t="str">
        <f>IF(AH199="","",VLOOKUP(AH199,[2]シフト記号表!$C$6:$L$47,10,FALSE))</f>
        <v/>
      </c>
      <c r="AI200" s="101" t="str">
        <f>IF(AI199="","",VLOOKUP(AI199,[2]シフト記号表!$C$6:$L$47,10,FALSE))</f>
        <v/>
      </c>
      <c r="AJ200" s="102" t="str">
        <f>IF(AJ199="","",VLOOKUP(AJ199,[2]シフト記号表!$C$6:$L$47,10,FALSE))</f>
        <v/>
      </c>
      <c r="AK200" s="100" t="str">
        <f>IF(AK199="","",VLOOKUP(AK199,[2]シフト記号表!$C$6:$L$47,10,FALSE))</f>
        <v/>
      </c>
      <c r="AL200" s="101" t="str">
        <f>IF(AL199="","",VLOOKUP(AL199,[2]シフト記号表!$C$6:$L$47,10,FALSE))</f>
        <v/>
      </c>
      <c r="AM200" s="101" t="str">
        <f>IF(AM199="","",VLOOKUP(AM199,[2]シフト記号表!$C$6:$L$47,10,FALSE))</f>
        <v/>
      </c>
      <c r="AN200" s="101" t="str">
        <f>IF(AN199="","",VLOOKUP(AN199,[2]シフト記号表!$C$6:$L$47,10,FALSE))</f>
        <v/>
      </c>
      <c r="AO200" s="101" t="str">
        <f>IF(AO199="","",VLOOKUP(AO199,[2]シフト記号表!$C$6:$L$47,10,FALSE))</f>
        <v/>
      </c>
      <c r="AP200" s="101" t="str">
        <f>IF(AP199="","",VLOOKUP(AP199,[2]シフト記号表!$C$6:$L$47,10,FALSE))</f>
        <v/>
      </c>
      <c r="AQ200" s="102" t="str">
        <f>IF(AQ199="","",VLOOKUP(AQ199,[2]シフト記号表!$C$6:$L$47,10,FALSE))</f>
        <v/>
      </c>
      <c r="AR200" s="100" t="str">
        <f>IF(AR199="","",VLOOKUP(AR199,[2]シフト記号表!$C$6:$L$47,10,FALSE))</f>
        <v/>
      </c>
      <c r="AS200" s="101" t="str">
        <f>IF(AS199="","",VLOOKUP(AS199,[2]シフト記号表!$C$6:$L$47,10,FALSE))</f>
        <v/>
      </c>
      <c r="AT200" s="101" t="str">
        <f>IF(AT199="","",VLOOKUP(AT199,[2]シフト記号表!$C$6:$L$47,10,FALSE))</f>
        <v/>
      </c>
      <c r="AU200" s="101" t="str">
        <f>IF(AU199="","",VLOOKUP(AU199,[2]シフト記号表!$C$6:$L$47,10,FALSE))</f>
        <v/>
      </c>
      <c r="AV200" s="101" t="str">
        <f>IF(AV199="","",VLOOKUP(AV199,[2]シフト記号表!$C$6:$L$47,10,FALSE))</f>
        <v/>
      </c>
      <c r="AW200" s="101" t="str">
        <f>IF(AW199="","",VLOOKUP(AW199,[2]シフト記号表!$C$6:$L$47,10,FALSE))</f>
        <v/>
      </c>
      <c r="AX200" s="102" t="str">
        <f>IF(AX199="","",VLOOKUP(AX199,[2]シフト記号表!$C$6:$L$47,10,FALSE))</f>
        <v/>
      </c>
      <c r="AY200" s="100" t="str">
        <f>IF(AY199="","",VLOOKUP(AY199,[2]シフト記号表!$C$6:$L$47,10,FALSE))</f>
        <v/>
      </c>
      <c r="AZ200" s="101" t="str">
        <f>IF(AZ199="","",VLOOKUP(AZ199,[2]シフト記号表!$C$6:$L$47,10,FALSE))</f>
        <v/>
      </c>
      <c r="BA200" s="101" t="str">
        <f>IF(BA199="","",VLOOKUP(BA199,[2]シフト記号表!$C$6:$L$47,10,FALSE))</f>
        <v/>
      </c>
      <c r="BB200" s="668">
        <f>IF($BE$3="４週",SUM(W200:AX200),IF($BE$3="暦月",SUM(W200:BA200),""))</f>
        <v>0</v>
      </c>
      <c r="BC200" s="669"/>
      <c r="BD200" s="670">
        <f>IF($BE$3="４週",BB200/4,IF($BE$3="暦月",(BB200/($BE$8/7)),""))</f>
        <v>0</v>
      </c>
      <c r="BE200" s="669"/>
      <c r="BF200" s="665"/>
      <c r="BG200" s="666"/>
      <c r="BH200" s="666"/>
      <c r="BI200" s="666"/>
      <c r="BJ200" s="667"/>
    </row>
    <row r="201" spans="2:62" ht="20.25" customHeight="1">
      <c r="B201" s="671">
        <f>B199+1</f>
        <v>93</v>
      </c>
      <c r="C201" s="673"/>
      <c r="D201" s="674"/>
      <c r="E201" s="95"/>
      <c r="F201" s="96"/>
      <c r="G201" s="95"/>
      <c r="H201" s="96"/>
      <c r="I201" s="677"/>
      <c r="J201" s="678"/>
      <c r="K201" s="681"/>
      <c r="L201" s="682"/>
      <c r="M201" s="682"/>
      <c r="N201" s="674"/>
      <c r="O201" s="685"/>
      <c r="P201" s="686"/>
      <c r="Q201" s="686"/>
      <c r="R201" s="686"/>
      <c r="S201" s="687"/>
      <c r="T201" s="115" t="s">
        <v>450</v>
      </c>
      <c r="U201" s="116"/>
      <c r="V201" s="117"/>
      <c r="W201" s="108"/>
      <c r="X201" s="109"/>
      <c r="Y201" s="109"/>
      <c r="Z201" s="109"/>
      <c r="AA201" s="109"/>
      <c r="AB201" s="109"/>
      <c r="AC201" s="110"/>
      <c r="AD201" s="108"/>
      <c r="AE201" s="109"/>
      <c r="AF201" s="109"/>
      <c r="AG201" s="109"/>
      <c r="AH201" s="109"/>
      <c r="AI201" s="109"/>
      <c r="AJ201" s="110"/>
      <c r="AK201" s="108"/>
      <c r="AL201" s="109"/>
      <c r="AM201" s="109"/>
      <c r="AN201" s="109"/>
      <c r="AO201" s="109"/>
      <c r="AP201" s="109"/>
      <c r="AQ201" s="110"/>
      <c r="AR201" s="108"/>
      <c r="AS201" s="109"/>
      <c r="AT201" s="109"/>
      <c r="AU201" s="109"/>
      <c r="AV201" s="109"/>
      <c r="AW201" s="109"/>
      <c r="AX201" s="110"/>
      <c r="AY201" s="108"/>
      <c r="AZ201" s="109"/>
      <c r="BA201" s="111"/>
      <c r="BB201" s="691"/>
      <c r="BC201" s="692"/>
      <c r="BD201" s="650"/>
      <c r="BE201" s="651"/>
      <c r="BF201" s="652"/>
      <c r="BG201" s="653"/>
      <c r="BH201" s="653"/>
      <c r="BI201" s="653"/>
      <c r="BJ201" s="654"/>
    </row>
    <row r="202" spans="2:62" ht="20.25" customHeight="1">
      <c r="B202" s="694"/>
      <c r="C202" s="695"/>
      <c r="D202" s="696"/>
      <c r="E202" s="118"/>
      <c r="F202" s="119">
        <f>C201</f>
        <v>0</v>
      </c>
      <c r="G202" s="118"/>
      <c r="H202" s="119">
        <f>I201</f>
        <v>0</v>
      </c>
      <c r="I202" s="697"/>
      <c r="J202" s="698"/>
      <c r="K202" s="699"/>
      <c r="L202" s="700"/>
      <c r="M202" s="700"/>
      <c r="N202" s="696"/>
      <c r="O202" s="685"/>
      <c r="P202" s="686"/>
      <c r="Q202" s="686"/>
      <c r="R202" s="686"/>
      <c r="S202" s="687"/>
      <c r="T202" s="112" t="s">
        <v>451</v>
      </c>
      <c r="U202" s="113"/>
      <c r="V202" s="114"/>
      <c r="W202" s="100" t="str">
        <f>IF(W201="","",VLOOKUP(W201,[2]シフト記号表!$C$6:$L$47,10,FALSE))</f>
        <v/>
      </c>
      <c r="X202" s="101" t="str">
        <f>IF(X201="","",VLOOKUP(X201,[2]シフト記号表!$C$6:$L$47,10,FALSE))</f>
        <v/>
      </c>
      <c r="Y202" s="101" t="str">
        <f>IF(Y201="","",VLOOKUP(Y201,[2]シフト記号表!$C$6:$L$47,10,FALSE))</f>
        <v/>
      </c>
      <c r="Z202" s="101" t="str">
        <f>IF(Z201="","",VLOOKUP(Z201,[2]シフト記号表!$C$6:$L$47,10,FALSE))</f>
        <v/>
      </c>
      <c r="AA202" s="101" t="str">
        <f>IF(AA201="","",VLOOKUP(AA201,[2]シフト記号表!$C$6:$L$47,10,FALSE))</f>
        <v/>
      </c>
      <c r="AB202" s="101" t="str">
        <f>IF(AB201="","",VLOOKUP(AB201,[2]シフト記号表!$C$6:$L$47,10,FALSE))</f>
        <v/>
      </c>
      <c r="AC202" s="102" t="str">
        <f>IF(AC201="","",VLOOKUP(AC201,[2]シフト記号表!$C$6:$L$47,10,FALSE))</f>
        <v/>
      </c>
      <c r="AD202" s="100" t="str">
        <f>IF(AD201="","",VLOOKUP(AD201,[2]シフト記号表!$C$6:$L$47,10,FALSE))</f>
        <v/>
      </c>
      <c r="AE202" s="101" t="str">
        <f>IF(AE201="","",VLOOKUP(AE201,[2]シフト記号表!$C$6:$L$47,10,FALSE))</f>
        <v/>
      </c>
      <c r="AF202" s="101" t="str">
        <f>IF(AF201="","",VLOOKUP(AF201,[2]シフト記号表!$C$6:$L$47,10,FALSE))</f>
        <v/>
      </c>
      <c r="AG202" s="101" t="str">
        <f>IF(AG201="","",VLOOKUP(AG201,[2]シフト記号表!$C$6:$L$47,10,FALSE))</f>
        <v/>
      </c>
      <c r="AH202" s="101" t="str">
        <f>IF(AH201="","",VLOOKUP(AH201,[2]シフト記号表!$C$6:$L$47,10,FALSE))</f>
        <v/>
      </c>
      <c r="AI202" s="101" t="str">
        <f>IF(AI201="","",VLOOKUP(AI201,[2]シフト記号表!$C$6:$L$47,10,FALSE))</f>
        <v/>
      </c>
      <c r="AJ202" s="102" t="str">
        <f>IF(AJ201="","",VLOOKUP(AJ201,[2]シフト記号表!$C$6:$L$47,10,FALSE))</f>
        <v/>
      </c>
      <c r="AK202" s="100" t="str">
        <f>IF(AK201="","",VLOOKUP(AK201,[2]シフト記号表!$C$6:$L$47,10,FALSE))</f>
        <v/>
      </c>
      <c r="AL202" s="101" t="str">
        <f>IF(AL201="","",VLOOKUP(AL201,[2]シフト記号表!$C$6:$L$47,10,FALSE))</f>
        <v/>
      </c>
      <c r="AM202" s="101" t="str">
        <f>IF(AM201="","",VLOOKUP(AM201,[2]シフト記号表!$C$6:$L$47,10,FALSE))</f>
        <v/>
      </c>
      <c r="AN202" s="101" t="str">
        <f>IF(AN201="","",VLOOKUP(AN201,[2]シフト記号表!$C$6:$L$47,10,FALSE))</f>
        <v/>
      </c>
      <c r="AO202" s="101" t="str">
        <f>IF(AO201="","",VLOOKUP(AO201,[2]シフト記号表!$C$6:$L$47,10,FALSE))</f>
        <v/>
      </c>
      <c r="AP202" s="101" t="str">
        <f>IF(AP201="","",VLOOKUP(AP201,[2]シフト記号表!$C$6:$L$47,10,FALSE))</f>
        <v/>
      </c>
      <c r="AQ202" s="102" t="str">
        <f>IF(AQ201="","",VLOOKUP(AQ201,[2]シフト記号表!$C$6:$L$47,10,FALSE))</f>
        <v/>
      </c>
      <c r="AR202" s="100" t="str">
        <f>IF(AR201="","",VLOOKUP(AR201,[2]シフト記号表!$C$6:$L$47,10,FALSE))</f>
        <v/>
      </c>
      <c r="AS202" s="101" t="str">
        <f>IF(AS201="","",VLOOKUP(AS201,[2]シフト記号表!$C$6:$L$47,10,FALSE))</f>
        <v/>
      </c>
      <c r="AT202" s="101" t="str">
        <f>IF(AT201="","",VLOOKUP(AT201,[2]シフト記号表!$C$6:$L$47,10,FALSE))</f>
        <v/>
      </c>
      <c r="AU202" s="101" t="str">
        <f>IF(AU201="","",VLOOKUP(AU201,[2]シフト記号表!$C$6:$L$47,10,FALSE))</f>
        <v/>
      </c>
      <c r="AV202" s="101" t="str">
        <f>IF(AV201="","",VLOOKUP(AV201,[2]シフト記号表!$C$6:$L$47,10,FALSE))</f>
        <v/>
      </c>
      <c r="AW202" s="101" t="str">
        <f>IF(AW201="","",VLOOKUP(AW201,[2]シフト記号表!$C$6:$L$47,10,FALSE))</f>
        <v/>
      </c>
      <c r="AX202" s="102" t="str">
        <f>IF(AX201="","",VLOOKUP(AX201,[2]シフト記号表!$C$6:$L$47,10,FALSE))</f>
        <v/>
      </c>
      <c r="AY202" s="100" t="str">
        <f>IF(AY201="","",VLOOKUP(AY201,[2]シフト記号表!$C$6:$L$47,10,FALSE))</f>
        <v/>
      </c>
      <c r="AZ202" s="101" t="str">
        <f>IF(AZ201="","",VLOOKUP(AZ201,[2]シフト記号表!$C$6:$L$47,10,FALSE))</f>
        <v/>
      </c>
      <c r="BA202" s="101" t="str">
        <f>IF(BA201="","",VLOOKUP(BA201,[2]シフト記号表!$C$6:$L$47,10,FALSE))</f>
        <v/>
      </c>
      <c r="BB202" s="668">
        <f>IF($BE$3="４週",SUM(W202:AX202),IF($BE$3="暦月",SUM(W202:BA202),""))</f>
        <v>0</v>
      </c>
      <c r="BC202" s="669"/>
      <c r="BD202" s="670">
        <f>IF($BE$3="４週",BB202/4,IF($BE$3="暦月",(BB202/($BE$8/7)),""))</f>
        <v>0</v>
      </c>
      <c r="BE202" s="669"/>
      <c r="BF202" s="665"/>
      <c r="BG202" s="666"/>
      <c r="BH202" s="666"/>
      <c r="BI202" s="666"/>
      <c r="BJ202" s="667"/>
    </row>
    <row r="203" spans="2:62" ht="20.25" customHeight="1">
      <c r="B203" s="671">
        <f>B201+1</f>
        <v>94</v>
      </c>
      <c r="C203" s="673"/>
      <c r="D203" s="674"/>
      <c r="E203" s="95"/>
      <c r="F203" s="96"/>
      <c r="G203" s="95"/>
      <c r="H203" s="96"/>
      <c r="I203" s="677"/>
      <c r="J203" s="678"/>
      <c r="K203" s="681"/>
      <c r="L203" s="682"/>
      <c r="M203" s="682"/>
      <c r="N203" s="674"/>
      <c r="O203" s="685"/>
      <c r="P203" s="686"/>
      <c r="Q203" s="686"/>
      <c r="R203" s="686"/>
      <c r="S203" s="687"/>
      <c r="T203" s="115" t="s">
        <v>450</v>
      </c>
      <c r="U203" s="116"/>
      <c r="V203" s="117"/>
      <c r="W203" s="108"/>
      <c r="X203" s="109"/>
      <c r="Y203" s="109"/>
      <c r="Z203" s="109"/>
      <c r="AA203" s="109"/>
      <c r="AB203" s="109"/>
      <c r="AC203" s="110"/>
      <c r="AD203" s="108"/>
      <c r="AE203" s="109"/>
      <c r="AF203" s="109"/>
      <c r="AG203" s="109"/>
      <c r="AH203" s="109"/>
      <c r="AI203" s="109"/>
      <c r="AJ203" s="110"/>
      <c r="AK203" s="108"/>
      <c r="AL203" s="109"/>
      <c r="AM203" s="109"/>
      <c r="AN203" s="109"/>
      <c r="AO203" s="109"/>
      <c r="AP203" s="109"/>
      <c r="AQ203" s="110"/>
      <c r="AR203" s="108"/>
      <c r="AS203" s="109"/>
      <c r="AT203" s="109"/>
      <c r="AU203" s="109"/>
      <c r="AV203" s="109"/>
      <c r="AW203" s="109"/>
      <c r="AX203" s="110"/>
      <c r="AY203" s="108"/>
      <c r="AZ203" s="109"/>
      <c r="BA203" s="111"/>
      <c r="BB203" s="691"/>
      <c r="BC203" s="692"/>
      <c r="BD203" s="650"/>
      <c r="BE203" s="651"/>
      <c r="BF203" s="652"/>
      <c r="BG203" s="653"/>
      <c r="BH203" s="653"/>
      <c r="BI203" s="653"/>
      <c r="BJ203" s="654"/>
    </row>
    <row r="204" spans="2:62" ht="20.25" customHeight="1">
      <c r="B204" s="694"/>
      <c r="C204" s="695"/>
      <c r="D204" s="696"/>
      <c r="E204" s="118"/>
      <c r="F204" s="119">
        <f>C203</f>
        <v>0</v>
      </c>
      <c r="G204" s="118"/>
      <c r="H204" s="119">
        <f>I203</f>
        <v>0</v>
      </c>
      <c r="I204" s="697"/>
      <c r="J204" s="698"/>
      <c r="K204" s="699"/>
      <c r="L204" s="700"/>
      <c r="M204" s="700"/>
      <c r="N204" s="696"/>
      <c r="O204" s="685"/>
      <c r="P204" s="686"/>
      <c r="Q204" s="686"/>
      <c r="R204" s="686"/>
      <c r="S204" s="687"/>
      <c r="T204" s="112" t="s">
        <v>451</v>
      </c>
      <c r="U204" s="113"/>
      <c r="V204" s="114"/>
      <c r="W204" s="100" t="str">
        <f>IF(W203="","",VLOOKUP(W203,[2]シフト記号表!$C$6:$L$47,10,FALSE))</f>
        <v/>
      </c>
      <c r="X204" s="101" t="str">
        <f>IF(X203="","",VLOOKUP(X203,[2]シフト記号表!$C$6:$L$47,10,FALSE))</f>
        <v/>
      </c>
      <c r="Y204" s="101" t="str">
        <f>IF(Y203="","",VLOOKUP(Y203,[2]シフト記号表!$C$6:$L$47,10,FALSE))</f>
        <v/>
      </c>
      <c r="Z204" s="101" t="str">
        <f>IF(Z203="","",VLOOKUP(Z203,[2]シフト記号表!$C$6:$L$47,10,FALSE))</f>
        <v/>
      </c>
      <c r="AA204" s="101" t="str">
        <f>IF(AA203="","",VLOOKUP(AA203,[2]シフト記号表!$C$6:$L$47,10,FALSE))</f>
        <v/>
      </c>
      <c r="AB204" s="101" t="str">
        <f>IF(AB203="","",VLOOKUP(AB203,[2]シフト記号表!$C$6:$L$47,10,FALSE))</f>
        <v/>
      </c>
      <c r="AC204" s="102" t="str">
        <f>IF(AC203="","",VLOOKUP(AC203,[2]シフト記号表!$C$6:$L$47,10,FALSE))</f>
        <v/>
      </c>
      <c r="AD204" s="100" t="str">
        <f>IF(AD203="","",VLOOKUP(AD203,[2]シフト記号表!$C$6:$L$47,10,FALSE))</f>
        <v/>
      </c>
      <c r="AE204" s="101" t="str">
        <f>IF(AE203="","",VLOOKUP(AE203,[2]シフト記号表!$C$6:$L$47,10,FALSE))</f>
        <v/>
      </c>
      <c r="AF204" s="101" t="str">
        <f>IF(AF203="","",VLOOKUP(AF203,[2]シフト記号表!$C$6:$L$47,10,FALSE))</f>
        <v/>
      </c>
      <c r="AG204" s="101" t="str">
        <f>IF(AG203="","",VLOOKUP(AG203,[2]シフト記号表!$C$6:$L$47,10,FALSE))</f>
        <v/>
      </c>
      <c r="AH204" s="101" t="str">
        <f>IF(AH203="","",VLOOKUP(AH203,[2]シフト記号表!$C$6:$L$47,10,FALSE))</f>
        <v/>
      </c>
      <c r="AI204" s="101" t="str">
        <f>IF(AI203="","",VLOOKUP(AI203,[2]シフト記号表!$C$6:$L$47,10,FALSE))</f>
        <v/>
      </c>
      <c r="AJ204" s="102" t="str">
        <f>IF(AJ203="","",VLOOKUP(AJ203,[2]シフト記号表!$C$6:$L$47,10,FALSE))</f>
        <v/>
      </c>
      <c r="AK204" s="100" t="str">
        <f>IF(AK203="","",VLOOKUP(AK203,[2]シフト記号表!$C$6:$L$47,10,FALSE))</f>
        <v/>
      </c>
      <c r="AL204" s="101" t="str">
        <f>IF(AL203="","",VLOOKUP(AL203,[2]シフト記号表!$C$6:$L$47,10,FALSE))</f>
        <v/>
      </c>
      <c r="AM204" s="101" t="str">
        <f>IF(AM203="","",VLOOKUP(AM203,[2]シフト記号表!$C$6:$L$47,10,FALSE))</f>
        <v/>
      </c>
      <c r="AN204" s="101" t="str">
        <f>IF(AN203="","",VLOOKUP(AN203,[2]シフト記号表!$C$6:$L$47,10,FALSE))</f>
        <v/>
      </c>
      <c r="AO204" s="101" t="str">
        <f>IF(AO203="","",VLOOKUP(AO203,[2]シフト記号表!$C$6:$L$47,10,FALSE))</f>
        <v/>
      </c>
      <c r="AP204" s="101" t="str">
        <f>IF(AP203="","",VLOOKUP(AP203,[2]シフト記号表!$C$6:$L$47,10,FALSE))</f>
        <v/>
      </c>
      <c r="AQ204" s="102" t="str">
        <f>IF(AQ203="","",VLOOKUP(AQ203,[2]シフト記号表!$C$6:$L$47,10,FALSE))</f>
        <v/>
      </c>
      <c r="AR204" s="100" t="str">
        <f>IF(AR203="","",VLOOKUP(AR203,[2]シフト記号表!$C$6:$L$47,10,FALSE))</f>
        <v/>
      </c>
      <c r="AS204" s="101" t="str">
        <f>IF(AS203="","",VLOOKUP(AS203,[2]シフト記号表!$C$6:$L$47,10,FALSE))</f>
        <v/>
      </c>
      <c r="AT204" s="101" t="str">
        <f>IF(AT203="","",VLOOKUP(AT203,[2]シフト記号表!$C$6:$L$47,10,FALSE))</f>
        <v/>
      </c>
      <c r="AU204" s="101" t="str">
        <f>IF(AU203="","",VLOOKUP(AU203,[2]シフト記号表!$C$6:$L$47,10,FALSE))</f>
        <v/>
      </c>
      <c r="AV204" s="101" t="str">
        <f>IF(AV203="","",VLOOKUP(AV203,[2]シフト記号表!$C$6:$L$47,10,FALSE))</f>
        <v/>
      </c>
      <c r="AW204" s="101" t="str">
        <f>IF(AW203="","",VLOOKUP(AW203,[2]シフト記号表!$C$6:$L$47,10,FALSE))</f>
        <v/>
      </c>
      <c r="AX204" s="102" t="str">
        <f>IF(AX203="","",VLOOKUP(AX203,[2]シフト記号表!$C$6:$L$47,10,FALSE))</f>
        <v/>
      </c>
      <c r="AY204" s="100" t="str">
        <f>IF(AY203="","",VLOOKUP(AY203,[2]シフト記号表!$C$6:$L$47,10,FALSE))</f>
        <v/>
      </c>
      <c r="AZ204" s="101" t="str">
        <f>IF(AZ203="","",VLOOKUP(AZ203,[2]シフト記号表!$C$6:$L$47,10,FALSE))</f>
        <v/>
      </c>
      <c r="BA204" s="101" t="str">
        <f>IF(BA203="","",VLOOKUP(BA203,[2]シフト記号表!$C$6:$L$47,10,FALSE))</f>
        <v/>
      </c>
      <c r="BB204" s="668">
        <f>IF($BE$3="４週",SUM(W204:AX204),IF($BE$3="暦月",SUM(W204:BA204),""))</f>
        <v>0</v>
      </c>
      <c r="BC204" s="669"/>
      <c r="BD204" s="670">
        <f>IF($BE$3="４週",BB204/4,IF($BE$3="暦月",(BB204/($BE$8/7)),""))</f>
        <v>0</v>
      </c>
      <c r="BE204" s="669"/>
      <c r="BF204" s="665"/>
      <c r="BG204" s="666"/>
      <c r="BH204" s="666"/>
      <c r="BI204" s="666"/>
      <c r="BJ204" s="667"/>
    </row>
    <row r="205" spans="2:62" ht="20.25" customHeight="1">
      <c r="B205" s="671">
        <f>B203+1</f>
        <v>95</v>
      </c>
      <c r="C205" s="673"/>
      <c r="D205" s="674"/>
      <c r="E205" s="95"/>
      <c r="F205" s="96"/>
      <c r="G205" s="95"/>
      <c r="H205" s="96"/>
      <c r="I205" s="677"/>
      <c r="J205" s="678"/>
      <c r="K205" s="681"/>
      <c r="L205" s="682"/>
      <c r="M205" s="682"/>
      <c r="N205" s="674"/>
      <c r="O205" s="685"/>
      <c r="P205" s="686"/>
      <c r="Q205" s="686"/>
      <c r="R205" s="686"/>
      <c r="S205" s="687"/>
      <c r="T205" s="115" t="s">
        <v>450</v>
      </c>
      <c r="U205" s="116"/>
      <c r="V205" s="117"/>
      <c r="W205" s="108"/>
      <c r="X205" s="109"/>
      <c r="Y205" s="109"/>
      <c r="Z205" s="109"/>
      <c r="AA205" s="109"/>
      <c r="AB205" s="109"/>
      <c r="AC205" s="110"/>
      <c r="AD205" s="108"/>
      <c r="AE205" s="109"/>
      <c r="AF205" s="109"/>
      <c r="AG205" s="109"/>
      <c r="AH205" s="109"/>
      <c r="AI205" s="109"/>
      <c r="AJ205" s="110"/>
      <c r="AK205" s="108"/>
      <c r="AL205" s="109"/>
      <c r="AM205" s="109"/>
      <c r="AN205" s="109"/>
      <c r="AO205" s="109"/>
      <c r="AP205" s="109"/>
      <c r="AQ205" s="110"/>
      <c r="AR205" s="108"/>
      <c r="AS205" s="109"/>
      <c r="AT205" s="109"/>
      <c r="AU205" s="109"/>
      <c r="AV205" s="109"/>
      <c r="AW205" s="109"/>
      <c r="AX205" s="110"/>
      <c r="AY205" s="108"/>
      <c r="AZ205" s="109"/>
      <c r="BA205" s="111"/>
      <c r="BB205" s="691"/>
      <c r="BC205" s="692"/>
      <c r="BD205" s="650"/>
      <c r="BE205" s="651"/>
      <c r="BF205" s="652"/>
      <c r="BG205" s="653"/>
      <c r="BH205" s="653"/>
      <c r="BI205" s="653"/>
      <c r="BJ205" s="654"/>
    </row>
    <row r="206" spans="2:62" ht="20.25" customHeight="1">
      <c r="B206" s="694"/>
      <c r="C206" s="695"/>
      <c r="D206" s="696"/>
      <c r="E206" s="118"/>
      <c r="F206" s="119">
        <f>C205</f>
        <v>0</v>
      </c>
      <c r="G206" s="118"/>
      <c r="H206" s="119">
        <f>I205</f>
        <v>0</v>
      </c>
      <c r="I206" s="697"/>
      <c r="J206" s="698"/>
      <c r="K206" s="699"/>
      <c r="L206" s="700"/>
      <c r="M206" s="700"/>
      <c r="N206" s="696"/>
      <c r="O206" s="685"/>
      <c r="P206" s="686"/>
      <c r="Q206" s="686"/>
      <c r="R206" s="686"/>
      <c r="S206" s="687"/>
      <c r="T206" s="112" t="s">
        <v>451</v>
      </c>
      <c r="U206" s="113"/>
      <c r="V206" s="114"/>
      <c r="W206" s="100" t="str">
        <f>IF(W205="","",VLOOKUP(W205,[2]シフト記号表!$C$6:$L$47,10,FALSE))</f>
        <v/>
      </c>
      <c r="X206" s="101" t="str">
        <f>IF(X205="","",VLOOKUP(X205,[2]シフト記号表!$C$6:$L$47,10,FALSE))</f>
        <v/>
      </c>
      <c r="Y206" s="101" t="str">
        <f>IF(Y205="","",VLOOKUP(Y205,[2]シフト記号表!$C$6:$L$47,10,FALSE))</f>
        <v/>
      </c>
      <c r="Z206" s="101" t="str">
        <f>IF(Z205="","",VLOOKUP(Z205,[2]シフト記号表!$C$6:$L$47,10,FALSE))</f>
        <v/>
      </c>
      <c r="AA206" s="101" t="str">
        <f>IF(AA205="","",VLOOKUP(AA205,[2]シフト記号表!$C$6:$L$47,10,FALSE))</f>
        <v/>
      </c>
      <c r="AB206" s="101" t="str">
        <f>IF(AB205="","",VLOOKUP(AB205,[2]シフト記号表!$C$6:$L$47,10,FALSE))</f>
        <v/>
      </c>
      <c r="AC206" s="102" t="str">
        <f>IF(AC205="","",VLOOKUP(AC205,[2]シフト記号表!$C$6:$L$47,10,FALSE))</f>
        <v/>
      </c>
      <c r="AD206" s="100" t="str">
        <f>IF(AD205="","",VLOOKUP(AD205,[2]シフト記号表!$C$6:$L$47,10,FALSE))</f>
        <v/>
      </c>
      <c r="AE206" s="101" t="str">
        <f>IF(AE205="","",VLOOKUP(AE205,[2]シフト記号表!$C$6:$L$47,10,FALSE))</f>
        <v/>
      </c>
      <c r="AF206" s="101" t="str">
        <f>IF(AF205="","",VLOOKUP(AF205,[2]シフト記号表!$C$6:$L$47,10,FALSE))</f>
        <v/>
      </c>
      <c r="AG206" s="101" t="str">
        <f>IF(AG205="","",VLOOKUP(AG205,[2]シフト記号表!$C$6:$L$47,10,FALSE))</f>
        <v/>
      </c>
      <c r="AH206" s="101" t="str">
        <f>IF(AH205="","",VLOOKUP(AH205,[2]シフト記号表!$C$6:$L$47,10,FALSE))</f>
        <v/>
      </c>
      <c r="AI206" s="101" t="str">
        <f>IF(AI205="","",VLOOKUP(AI205,[2]シフト記号表!$C$6:$L$47,10,FALSE))</f>
        <v/>
      </c>
      <c r="AJ206" s="102" t="str">
        <f>IF(AJ205="","",VLOOKUP(AJ205,[2]シフト記号表!$C$6:$L$47,10,FALSE))</f>
        <v/>
      </c>
      <c r="AK206" s="100" t="str">
        <f>IF(AK205="","",VLOOKUP(AK205,[2]シフト記号表!$C$6:$L$47,10,FALSE))</f>
        <v/>
      </c>
      <c r="AL206" s="101" t="str">
        <f>IF(AL205="","",VLOOKUP(AL205,[2]シフト記号表!$C$6:$L$47,10,FALSE))</f>
        <v/>
      </c>
      <c r="AM206" s="101" t="str">
        <f>IF(AM205="","",VLOOKUP(AM205,[2]シフト記号表!$C$6:$L$47,10,FALSE))</f>
        <v/>
      </c>
      <c r="AN206" s="101" t="str">
        <f>IF(AN205="","",VLOOKUP(AN205,[2]シフト記号表!$C$6:$L$47,10,FALSE))</f>
        <v/>
      </c>
      <c r="AO206" s="101" t="str">
        <f>IF(AO205="","",VLOOKUP(AO205,[2]シフト記号表!$C$6:$L$47,10,FALSE))</f>
        <v/>
      </c>
      <c r="AP206" s="101" t="str">
        <f>IF(AP205="","",VLOOKUP(AP205,[2]シフト記号表!$C$6:$L$47,10,FALSE))</f>
        <v/>
      </c>
      <c r="AQ206" s="102" t="str">
        <f>IF(AQ205="","",VLOOKUP(AQ205,[2]シフト記号表!$C$6:$L$47,10,FALSE))</f>
        <v/>
      </c>
      <c r="AR206" s="100" t="str">
        <f>IF(AR205="","",VLOOKUP(AR205,[2]シフト記号表!$C$6:$L$47,10,FALSE))</f>
        <v/>
      </c>
      <c r="AS206" s="101" t="str">
        <f>IF(AS205="","",VLOOKUP(AS205,[2]シフト記号表!$C$6:$L$47,10,FALSE))</f>
        <v/>
      </c>
      <c r="AT206" s="101" t="str">
        <f>IF(AT205="","",VLOOKUP(AT205,[2]シフト記号表!$C$6:$L$47,10,FALSE))</f>
        <v/>
      </c>
      <c r="AU206" s="101" t="str">
        <f>IF(AU205="","",VLOOKUP(AU205,[2]シフト記号表!$C$6:$L$47,10,FALSE))</f>
        <v/>
      </c>
      <c r="AV206" s="101" t="str">
        <f>IF(AV205="","",VLOOKUP(AV205,[2]シフト記号表!$C$6:$L$47,10,FALSE))</f>
        <v/>
      </c>
      <c r="AW206" s="101" t="str">
        <f>IF(AW205="","",VLOOKUP(AW205,[2]シフト記号表!$C$6:$L$47,10,FALSE))</f>
        <v/>
      </c>
      <c r="AX206" s="102" t="str">
        <f>IF(AX205="","",VLOOKUP(AX205,[2]シフト記号表!$C$6:$L$47,10,FALSE))</f>
        <v/>
      </c>
      <c r="AY206" s="100" t="str">
        <f>IF(AY205="","",VLOOKUP(AY205,[2]シフト記号表!$C$6:$L$47,10,FALSE))</f>
        <v/>
      </c>
      <c r="AZ206" s="101" t="str">
        <f>IF(AZ205="","",VLOOKUP(AZ205,[2]シフト記号表!$C$6:$L$47,10,FALSE))</f>
        <v/>
      </c>
      <c r="BA206" s="101" t="str">
        <f>IF(BA205="","",VLOOKUP(BA205,[2]シフト記号表!$C$6:$L$47,10,FALSE))</f>
        <v/>
      </c>
      <c r="BB206" s="668">
        <f>IF($BE$3="４週",SUM(W206:AX206),IF($BE$3="暦月",SUM(W206:BA206),""))</f>
        <v>0</v>
      </c>
      <c r="BC206" s="669"/>
      <c r="BD206" s="670">
        <f>IF($BE$3="４週",BB206/4,IF($BE$3="暦月",(BB206/($BE$8/7)),""))</f>
        <v>0</v>
      </c>
      <c r="BE206" s="669"/>
      <c r="BF206" s="665"/>
      <c r="BG206" s="666"/>
      <c r="BH206" s="666"/>
      <c r="BI206" s="666"/>
      <c r="BJ206" s="667"/>
    </row>
    <row r="207" spans="2:62" ht="20.25" customHeight="1">
      <c r="B207" s="671">
        <f>B205+1</f>
        <v>96</v>
      </c>
      <c r="C207" s="673"/>
      <c r="D207" s="674"/>
      <c r="E207" s="95"/>
      <c r="F207" s="96"/>
      <c r="G207" s="95"/>
      <c r="H207" s="96"/>
      <c r="I207" s="677"/>
      <c r="J207" s="678"/>
      <c r="K207" s="681"/>
      <c r="L207" s="682"/>
      <c r="M207" s="682"/>
      <c r="N207" s="674"/>
      <c r="O207" s="685"/>
      <c r="P207" s="686"/>
      <c r="Q207" s="686"/>
      <c r="R207" s="686"/>
      <c r="S207" s="687"/>
      <c r="T207" s="115" t="s">
        <v>450</v>
      </c>
      <c r="U207" s="116"/>
      <c r="V207" s="117"/>
      <c r="W207" s="108"/>
      <c r="X207" s="109"/>
      <c r="Y207" s="109"/>
      <c r="Z207" s="109"/>
      <c r="AA207" s="109"/>
      <c r="AB207" s="109"/>
      <c r="AC207" s="110"/>
      <c r="AD207" s="108"/>
      <c r="AE207" s="109"/>
      <c r="AF207" s="109"/>
      <c r="AG207" s="109"/>
      <c r="AH207" s="109"/>
      <c r="AI207" s="109"/>
      <c r="AJ207" s="110"/>
      <c r="AK207" s="108"/>
      <c r="AL207" s="109"/>
      <c r="AM207" s="109"/>
      <c r="AN207" s="109"/>
      <c r="AO207" s="109"/>
      <c r="AP207" s="109"/>
      <c r="AQ207" s="110"/>
      <c r="AR207" s="108"/>
      <c r="AS207" s="109"/>
      <c r="AT207" s="109"/>
      <c r="AU207" s="109"/>
      <c r="AV207" s="109"/>
      <c r="AW207" s="109"/>
      <c r="AX207" s="110"/>
      <c r="AY207" s="108"/>
      <c r="AZ207" s="109"/>
      <c r="BA207" s="111"/>
      <c r="BB207" s="691"/>
      <c r="BC207" s="692"/>
      <c r="BD207" s="650"/>
      <c r="BE207" s="651"/>
      <c r="BF207" s="652"/>
      <c r="BG207" s="653"/>
      <c r="BH207" s="653"/>
      <c r="BI207" s="653"/>
      <c r="BJ207" s="654"/>
    </row>
    <row r="208" spans="2:62" ht="20.25" customHeight="1">
      <c r="B208" s="694"/>
      <c r="C208" s="695"/>
      <c r="D208" s="696"/>
      <c r="E208" s="118"/>
      <c r="F208" s="119">
        <f>C207</f>
        <v>0</v>
      </c>
      <c r="G208" s="118"/>
      <c r="H208" s="119">
        <f>I207</f>
        <v>0</v>
      </c>
      <c r="I208" s="697"/>
      <c r="J208" s="698"/>
      <c r="K208" s="699"/>
      <c r="L208" s="700"/>
      <c r="M208" s="700"/>
      <c r="N208" s="696"/>
      <c r="O208" s="685"/>
      <c r="P208" s="686"/>
      <c r="Q208" s="686"/>
      <c r="R208" s="686"/>
      <c r="S208" s="687"/>
      <c r="T208" s="112" t="s">
        <v>451</v>
      </c>
      <c r="U208" s="113"/>
      <c r="V208" s="114"/>
      <c r="W208" s="100" t="str">
        <f>IF(W207="","",VLOOKUP(W207,[2]シフト記号表!$C$6:$L$47,10,FALSE))</f>
        <v/>
      </c>
      <c r="X208" s="101" t="str">
        <f>IF(X207="","",VLOOKUP(X207,[2]シフト記号表!$C$6:$L$47,10,FALSE))</f>
        <v/>
      </c>
      <c r="Y208" s="101" t="str">
        <f>IF(Y207="","",VLOOKUP(Y207,[2]シフト記号表!$C$6:$L$47,10,FALSE))</f>
        <v/>
      </c>
      <c r="Z208" s="101" t="str">
        <f>IF(Z207="","",VLOOKUP(Z207,[2]シフト記号表!$C$6:$L$47,10,FALSE))</f>
        <v/>
      </c>
      <c r="AA208" s="101" t="str">
        <f>IF(AA207="","",VLOOKUP(AA207,[2]シフト記号表!$C$6:$L$47,10,FALSE))</f>
        <v/>
      </c>
      <c r="AB208" s="101" t="str">
        <f>IF(AB207="","",VLOOKUP(AB207,[2]シフト記号表!$C$6:$L$47,10,FALSE))</f>
        <v/>
      </c>
      <c r="AC208" s="102" t="str">
        <f>IF(AC207="","",VLOOKUP(AC207,[2]シフト記号表!$C$6:$L$47,10,FALSE))</f>
        <v/>
      </c>
      <c r="AD208" s="100" t="str">
        <f>IF(AD207="","",VLOOKUP(AD207,[2]シフト記号表!$C$6:$L$47,10,FALSE))</f>
        <v/>
      </c>
      <c r="AE208" s="101" t="str">
        <f>IF(AE207="","",VLOOKUP(AE207,[2]シフト記号表!$C$6:$L$47,10,FALSE))</f>
        <v/>
      </c>
      <c r="AF208" s="101" t="str">
        <f>IF(AF207="","",VLOOKUP(AF207,[2]シフト記号表!$C$6:$L$47,10,FALSE))</f>
        <v/>
      </c>
      <c r="AG208" s="101" t="str">
        <f>IF(AG207="","",VLOOKUP(AG207,[2]シフト記号表!$C$6:$L$47,10,FALSE))</f>
        <v/>
      </c>
      <c r="AH208" s="101" t="str">
        <f>IF(AH207="","",VLOOKUP(AH207,[2]シフト記号表!$C$6:$L$47,10,FALSE))</f>
        <v/>
      </c>
      <c r="AI208" s="101" t="str">
        <f>IF(AI207="","",VLOOKUP(AI207,[2]シフト記号表!$C$6:$L$47,10,FALSE))</f>
        <v/>
      </c>
      <c r="AJ208" s="102" t="str">
        <f>IF(AJ207="","",VLOOKUP(AJ207,[2]シフト記号表!$C$6:$L$47,10,FALSE))</f>
        <v/>
      </c>
      <c r="AK208" s="100" t="str">
        <f>IF(AK207="","",VLOOKUP(AK207,[2]シフト記号表!$C$6:$L$47,10,FALSE))</f>
        <v/>
      </c>
      <c r="AL208" s="101" t="str">
        <f>IF(AL207="","",VLOOKUP(AL207,[2]シフト記号表!$C$6:$L$47,10,FALSE))</f>
        <v/>
      </c>
      <c r="AM208" s="101" t="str">
        <f>IF(AM207="","",VLOOKUP(AM207,[2]シフト記号表!$C$6:$L$47,10,FALSE))</f>
        <v/>
      </c>
      <c r="AN208" s="101" t="str">
        <f>IF(AN207="","",VLOOKUP(AN207,[2]シフト記号表!$C$6:$L$47,10,FALSE))</f>
        <v/>
      </c>
      <c r="AO208" s="101" t="str">
        <f>IF(AO207="","",VLOOKUP(AO207,[2]シフト記号表!$C$6:$L$47,10,FALSE))</f>
        <v/>
      </c>
      <c r="AP208" s="101" t="str">
        <f>IF(AP207="","",VLOOKUP(AP207,[2]シフト記号表!$C$6:$L$47,10,FALSE))</f>
        <v/>
      </c>
      <c r="AQ208" s="102" t="str">
        <f>IF(AQ207="","",VLOOKUP(AQ207,[2]シフト記号表!$C$6:$L$47,10,FALSE))</f>
        <v/>
      </c>
      <c r="AR208" s="100" t="str">
        <f>IF(AR207="","",VLOOKUP(AR207,[2]シフト記号表!$C$6:$L$47,10,FALSE))</f>
        <v/>
      </c>
      <c r="AS208" s="101" t="str">
        <f>IF(AS207="","",VLOOKUP(AS207,[2]シフト記号表!$C$6:$L$47,10,FALSE))</f>
        <v/>
      </c>
      <c r="AT208" s="101" t="str">
        <f>IF(AT207="","",VLOOKUP(AT207,[2]シフト記号表!$C$6:$L$47,10,FALSE))</f>
        <v/>
      </c>
      <c r="AU208" s="101" t="str">
        <f>IF(AU207="","",VLOOKUP(AU207,[2]シフト記号表!$C$6:$L$47,10,FALSE))</f>
        <v/>
      </c>
      <c r="AV208" s="101" t="str">
        <f>IF(AV207="","",VLOOKUP(AV207,[2]シフト記号表!$C$6:$L$47,10,FALSE))</f>
        <v/>
      </c>
      <c r="AW208" s="101" t="str">
        <f>IF(AW207="","",VLOOKUP(AW207,[2]シフト記号表!$C$6:$L$47,10,FALSE))</f>
        <v/>
      </c>
      <c r="AX208" s="102" t="str">
        <f>IF(AX207="","",VLOOKUP(AX207,[2]シフト記号表!$C$6:$L$47,10,FALSE))</f>
        <v/>
      </c>
      <c r="AY208" s="100" t="str">
        <f>IF(AY207="","",VLOOKUP(AY207,[2]シフト記号表!$C$6:$L$47,10,FALSE))</f>
        <v/>
      </c>
      <c r="AZ208" s="101" t="str">
        <f>IF(AZ207="","",VLOOKUP(AZ207,[2]シフト記号表!$C$6:$L$47,10,FALSE))</f>
        <v/>
      </c>
      <c r="BA208" s="101" t="str">
        <f>IF(BA207="","",VLOOKUP(BA207,[2]シフト記号表!$C$6:$L$47,10,FALSE))</f>
        <v/>
      </c>
      <c r="BB208" s="668">
        <f>IF($BE$3="４週",SUM(W208:AX208),IF($BE$3="暦月",SUM(W208:BA208),""))</f>
        <v>0</v>
      </c>
      <c r="BC208" s="669"/>
      <c r="BD208" s="670">
        <f>IF($BE$3="４週",BB208/4,IF($BE$3="暦月",(BB208/($BE$8/7)),""))</f>
        <v>0</v>
      </c>
      <c r="BE208" s="669"/>
      <c r="BF208" s="665"/>
      <c r="BG208" s="666"/>
      <c r="BH208" s="666"/>
      <c r="BI208" s="666"/>
      <c r="BJ208" s="667"/>
    </row>
    <row r="209" spans="2:62" ht="20.25" customHeight="1">
      <c r="B209" s="671">
        <f>B207+1</f>
        <v>97</v>
      </c>
      <c r="C209" s="673"/>
      <c r="D209" s="674"/>
      <c r="E209" s="95"/>
      <c r="F209" s="96"/>
      <c r="G209" s="95"/>
      <c r="H209" s="96"/>
      <c r="I209" s="677"/>
      <c r="J209" s="678"/>
      <c r="K209" s="681"/>
      <c r="L209" s="682"/>
      <c r="M209" s="682"/>
      <c r="N209" s="674"/>
      <c r="O209" s="685"/>
      <c r="P209" s="686"/>
      <c r="Q209" s="686"/>
      <c r="R209" s="686"/>
      <c r="S209" s="687"/>
      <c r="T209" s="115" t="s">
        <v>450</v>
      </c>
      <c r="U209" s="116"/>
      <c r="V209" s="117"/>
      <c r="W209" s="108"/>
      <c r="X209" s="109"/>
      <c r="Y209" s="109"/>
      <c r="Z209" s="109"/>
      <c r="AA209" s="109"/>
      <c r="AB209" s="109"/>
      <c r="AC209" s="110"/>
      <c r="AD209" s="108"/>
      <c r="AE209" s="109"/>
      <c r="AF209" s="109"/>
      <c r="AG209" s="109"/>
      <c r="AH209" s="109"/>
      <c r="AI209" s="109"/>
      <c r="AJ209" s="110"/>
      <c r="AK209" s="108"/>
      <c r="AL209" s="109"/>
      <c r="AM209" s="109"/>
      <c r="AN209" s="109"/>
      <c r="AO209" s="109"/>
      <c r="AP209" s="109"/>
      <c r="AQ209" s="110"/>
      <c r="AR209" s="108"/>
      <c r="AS209" s="109"/>
      <c r="AT209" s="109"/>
      <c r="AU209" s="109"/>
      <c r="AV209" s="109"/>
      <c r="AW209" s="109"/>
      <c r="AX209" s="110"/>
      <c r="AY209" s="108"/>
      <c r="AZ209" s="109"/>
      <c r="BA209" s="111"/>
      <c r="BB209" s="691"/>
      <c r="BC209" s="692"/>
      <c r="BD209" s="650"/>
      <c r="BE209" s="651"/>
      <c r="BF209" s="652"/>
      <c r="BG209" s="653"/>
      <c r="BH209" s="653"/>
      <c r="BI209" s="653"/>
      <c r="BJ209" s="654"/>
    </row>
    <row r="210" spans="2:62" ht="20.25" customHeight="1">
      <c r="B210" s="694"/>
      <c r="C210" s="695"/>
      <c r="D210" s="696"/>
      <c r="E210" s="118"/>
      <c r="F210" s="119">
        <f>C209</f>
        <v>0</v>
      </c>
      <c r="G210" s="118"/>
      <c r="H210" s="119">
        <f>I209</f>
        <v>0</v>
      </c>
      <c r="I210" s="697"/>
      <c r="J210" s="698"/>
      <c r="K210" s="699"/>
      <c r="L210" s="700"/>
      <c r="M210" s="700"/>
      <c r="N210" s="696"/>
      <c r="O210" s="685"/>
      <c r="P210" s="686"/>
      <c r="Q210" s="686"/>
      <c r="R210" s="686"/>
      <c r="S210" s="687"/>
      <c r="T210" s="112" t="s">
        <v>451</v>
      </c>
      <c r="U210" s="113"/>
      <c r="V210" s="114"/>
      <c r="W210" s="100" t="str">
        <f>IF(W209="","",VLOOKUP(W209,[2]シフト記号表!$C$6:$L$47,10,FALSE))</f>
        <v/>
      </c>
      <c r="X210" s="101" t="str">
        <f>IF(X209="","",VLOOKUP(X209,[2]シフト記号表!$C$6:$L$47,10,FALSE))</f>
        <v/>
      </c>
      <c r="Y210" s="101" t="str">
        <f>IF(Y209="","",VLOOKUP(Y209,[2]シフト記号表!$C$6:$L$47,10,FALSE))</f>
        <v/>
      </c>
      <c r="Z210" s="101" t="str">
        <f>IF(Z209="","",VLOOKUP(Z209,[2]シフト記号表!$C$6:$L$47,10,FALSE))</f>
        <v/>
      </c>
      <c r="AA210" s="101" t="str">
        <f>IF(AA209="","",VLOOKUP(AA209,[2]シフト記号表!$C$6:$L$47,10,FALSE))</f>
        <v/>
      </c>
      <c r="AB210" s="101" t="str">
        <f>IF(AB209="","",VLOOKUP(AB209,[2]シフト記号表!$C$6:$L$47,10,FALSE))</f>
        <v/>
      </c>
      <c r="AC210" s="102" t="str">
        <f>IF(AC209="","",VLOOKUP(AC209,[2]シフト記号表!$C$6:$L$47,10,FALSE))</f>
        <v/>
      </c>
      <c r="AD210" s="100" t="str">
        <f>IF(AD209="","",VLOOKUP(AD209,[2]シフト記号表!$C$6:$L$47,10,FALSE))</f>
        <v/>
      </c>
      <c r="AE210" s="101" t="str">
        <f>IF(AE209="","",VLOOKUP(AE209,[2]シフト記号表!$C$6:$L$47,10,FALSE))</f>
        <v/>
      </c>
      <c r="AF210" s="101" t="str">
        <f>IF(AF209="","",VLOOKUP(AF209,[2]シフト記号表!$C$6:$L$47,10,FALSE))</f>
        <v/>
      </c>
      <c r="AG210" s="101" t="str">
        <f>IF(AG209="","",VLOOKUP(AG209,[2]シフト記号表!$C$6:$L$47,10,FALSE))</f>
        <v/>
      </c>
      <c r="AH210" s="101" t="str">
        <f>IF(AH209="","",VLOOKUP(AH209,[2]シフト記号表!$C$6:$L$47,10,FALSE))</f>
        <v/>
      </c>
      <c r="AI210" s="101" t="str">
        <f>IF(AI209="","",VLOOKUP(AI209,[2]シフト記号表!$C$6:$L$47,10,FALSE))</f>
        <v/>
      </c>
      <c r="AJ210" s="102" t="str">
        <f>IF(AJ209="","",VLOOKUP(AJ209,[2]シフト記号表!$C$6:$L$47,10,FALSE))</f>
        <v/>
      </c>
      <c r="AK210" s="100" t="str">
        <f>IF(AK209="","",VLOOKUP(AK209,[2]シフト記号表!$C$6:$L$47,10,FALSE))</f>
        <v/>
      </c>
      <c r="AL210" s="101" t="str">
        <f>IF(AL209="","",VLOOKUP(AL209,[2]シフト記号表!$C$6:$L$47,10,FALSE))</f>
        <v/>
      </c>
      <c r="AM210" s="101" t="str">
        <f>IF(AM209="","",VLOOKUP(AM209,[2]シフト記号表!$C$6:$L$47,10,FALSE))</f>
        <v/>
      </c>
      <c r="AN210" s="101" t="str">
        <f>IF(AN209="","",VLOOKUP(AN209,[2]シフト記号表!$C$6:$L$47,10,FALSE))</f>
        <v/>
      </c>
      <c r="AO210" s="101" t="str">
        <f>IF(AO209="","",VLOOKUP(AO209,[2]シフト記号表!$C$6:$L$47,10,FALSE))</f>
        <v/>
      </c>
      <c r="AP210" s="101" t="str">
        <f>IF(AP209="","",VLOOKUP(AP209,[2]シフト記号表!$C$6:$L$47,10,FALSE))</f>
        <v/>
      </c>
      <c r="AQ210" s="102" t="str">
        <f>IF(AQ209="","",VLOOKUP(AQ209,[2]シフト記号表!$C$6:$L$47,10,FALSE))</f>
        <v/>
      </c>
      <c r="AR210" s="100" t="str">
        <f>IF(AR209="","",VLOOKUP(AR209,[2]シフト記号表!$C$6:$L$47,10,FALSE))</f>
        <v/>
      </c>
      <c r="AS210" s="101" t="str">
        <f>IF(AS209="","",VLOOKUP(AS209,[2]シフト記号表!$C$6:$L$47,10,FALSE))</f>
        <v/>
      </c>
      <c r="AT210" s="101" t="str">
        <f>IF(AT209="","",VLOOKUP(AT209,[2]シフト記号表!$C$6:$L$47,10,FALSE))</f>
        <v/>
      </c>
      <c r="AU210" s="101" t="str">
        <f>IF(AU209="","",VLOOKUP(AU209,[2]シフト記号表!$C$6:$L$47,10,FALSE))</f>
        <v/>
      </c>
      <c r="AV210" s="101" t="str">
        <f>IF(AV209="","",VLOOKUP(AV209,[2]シフト記号表!$C$6:$L$47,10,FALSE))</f>
        <v/>
      </c>
      <c r="AW210" s="101" t="str">
        <f>IF(AW209="","",VLOOKUP(AW209,[2]シフト記号表!$C$6:$L$47,10,FALSE))</f>
        <v/>
      </c>
      <c r="AX210" s="102" t="str">
        <f>IF(AX209="","",VLOOKUP(AX209,[2]シフト記号表!$C$6:$L$47,10,FALSE))</f>
        <v/>
      </c>
      <c r="AY210" s="100" t="str">
        <f>IF(AY209="","",VLOOKUP(AY209,[2]シフト記号表!$C$6:$L$47,10,FALSE))</f>
        <v/>
      </c>
      <c r="AZ210" s="101" t="str">
        <f>IF(AZ209="","",VLOOKUP(AZ209,[2]シフト記号表!$C$6:$L$47,10,FALSE))</f>
        <v/>
      </c>
      <c r="BA210" s="101" t="str">
        <f>IF(BA209="","",VLOOKUP(BA209,[2]シフト記号表!$C$6:$L$47,10,FALSE))</f>
        <v/>
      </c>
      <c r="BB210" s="668">
        <f>IF($BE$3="４週",SUM(W210:AX210),IF($BE$3="暦月",SUM(W210:BA210),""))</f>
        <v>0</v>
      </c>
      <c r="BC210" s="669"/>
      <c r="BD210" s="670">
        <f>IF($BE$3="４週",BB210/4,IF($BE$3="暦月",(BB210/($BE$8/7)),""))</f>
        <v>0</v>
      </c>
      <c r="BE210" s="669"/>
      <c r="BF210" s="665"/>
      <c r="BG210" s="666"/>
      <c r="BH210" s="666"/>
      <c r="BI210" s="666"/>
      <c r="BJ210" s="667"/>
    </row>
    <row r="211" spans="2:62" ht="20.25" customHeight="1">
      <c r="B211" s="671">
        <f>B209+1</f>
        <v>98</v>
      </c>
      <c r="C211" s="673"/>
      <c r="D211" s="674"/>
      <c r="E211" s="95"/>
      <c r="F211" s="96"/>
      <c r="G211" s="95"/>
      <c r="H211" s="96"/>
      <c r="I211" s="677"/>
      <c r="J211" s="678"/>
      <c r="K211" s="681"/>
      <c r="L211" s="682"/>
      <c r="M211" s="682"/>
      <c r="N211" s="674"/>
      <c r="O211" s="685"/>
      <c r="P211" s="686"/>
      <c r="Q211" s="686"/>
      <c r="R211" s="686"/>
      <c r="S211" s="687"/>
      <c r="T211" s="115" t="s">
        <v>450</v>
      </c>
      <c r="U211" s="116"/>
      <c r="V211" s="117"/>
      <c r="W211" s="108"/>
      <c r="X211" s="109"/>
      <c r="Y211" s="109"/>
      <c r="Z211" s="109"/>
      <c r="AA211" s="109"/>
      <c r="AB211" s="109"/>
      <c r="AC211" s="110"/>
      <c r="AD211" s="108"/>
      <c r="AE211" s="109"/>
      <c r="AF211" s="109"/>
      <c r="AG211" s="109"/>
      <c r="AH211" s="109"/>
      <c r="AI211" s="109"/>
      <c r="AJ211" s="110"/>
      <c r="AK211" s="108"/>
      <c r="AL211" s="109"/>
      <c r="AM211" s="109"/>
      <c r="AN211" s="109"/>
      <c r="AO211" s="109"/>
      <c r="AP211" s="109"/>
      <c r="AQ211" s="110"/>
      <c r="AR211" s="108"/>
      <c r="AS211" s="109"/>
      <c r="AT211" s="109"/>
      <c r="AU211" s="109"/>
      <c r="AV211" s="109"/>
      <c r="AW211" s="109"/>
      <c r="AX211" s="110"/>
      <c r="AY211" s="108"/>
      <c r="AZ211" s="109"/>
      <c r="BA211" s="111"/>
      <c r="BB211" s="691"/>
      <c r="BC211" s="692"/>
      <c r="BD211" s="650"/>
      <c r="BE211" s="651"/>
      <c r="BF211" s="652"/>
      <c r="BG211" s="653"/>
      <c r="BH211" s="653"/>
      <c r="BI211" s="653"/>
      <c r="BJ211" s="654"/>
    </row>
    <row r="212" spans="2:62" ht="20.25" customHeight="1">
      <c r="B212" s="694"/>
      <c r="C212" s="695"/>
      <c r="D212" s="696"/>
      <c r="E212" s="118"/>
      <c r="F212" s="119">
        <f>C211</f>
        <v>0</v>
      </c>
      <c r="G212" s="118"/>
      <c r="H212" s="119">
        <f>I211</f>
        <v>0</v>
      </c>
      <c r="I212" s="697"/>
      <c r="J212" s="698"/>
      <c r="K212" s="699"/>
      <c r="L212" s="700"/>
      <c r="M212" s="700"/>
      <c r="N212" s="696"/>
      <c r="O212" s="685"/>
      <c r="P212" s="686"/>
      <c r="Q212" s="686"/>
      <c r="R212" s="686"/>
      <c r="S212" s="687"/>
      <c r="T212" s="112" t="s">
        <v>451</v>
      </c>
      <c r="U212" s="113"/>
      <c r="V212" s="114"/>
      <c r="W212" s="100" t="str">
        <f>IF(W211="","",VLOOKUP(W211,[2]シフト記号表!$C$6:$L$47,10,FALSE))</f>
        <v/>
      </c>
      <c r="X212" s="101" t="str">
        <f>IF(X211="","",VLOOKUP(X211,[2]シフト記号表!$C$6:$L$47,10,FALSE))</f>
        <v/>
      </c>
      <c r="Y212" s="101" t="str">
        <f>IF(Y211="","",VLOOKUP(Y211,[2]シフト記号表!$C$6:$L$47,10,FALSE))</f>
        <v/>
      </c>
      <c r="Z212" s="101" t="str">
        <f>IF(Z211="","",VLOOKUP(Z211,[2]シフト記号表!$C$6:$L$47,10,FALSE))</f>
        <v/>
      </c>
      <c r="AA212" s="101" t="str">
        <f>IF(AA211="","",VLOOKUP(AA211,[2]シフト記号表!$C$6:$L$47,10,FALSE))</f>
        <v/>
      </c>
      <c r="AB212" s="101" t="str">
        <f>IF(AB211="","",VLOOKUP(AB211,[2]シフト記号表!$C$6:$L$47,10,FALSE))</f>
        <v/>
      </c>
      <c r="AC212" s="102" t="str">
        <f>IF(AC211="","",VLOOKUP(AC211,[2]シフト記号表!$C$6:$L$47,10,FALSE))</f>
        <v/>
      </c>
      <c r="AD212" s="100" t="str">
        <f>IF(AD211="","",VLOOKUP(AD211,[2]シフト記号表!$C$6:$L$47,10,FALSE))</f>
        <v/>
      </c>
      <c r="AE212" s="101" t="str">
        <f>IF(AE211="","",VLOOKUP(AE211,[2]シフト記号表!$C$6:$L$47,10,FALSE))</f>
        <v/>
      </c>
      <c r="AF212" s="101" t="str">
        <f>IF(AF211="","",VLOOKUP(AF211,[2]シフト記号表!$C$6:$L$47,10,FALSE))</f>
        <v/>
      </c>
      <c r="AG212" s="101" t="str">
        <f>IF(AG211="","",VLOOKUP(AG211,[2]シフト記号表!$C$6:$L$47,10,FALSE))</f>
        <v/>
      </c>
      <c r="AH212" s="101" t="str">
        <f>IF(AH211="","",VLOOKUP(AH211,[2]シフト記号表!$C$6:$L$47,10,FALSE))</f>
        <v/>
      </c>
      <c r="AI212" s="101" t="str">
        <f>IF(AI211="","",VLOOKUP(AI211,[2]シフト記号表!$C$6:$L$47,10,FALSE))</f>
        <v/>
      </c>
      <c r="AJ212" s="102" t="str">
        <f>IF(AJ211="","",VLOOKUP(AJ211,[2]シフト記号表!$C$6:$L$47,10,FALSE))</f>
        <v/>
      </c>
      <c r="AK212" s="100" t="str">
        <f>IF(AK211="","",VLOOKUP(AK211,[2]シフト記号表!$C$6:$L$47,10,FALSE))</f>
        <v/>
      </c>
      <c r="AL212" s="101" t="str">
        <f>IF(AL211="","",VLOOKUP(AL211,[2]シフト記号表!$C$6:$L$47,10,FALSE))</f>
        <v/>
      </c>
      <c r="AM212" s="101" t="str">
        <f>IF(AM211="","",VLOOKUP(AM211,[2]シフト記号表!$C$6:$L$47,10,FALSE))</f>
        <v/>
      </c>
      <c r="AN212" s="101" t="str">
        <f>IF(AN211="","",VLOOKUP(AN211,[2]シフト記号表!$C$6:$L$47,10,FALSE))</f>
        <v/>
      </c>
      <c r="AO212" s="101" t="str">
        <f>IF(AO211="","",VLOOKUP(AO211,[2]シフト記号表!$C$6:$L$47,10,FALSE))</f>
        <v/>
      </c>
      <c r="AP212" s="101" t="str">
        <f>IF(AP211="","",VLOOKUP(AP211,[2]シフト記号表!$C$6:$L$47,10,FALSE))</f>
        <v/>
      </c>
      <c r="AQ212" s="102" t="str">
        <f>IF(AQ211="","",VLOOKUP(AQ211,[2]シフト記号表!$C$6:$L$47,10,FALSE))</f>
        <v/>
      </c>
      <c r="AR212" s="100" t="str">
        <f>IF(AR211="","",VLOOKUP(AR211,[2]シフト記号表!$C$6:$L$47,10,FALSE))</f>
        <v/>
      </c>
      <c r="AS212" s="101" t="str">
        <f>IF(AS211="","",VLOOKUP(AS211,[2]シフト記号表!$C$6:$L$47,10,FALSE))</f>
        <v/>
      </c>
      <c r="AT212" s="101" t="str">
        <f>IF(AT211="","",VLOOKUP(AT211,[2]シフト記号表!$C$6:$L$47,10,FALSE))</f>
        <v/>
      </c>
      <c r="AU212" s="101" t="str">
        <f>IF(AU211="","",VLOOKUP(AU211,[2]シフト記号表!$C$6:$L$47,10,FALSE))</f>
        <v/>
      </c>
      <c r="AV212" s="101" t="str">
        <f>IF(AV211="","",VLOOKUP(AV211,[2]シフト記号表!$C$6:$L$47,10,FALSE))</f>
        <v/>
      </c>
      <c r="AW212" s="101" t="str">
        <f>IF(AW211="","",VLOOKUP(AW211,[2]シフト記号表!$C$6:$L$47,10,FALSE))</f>
        <v/>
      </c>
      <c r="AX212" s="102" t="str">
        <f>IF(AX211="","",VLOOKUP(AX211,[2]シフト記号表!$C$6:$L$47,10,FALSE))</f>
        <v/>
      </c>
      <c r="AY212" s="100" t="str">
        <f>IF(AY211="","",VLOOKUP(AY211,[2]シフト記号表!$C$6:$L$47,10,FALSE))</f>
        <v/>
      </c>
      <c r="AZ212" s="101" t="str">
        <f>IF(AZ211="","",VLOOKUP(AZ211,[2]シフト記号表!$C$6:$L$47,10,FALSE))</f>
        <v/>
      </c>
      <c r="BA212" s="101" t="str">
        <f>IF(BA211="","",VLOOKUP(BA211,[2]シフト記号表!$C$6:$L$47,10,FALSE))</f>
        <v/>
      </c>
      <c r="BB212" s="668">
        <f>IF($BE$3="４週",SUM(W212:AX212),IF($BE$3="暦月",SUM(W212:BA212),""))</f>
        <v>0</v>
      </c>
      <c r="BC212" s="669"/>
      <c r="BD212" s="670">
        <f>IF($BE$3="４週",BB212/4,IF($BE$3="暦月",(BB212/($BE$8/7)),""))</f>
        <v>0</v>
      </c>
      <c r="BE212" s="669"/>
      <c r="BF212" s="665"/>
      <c r="BG212" s="666"/>
      <c r="BH212" s="666"/>
      <c r="BI212" s="666"/>
      <c r="BJ212" s="667"/>
    </row>
    <row r="213" spans="2:62" ht="20.25" customHeight="1">
      <c r="B213" s="671">
        <f>B211+1</f>
        <v>99</v>
      </c>
      <c r="C213" s="673"/>
      <c r="D213" s="674"/>
      <c r="E213" s="95"/>
      <c r="F213" s="96"/>
      <c r="G213" s="95"/>
      <c r="H213" s="96"/>
      <c r="I213" s="677"/>
      <c r="J213" s="678"/>
      <c r="K213" s="681"/>
      <c r="L213" s="682"/>
      <c r="M213" s="682"/>
      <c r="N213" s="674"/>
      <c r="O213" s="685"/>
      <c r="P213" s="686"/>
      <c r="Q213" s="686"/>
      <c r="R213" s="686"/>
      <c r="S213" s="687"/>
      <c r="T213" s="115" t="s">
        <v>450</v>
      </c>
      <c r="U213" s="116"/>
      <c r="V213" s="117"/>
      <c r="W213" s="108"/>
      <c r="X213" s="109"/>
      <c r="Y213" s="109"/>
      <c r="Z213" s="109"/>
      <c r="AA213" s="109"/>
      <c r="AB213" s="109"/>
      <c r="AC213" s="110"/>
      <c r="AD213" s="108"/>
      <c r="AE213" s="109"/>
      <c r="AF213" s="109"/>
      <c r="AG213" s="109"/>
      <c r="AH213" s="109"/>
      <c r="AI213" s="109"/>
      <c r="AJ213" s="110"/>
      <c r="AK213" s="108"/>
      <c r="AL213" s="109"/>
      <c r="AM213" s="109"/>
      <c r="AN213" s="109"/>
      <c r="AO213" s="109"/>
      <c r="AP213" s="109"/>
      <c r="AQ213" s="110"/>
      <c r="AR213" s="108"/>
      <c r="AS213" s="109"/>
      <c r="AT213" s="109"/>
      <c r="AU213" s="109"/>
      <c r="AV213" s="109"/>
      <c r="AW213" s="109"/>
      <c r="AX213" s="110"/>
      <c r="AY213" s="108"/>
      <c r="AZ213" s="109"/>
      <c r="BA213" s="111"/>
      <c r="BB213" s="691"/>
      <c r="BC213" s="692"/>
      <c r="BD213" s="650"/>
      <c r="BE213" s="651"/>
      <c r="BF213" s="652"/>
      <c r="BG213" s="653"/>
      <c r="BH213" s="653"/>
      <c r="BI213" s="653"/>
      <c r="BJ213" s="654"/>
    </row>
    <row r="214" spans="2:62" ht="20.25" customHeight="1">
      <c r="B214" s="694"/>
      <c r="C214" s="695"/>
      <c r="D214" s="696"/>
      <c r="E214" s="118"/>
      <c r="F214" s="119">
        <f>C213</f>
        <v>0</v>
      </c>
      <c r="G214" s="118"/>
      <c r="H214" s="119">
        <f>I213</f>
        <v>0</v>
      </c>
      <c r="I214" s="697"/>
      <c r="J214" s="698"/>
      <c r="K214" s="699"/>
      <c r="L214" s="700"/>
      <c r="M214" s="700"/>
      <c r="N214" s="696"/>
      <c r="O214" s="685"/>
      <c r="P214" s="686"/>
      <c r="Q214" s="686"/>
      <c r="R214" s="686"/>
      <c r="S214" s="687"/>
      <c r="T214" s="112" t="s">
        <v>451</v>
      </c>
      <c r="U214" s="113"/>
      <c r="V214" s="114"/>
      <c r="W214" s="100" t="str">
        <f>IF(W213="","",VLOOKUP(W213,[2]シフト記号表!$C$6:$L$47,10,FALSE))</f>
        <v/>
      </c>
      <c r="X214" s="101" t="str">
        <f>IF(X213="","",VLOOKUP(X213,[2]シフト記号表!$C$6:$L$47,10,FALSE))</f>
        <v/>
      </c>
      <c r="Y214" s="101" t="str">
        <f>IF(Y213="","",VLOOKUP(Y213,[2]シフト記号表!$C$6:$L$47,10,FALSE))</f>
        <v/>
      </c>
      <c r="Z214" s="101" t="str">
        <f>IF(Z213="","",VLOOKUP(Z213,[2]シフト記号表!$C$6:$L$47,10,FALSE))</f>
        <v/>
      </c>
      <c r="AA214" s="101" t="str">
        <f>IF(AA213="","",VLOOKUP(AA213,[2]シフト記号表!$C$6:$L$47,10,FALSE))</f>
        <v/>
      </c>
      <c r="AB214" s="101" t="str">
        <f>IF(AB213="","",VLOOKUP(AB213,[2]シフト記号表!$C$6:$L$47,10,FALSE))</f>
        <v/>
      </c>
      <c r="AC214" s="102" t="str">
        <f>IF(AC213="","",VLOOKUP(AC213,[2]シフト記号表!$C$6:$L$47,10,FALSE))</f>
        <v/>
      </c>
      <c r="AD214" s="100" t="str">
        <f>IF(AD213="","",VLOOKUP(AD213,[2]シフト記号表!$C$6:$L$47,10,FALSE))</f>
        <v/>
      </c>
      <c r="AE214" s="101" t="str">
        <f>IF(AE213="","",VLOOKUP(AE213,[2]シフト記号表!$C$6:$L$47,10,FALSE))</f>
        <v/>
      </c>
      <c r="AF214" s="101" t="str">
        <f>IF(AF213="","",VLOOKUP(AF213,[2]シフト記号表!$C$6:$L$47,10,FALSE))</f>
        <v/>
      </c>
      <c r="AG214" s="101" t="str">
        <f>IF(AG213="","",VLOOKUP(AG213,[2]シフト記号表!$C$6:$L$47,10,FALSE))</f>
        <v/>
      </c>
      <c r="AH214" s="101" t="str">
        <f>IF(AH213="","",VLOOKUP(AH213,[2]シフト記号表!$C$6:$L$47,10,FALSE))</f>
        <v/>
      </c>
      <c r="AI214" s="101" t="str">
        <f>IF(AI213="","",VLOOKUP(AI213,[2]シフト記号表!$C$6:$L$47,10,FALSE))</f>
        <v/>
      </c>
      <c r="AJ214" s="102" t="str">
        <f>IF(AJ213="","",VLOOKUP(AJ213,[2]シフト記号表!$C$6:$L$47,10,FALSE))</f>
        <v/>
      </c>
      <c r="AK214" s="100" t="str">
        <f>IF(AK213="","",VLOOKUP(AK213,[2]シフト記号表!$C$6:$L$47,10,FALSE))</f>
        <v/>
      </c>
      <c r="AL214" s="101" t="str">
        <f>IF(AL213="","",VLOOKUP(AL213,[2]シフト記号表!$C$6:$L$47,10,FALSE))</f>
        <v/>
      </c>
      <c r="AM214" s="101" t="str">
        <f>IF(AM213="","",VLOOKUP(AM213,[2]シフト記号表!$C$6:$L$47,10,FALSE))</f>
        <v/>
      </c>
      <c r="AN214" s="101" t="str">
        <f>IF(AN213="","",VLOOKUP(AN213,[2]シフト記号表!$C$6:$L$47,10,FALSE))</f>
        <v/>
      </c>
      <c r="AO214" s="101" t="str">
        <f>IF(AO213="","",VLOOKUP(AO213,[2]シフト記号表!$C$6:$L$47,10,FALSE))</f>
        <v/>
      </c>
      <c r="AP214" s="101" t="str">
        <f>IF(AP213="","",VLOOKUP(AP213,[2]シフト記号表!$C$6:$L$47,10,FALSE))</f>
        <v/>
      </c>
      <c r="AQ214" s="102" t="str">
        <f>IF(AQ213="","",VLOOKUP(AQ213,[2]シフト記号表!$C$6:$L$47,10,FALSE))</f>
        <v/>
      </c>
      <c r="AR214" s="100" t="str">
        <f>IF(AR213="","",VLOOKUP(AR213,[2]シフト記号表!$C$6:$L$47,10,FALSE))</f>
        <v/>
      </c>
      <c r="AS214" s="101" t="str">
        <f>IF(AS213="","",VLOOKUP(AS213,[2]シフト記号表!$C$6:$L$47,10,FALSE))</f>
        <v/>
      </c>
      <c r="AT214" s="101" t="str">
        <f>IF(AT213="","",VLOOKUP(AT213,[2]シフト記号表!$C$6:$L$47,10,FALSE))</f>
        <v/>
      </c>
      <c r="AU214" s="101" t="str">
        <f>IF(AU213="","",VLOOKUP(AU213,[2]シフト記号表!$C$6:$L$47,10,FALSE))</f>
        <v/>
      </c>
      <c r="AV214" s="101" t="str">
        <f>IF(AV213="","",VLOOKUP(AV213,[2]シフト記号表!$C$6:$L$47,10,FALSE))</f>
        <v/>
      </c>
      <c r="AW214" s="101" t="str">
        <f>IF(AW213="","",VLOOKUP(AW213,[2]シフト記号表!$C$6:$L$47,10,FALSE))</f>
        <v/>
      </c>
      <c r="AX214" s="102" t="str">
        <f>IF(AX213="","",VLOOKUP(AX213,[2]シフト記号表!$C$6:$L$47,10,FALSE))</f>
        <v/>
      </c>
      <c r="AY214" s="100" t="str">
        <f>IF(AY213="","",VLOOKUP(AY213,[2]シフト記号表!$C$6:$L$47,10,FALSE))</f>
        <v/>
      </c>
      <c r="AZ214" s="101" t="str">
        <f>IF(AZ213="","",VLOOKUP(AZ213,[2]シフト記号表!$C$6:$L$47,10,FALSE))</f>
        <v/>
      </c>
      <c r="BA214" s="101" t="str">
        <f>IF(BA213="","",VLOOKUP(BA213,[2]シフト記号表!$C$6:$L$47,10,FALSE))</f>
        <v/>
      </c>
      <c r="BB214" s="668">
        <f>IF($BE$3="４週",SUM(W214:AX214),IF($BE$3="暦月",SUM(W214:BA214),""))</f>
        <v>0</v>
      </c>
      <c r="BC214" s="669"/>
      <c r="BD214" s="670">
        <f>IF($BE$3="４週",BB214/4,IF($BE$3="暦月",(BB214/($BE$8/7)),""))</f>
        <v>0</v>
      </c>
      <c r="BE214" s="669"/>
      <c r="BF214" s="665"/>
      <c r="BG214" s="666"/>
      <c r="BH214" s="666"/>
      <c r="BI214" s="666"/>
      <c r="BJ214" s="667"/>
    </row>
    <row r="215" spans="2:62" ht="20.25" customHeight="1">
      <c r="B215" s="671">
        <f>B213+1</f>
        <v>100</v>
      </c>
      <c r="C215" s="673"/>
      <c r="D215" s="674"/>
      <c r="E215" s="103"/>
      <c r="F215" s="104"/>
      <c r="G215" s="103"/>
      <c r="H215" s="104"/>
      <c r="I215" s="677"/>
      <c r="J215" s="678"/>
      <c r="K215" s="681"/>
      <c r="L215" s="682"/>
      <c r="M215" s="682"/>
      <c r="N215" s="674"/>
      <c r="O215" s="685"/>
      <c r="P215" s="686"/>
      <c r="Q215" s="686"/>
      <c r="R215" s="686"/>
      <c r="S215" s="687"/>
      <c r="T215" s="105" t="s">
        <v>450</v>
      </c>
      <c r="U215" s="106"/>
      <c r="V215" s="107"/>
      <c r="W215" s="108"/>
      <c r="X215" s="109"/>
      <c r="Y215" s="109"/>
      <c r="Z215" s="109"/>
      <c r="AA215" s="109"/>
      <c r="AB215" s="109"/>
      <c r="AC215" s="110"/>
      <c r="AD215" s="108"/>
      <c r="AE215" s="109"/>
      <c r="AF215" s="109"/>
      <c r="AG215" s="109"/>
      <c r="AH215" s="109"/>
      <c r="AI215" s="109"/>
      <c r="AJ215" s="110"/>
      <c r="AK215" s="108"/>
      <c r="AL215" s="109"/>
      <c r="AM215" s="109"/>
      <c r="AN215" s="109"/>
      <c r="AO215" s="109"/>
      <c r="AP215" s="109"/>
      <c r="AQ215" s="110"/>
      <c r="AR215" s="108"/>
      <c r="AS215" s="109"/>
      <c r="AT215" s="109"/>
      <c r="AU215" s="109"/>
      <c r="AV215" s="109"/>
      <c r="AW215" s="109"/>
      <c r="AX215" s="110"/>
      <c r="AY215" s="108"/>
      <c r="AZ215" s="109"/>
      <c r="BA215" s="111"/>
      <c r="BB215" s="691"/>
      <c r="BC215" s="692"/>
      <c r="BD215" s="650"/>
      <c r="BE215" s="651"/>
      <c r="BF215" s="652"/>
      <c r="BG215" s="653"/>
      <c r="BH215" s="653"/>
      <c r="BI215" s="653"/>
      <c r="BJ215" s="654"/>
    </row>
    <row r="216" spans="2:62" ht="20.25" customHeight="1" thickBot="1">
      <c r="B216" s="672"/>
      <c r="C216" s="675"/>
      <c r="D216" s="676"/>
      <c r="E216" s="120"/>
      <c r="F216" s="121">
        <f>C215</f>
        <v>0</v>
      </c>
      <c r="G216" s="120"/>
      <c r="H216" s="121">
        <f>I215</f>
        <v>0</v>
      </c>
      <c r="I216" s="679"/>
      <c r="J216" s="680"/>
      <c r="K216" s="683"/>
      <c r="L216" s="684"/>
      <c r="M216" s="684"/>
      <c r="N216" s="676"/>
      <c r="O216" s="688"/>
      <c r="P216" s="689"/>
      <c r="Q216" s="689"/>
      <c r="R216" s="689"/>
      <c r="S216" s="690"/>
      <c r="T216" s="122" t="s">
        <v>451</v>
      </c>
      <c r="U216" s="123"/>
      <c r="V216" s="124"/>
      <c r="W216" s="125" t="str">
        <f>IF(W215="","",VLOOKUP(W215,[2]シフト記号表!$C$6:$L$47,10,FALSE))</f>
        <v/>
      </c>
      <c r="X216" s="126" t="str">
        <f>IF(X215="","",VLOOKUP(X215,[2]シフト記号表!$C$6:$L$47,10,FALSE))</f>
        <v/>
      </c>
      <c r="Y216" s="126" t="str">
        <f>IF(Y215="","",VLOOKUP(Y215,[2]シフト記号表!$C$6:$L$47,10,FALSE))</f>
        <v/>
      </c>
      <c r="Z216" s="126" t="str">
        <f>IF(Z215="","",VLOOKUP(Z215,[2]シフト記号表!$C$6:$L$47,10,FALSE))</f>
        <v/>
      </c>
      <c r="AA216" s="126" t="str">
        <f>IF(AA215="","",VLOOKUP(AA215,[2]シフト記号表!$C$6:$L$47,10,FALSE))</f>
        <v/>
      </c>
      <c r="AB216" s="126" t="str">
        <f>IF(AB215="","",VLOOKUP(AB215,[2]シフト記号表!$C$6:$L$47,10,FALSE))</f>
        <v/>
      </c>
      <c r="AC216" s="127" t="str">
        <f>IF(AC215="","",VLOOKUP(AC215,[2]シフト記号表!$C$6:$L$47,10,FALSE))</f>
        <v/>
      </c>
      <c r="AD216" s="125" t="str">
        <f>IF(AD215="","",VLOOKUP(AD215,[2]シフト記号表!$C$6:$L$47,10,FALSE))</f>
        <v/>
      </c>
      <c r="AE216" s="126" t="str">
        <f>IF(AE215="","",VLOOKUP(AE215,[2]シフト記号表!$C$6:$L$47,10,FALSE))</f>
        <v/>
      </c>
      <c r="AF216" s="126" t="str">
        <f>IF(AF215="","",VLOOKUP(AF215,[2]シフト記号表!$C$6:$L$47,10,FALSE))</f>
        <v/>
      </c>
      <c r="AG216" s="126" t="str">
        <f>IF(AG215="","",VLOOKUP(AG215,[2]シフト記号表!$C$6:$L$47,10,FALSE))</f>
        <v/>
      </c>
      <c r="AH216" s="126" t="str">
        <f>IF(AH215="","",VLOOKUP(AH215,[2]シフト記号表!$C$6:$L$47,10,FALSE))</f>
        <v/>
      </c>
      <c r="AI216" s="126" t="str">
        <f>IF(AI215="","",VLOOKUP(AI215,[2]シフト記号表!$C$6:$L$47,10,FALSE))</f>
        <v/>
      </c>
      <c r="AJ216" s="127" t="str">
        <f>IF(AJ215="","",VLOOKUP(AJ215,[2]シフト記号表!$C$6:$L$47,10,FALSE))</f>
        <v/>
      </c>
      <c r="AK216" s="125" t="str">
        <f>IF(AK215="","",VLOOKUP(AK215,[2]シフト記号表!$C$6:$L$47,10,FALSE))</f>
        <v/>
      </c>
      <c r="AL216" s="126" t="str">
        <f>IF(AL215="","",VLOOKUP(AL215,[2]シフト記号表!$C$6:$L$47,10,FALSE))</f>
        <v/>
      </c>
      <c r="AM216" s="126" t="str">
        <f>IF(AM215="","",VLOOKUP(AM215,[2]シフト記号表!$C$6:$L$47,10,FALSE))</f>
        <v/>
      </c>
      <c r="AN216" s="126" t="str">
        <f>IF(AN215="","",VLOOKUP(AN215,[2]シフト記号表!$C$6:$L$47,10,FALSE))</f>
        <v/>
      </c>
      <c r="AO216" s="126" t="str">
        <f>IF(AO215="","",VLOOKUP(AO215,[2]シフト記号表!$C$6:$L$47,10,FALSE))</f>
        <v/>
      </c>
      <c r="AP216" s="126" t="str">
        <f>IF(AP215="","",VLOOKUP(AP215,[2]シフト記号表!$C$6:$L$47,10,FALSE))</f>
        <v/>
      </c>
      <c r="AQ216" s="127" t="str">
        <f>IF(AQ215="","",VLOOKUP(AQ215,[2]シフト記号表!$C$6:$L$47,10,FALSE))</f>
        <v/>
      </c>
      <c r="AR216" s="125" t="str">
        <f>IF(AR215="","",VLOOKUP(AR215,[2]シフト記号表!$C$6:$L$47,10,FALSE))</f>
        <v/>
      </c>
      <c r="AS216" s="126" t="str">
        <f>IF(AS215="","",VLOOKUP(AS215,[2]シフト記号表!$C$6:$L$47,10,FALSE))</f>
        <v/>
      </c>
      <c r="AT216" s="126" t="str">
        <f>IF(AT215="","",VLOOKUP(AT215,[2]シフト記号表!$C$6:$L$47,10,FALSE))</f>
        <v/>
      </c>
      <c r="AU216" s="126" t="str">
        <f>IF(AU215="","",VLOOKUP(AU215,[2]シフト記号表!$C$6:$L$47,10,FALSE))</f>
        <v/>
      </c>
      <c r="AV216" s="126" t="str">
        <f>IF(AV215="","",VLOOKUP(AV215,[2]シフト記号表!$C$6:$L$47,10,FALSE))</f>
        <v/>
      </c>
      <c r="AW216" s="126" t="str">
        <f>IF(AW215="","",VLOOKUP(AW215,[2]シフト記号表!$C$6:$L$47,10,FALSE))</f>
        <v/>
      </c>
      <c r="AX216" s="127" t="str">
        <f>IF(AX215="","",VLOOKUP(AX215,[2]シフト記号表!$C$6:$L$47,10,FALSE))</f>
        <v/>
      </c>
      <c r="AY216" s="125" t="str">
        <f>IF(AY215="","",VLOOKUP(AY215,[2]シフト記号表!$C$6:$L$47,10,FALSE))</f>
        <v/>
      </c>
      <c r="AZ216" s="126" t="str">
        <f>IF(AZ215="","",VLOOKUP(AZ215,[2]シフト記号表!$C$6:$L$47,10,FALSE))</f>
        <v/>
      </c>
      <c r="BA216" s="126" t="str">
        <f>IF(BA215="","",VLOOKUP(BA215,[2]シフト記号表!$C$6:$L$47,10,FALSE))</f>
        <v/>
      </c>
      <c r="BB216" s="658">
        <f>IF($BE$3="４週",SUM(W216:AX216),IF($BE$3="暦月",SUM(W216:BA216),""))</f>
        <v>0</v>
      </c>
      <c r="BC216" s="659"/>
      <c r="BD216" s="660">
        <f>IF($BE$3="４週",BB216/4,IF($BE$3="暦月",(BB216/($BE$8/7)),""))</f>
        <v>0</v>
      </c>
      <c r="BE216" s="659"/>
      <c r="BF216" s="655"/>
      <c r="BG216" s="656"/>
      <c r="BH216" s="656"/>
      <c r="BI216" s="656"/>
      <c r="BJ216" s="657"/>
    </row>
    <row r="217" spans="2:62" ht="20.25" customHeight="1">
      <c r="B217" s="128"/>
      <c r="C217" s="129"/>
      <c r="D217" s="129"/>
      <c r="E217" s="129"/>
      <c r="F217" s="129"/>
      <c r="G217" s="129"/>
      <c r="H217" s="129"/>
      <c r="I217" s="130"/>
      <c r="J217" s="130"/>
      <c r="K217" s="129"/>
      <c r="L217" s="129"/>
      <c r="M217" s="129"/>
      <c r="N217" s="129"/>
      <c r="O217" s="131"/>
      <c r="P217" s="131"/>
      <c r="Q217" s="131"/>
      <c r="R217" s="132"/>
      <c r="S217" s="132"/>
      <c r="T217" s="132"/>
      <c r="U217" s="133"/>
      <c r="V217" s="134"/>
      <c r="W217" s="135"/>
      <c r="X217" s="135"/>
      <c r="Y217" s="135"/>
      <c r="Z217" s="135"/>
      <c r="AA217" s="135"/>
      <c r="AB217" s="135"/>
      <c r="AC217" s="135"/>
      <c r="AD217" s="135"/>
      <c r="AE217" s="135"/>
      <c r="AF217" s="135"/>
      <c r="AG217" s="135"/>
      <c r="AH217" s="135"/>
      <c r="AI217" s="135"/>
      <c r="AJ217" s="135"/>
      <c r="AK217" s="135"/>
      <c r="AL217" s="135"/>
      <c r="AM217" s="135"/>
      <c r="AN217" s="135"/>
      <c r="AO217" s="135"/>
      <c r="AP217" s="135"/>
      <c r="AQ217" s="135"/>
      <c r="AR217" s="135"/>
      <c r="AS217" s="135"/>
      <c r="AT217" s="135"/>
      <c r="AU217" s="135"/>
      <c r="AV217" s="135"/>
      <c r="AW217" s="135"/>
      <c r="AX217" s="135"/>
      <c r="AY217" s="135"/>
      <c r="AZ217" s="135"/>
      <c r="BA217" s="135"/>
      <c r="BB217" s="135"/>
      <c r="BC217" s="135"/>
      <c r="BD217" s="136"/>
      <c r="BE217" s="136"/>
      <c r="BF217" s="131"/>
      <c r="BG217" s="131"/>
      <c r="BH217" s="131"/>
      <c r="BI217" s="131"/>
      <c r="BJ217" s="131"/>
    </row>
    <row r="218" spans="2:62" ht="20.25" customHeight="1">
      <c r="B218" s="128"/>
      <c r="C218" s="129"/>
      <c r="D218" s="129"/>
      <c r="E218" s="129"/>
      <c r="F218" s="129"/>
      <c r="G218" s="129"/>
      <c r="H218" s="129"/>
      <c r="I218" s="137"/>
      <c r="J218" s="138" t="s">
        <v>452</v>
      </c>
      <c r="K218" s="138"/>
      <c r="L218" s="138"/>
      <c r="M218" s="138"/>
      <c r="N218" s="138"/>
      <c r="O218" s="138"/>
      <c r="P218" s="138"/>
      <c r="Q218" s="138"/>
      <c r="R218" s="138"/>
      <c r="S218" s="138"/>
      <c r="T218" s="139"/>
      <c r="U218" s="138"/>
      <c r="V218" s="138"/>
      <c r="W218" s="138"/>
      <c r="X218" s="138"/>
      <c r="Y218" s="138"/>
      <c r="Z218" s="140"/>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1"/>
      <c r="BE218" s="136"/>
      <c r="BF218" s="131"/>
      <c r="BG218" s="131"/>
      <c r="BH218" s="131"/>
      <c r="BI218" s="131"/>
      <c r="BJ218" s="131"/>
    </row>
    <row r="219" spans="2:62" ht="20.25" customHeight="1">
      <c r="B219" s="128"/>
      <c r="C219" s="129"/>
      <c r="D219" s="129"/>
      <c r="E219" s="129"/>
      <c r="F219" s="129"/>
      <c r="G219" s="129"/>
      <c r="H219" s="129"/>
      <c r="I219" s="137"/>
      <c r="J219" s="138"/>
      <c r="K219" s="138" t="s">
        <v>453</v>
      </c>
      <c r="L219" s="138"/>
      <c r="M219" s="138"/>
      <c r="N219" s="138"/>
      <c r="O219" s="138"/>
      <c r="P219" s="138"/>
      <c r="Q219" s="138"/>
      <c r="R219" s="138"/>
      <c r="S219" s="138"/>
      <c r="T219" s="139"/>
      <c r="U219" s="138"/>
      <c r="V219" s="138"/>
      <c r="W219" s="138"/>
      <c r="X219" s="138"/>
      <c r="Y219" s="138"/>
      <c r="Z219" s="140"/>
      <c r="AA219" s="138" t="s">
        <v>454</v>
      </c>
      <c r="AB219" s="138"/>
      <c r="AC219" s="138"/>
      <c r="AD219" s="138"/>
      <c r="AE219" s="138"/>
      <c r="AF219" s="138"/>
      <c r="AG219" s="138"/>
      <c r="AH219" s="138"/>
      <c r="AI219" s="138"/>
      <c r="AJ219" s="139"/>
      <c r="AK219" s="138"/>
      <c r="AL219" s="138"/>
      <c r="AM219" s="138"/>
      <c r="AN219" s="138"/>
      <c r="AO219" s="140"/>
      <c r="AP219" s="140"/>
      <c r="AQ219" s="138" t="s">
        <v>455</v>
      </c>
      <c r="AR219" s="140"/>
      <c r="AS219" s="140"/>
      <c r="AT219" s="140"/>
      <c r="AU219" s="140"/>
      <c r="AV219" s="140"/>
      <c r="AW219" s="140"/>
      <c r="AX219" s="140"/>
      <c r="AY219" s="140"/>
      <c r="AZ219" s="140"/>
      <c r="BA219" s="140"/>
      <c r="BB219" s="140"/>
      <c r="BC219" s="140"/>
      <c r="BD219" s="141"/>
      <c r="BE219" s="136"/>
      <c r="BF219" s="661"/>
      <c r="BG219" s="661"/>
      <c r="BH219" s="661"/>
      <c r="BI219" s="661"/>
      <c r="BJ219" s="131"/>
    </row>
    <row r="220" spans="2:62" ht="20.25" customHeight="1">
      <c r="B220" s="128"/>
      <c r="C220" s="129"/>
      <c r="D220" s="129"/>
      <c r="E220" s="129"/>
      <c r="F220" s="129"/>
      <c r="G220" s="129"/>
      <c r="H220" s="129"/>
      <c r="I220" s="137"/>
      <c r="J220" s="138"/>
      <c r="K220" s="637" t="s">
        <v>456</v>
      </c>
      <c r="L220" s="637"/>
      <c r="M220" s="637" t="s">
        <v>457</v>
      </c>
      <c r="N220" s="637"/>
      <c r="O220" s="637"/>
      <c r="P220" s="637"/>
      <c r="Q220" s="138"/>
      <c r="R220" s="662" t="s">
        <v>458</v>
      </c>
      <c r="S220" s="662"/>
      <c r="T220" s="662"/>
      <c r="U220" s="662"/>
      <c r="V220" s="142"/>
      <c r="W220" s="143" t="s">
        <v>459</v>
      </c>
      <c r="X220" s="143"/>
      <c r="Y220" s="49"/>
      <c r="Z220" s="140"/>
      <c r="AA220" s="637" t="s">
        <v>456</v>
      </c>
      <c r="AB220" s="637"/>
      <c r="AC220" s="637" t="s">
        <v>457</v>
      </c>
      <c r="AD220" s="637"/>
      <c r="AE220" s="637"/>
      <c r="AF220" s="637"/>
      <c r="AG220" s="138"/>
      <c r="AH220" s="662" t="s">
        <v>458</v>
      </c>
      <c r="AI220" s="662"/>
      <c r="AJ220" s="662"/>
      <c r="AK220" s="662"/>
      <c r="AL220" s="142"/>
      <c r="AM220" s="143" t="s">
        <v>459</v>
      </c>
      <c r="AN220" s="143"/>
      <c r="AO220" s="140"/>
      <c r="AP220" s="140"/>
      <c r="AQ220" s="140"/>
      <c r="AR220" s="140"/>
      <c r="AS220" s="140"/>
      <c r="AT220" s="140"/>
      <c r="AU220" s="140"/>
      <c r="AV220" s="140"/>
      <c r="AW220" s="140"/>
      <c r="AX220" s="140"/>
      <c r="AY220" s="140"/>
      <c r="AZ220" s="140"/>
      <c r="BA220" s="140"/>
      <c r="BB220" s="140"/>
      <c r="BC220" s="140"/>
      <c r="BD220" s="141"/>
      <c r="BE220" s="136"/>
      <c r="BF220" s="701"/>
      <c r="BG220" s="701"/>
      <c r="BH220" s="701"/>
      <c r="BI220" s="701"/>
      <c r="BJ220" s="131"/>
    </row>
    <row r="221" spans="2:62" ht="20.25" customHeight="1">
      <c r="B221" s="128"/>
      <c r="C221" s="129"/>
      <c r="D221" s="129"/>
      <c r="E221" s="129"/>
      <c r="F221" s="129"/>
      <c r="G221" s="129"/>
      <c r="H221" s="129"/>
      <c r="I221" s="137"/>
      <c r="J221" s="138"/>
      <c r="K221" s="638"/>
      <c r="L221" s="638"/>
      <c r="M221" s="638" t="s">
        <v>460</v>
      </c>
      <c r="N221" s="638"/>
      <c r="O221" s="638" t="s">
        <v>461</v>
      </c>
      <c r="P221" s="638"/>
      <c r="Q221" s="138"/>
      <c r="R221" s="638" t="s">
        <v>460</v>
      </c>
      <c r="S221" s="638"/>
      <c r="T221" s="638" t="s">
        <v>461</v>
      </c>
      <c r="U221" s="638"/>
      <c r="V221" s="142"/>
      <c r="W221" s="143" t="s">
        <v>462</v>
      </c>
      <c r="X221" s="143"/>
      <c r="Y221" s="49"/>
      <c r="Z221" s="140"/>
      <c r="AA221" s="638"/>
      <c r="AB221" s="638"/>
      <c r="AC221" s="638" t="s">
        <v>460</v>
      </c>
      <c r="AD221" s="638"/>
      <c r="AE221" s="638" t="s">
        <v>461</v>
      </c>
      <c r="AF221" s="638"/>
      <c r="AG221" s="138"/>
      <c r="AH221" s="638" t="s">
        <v>460</v>
      </c>
      <c r="AI221" s="638"/>
      <c r="AJ221" s="638" t="s">
        <v>461</v>
      </c>
      <c r="AK221" s="638"/>
      <c r="AL221" s="142"/>
      <c r="AM221" s="143" t="s">
        <v>462</v>
      </c>
      <c r="AN221" s="143"/>
      <c r="AO221" s="140"/>
      <c r="AP221" s="140"/>
      <c r="AQ221" s="144" t="s">
        <v>463</v>
      </c>
      <c r="AR221" s="144"/>
      <c r="AS221" s="144"/>
      <c r="AT221" s="144"/>
      <c r="AU221" s="142"/>
      <c r="AV221" s="143" t="s">
        <v>464</v>
      </c>
      <c r="AW221" s="144"/>
      <c r="AX221" s="144"/>
      <c r="AY221" s="144"/>
      <c r="AZ221" s="142"/>
      <c r="BA221" s="638" t="s">
        <v>465</v>
      </c>
      <c r="BB221" s="638"/>
      <c r="BC221" s="638"/>
      <c r="BD221" s="638"/>
      <c r="BE221" s="136"/>
      <c r="BF221" s="693"/>
      <c r="BG221" s="693"/>
      <c r="BH221" s="693"/>
      <c r="BI221" s="693"/>
      <c r="BJ221" s="131"/>
    </row>
    <row r="222" spans="2:62" ht="20.25" customHeight="1">
      <c r="B222" s="128"/>
      <c r="C222" s="129"/>
      <c r="D222" s="129"/>
      <c r="E222" s="129"/>
      <c r="F222" s="129"/>
      <c r="G222" s="129"/>
      <c r="H222" s="129"/>
      <c r="I222" s="137"/>
      <c r="J222" s="138"/>
      <c r="K222" s="628" t="s">
        <v>466</v>
      </c>
      <c r="L222" s="628"/>
      <c r="M222" s="633">
        <f>SUMIFS($BB$17:$BB$216,$F$17:$F$216,"看護職員",$H$17:$H$216,"A")</f>
        <v>0</v>
      </c>
      <c r="N222" s="633"/>
      <c r="O222" s="634">
        <f>SUMIFS($BD$17:$BD$216,$F$17:$F$216,"看護職員",$H$17:$H$216,"A")</f>
        <v>0</v>
      </c>
      <c r="P222" s="634"/>
      <c r="Q222" s="145"/>
      <c r="R222" s="635">
        <v>0</v>
      </c>
      <c r="S222" s="635"/>
      <c r="T222" s="635">
        <v>0</v>
      </c>
      <c r="U222" s="635"/>
      <c r="V222" s="146"/>
      <c r="W222" s="646">
        <v>0</v>
      </c>
      <c r="X222" s="647"/>
      <c r="Y222" s="49"/>
      <c r="Z222" s="140"/>
      <c r="AA222" s="628" t="s">
        <v>466</v>
      </c>
      <c r="AB222" s="628"/>
      <c r="AC222" s="633">
        <f>SUMIFS($BB$17:$BB$216,$F$17:$F$216,"介護職員",$H$17:$H$216,"A")</f>
        <v>0</v>
      </c>
      <c r="AD222" s="633"/>
      <c r="AE222" s="634">
        <f>SUMIFS($BD$17:$BD$216,$F$17:$F$216,"介護職員",$H$17:$H$216,"A")</f>
        <v>0</v>
      </c>
      <c r="AF222" s="634"/>
      <c r="AG222" s="145"/>
      <c r="AH222" s="635">
        <v>0</v>
      </c>
      <c r="AI222" s="635"/>
      <c r="AJ222" s="635">
        <v>0</v>
      </c>
      <c r="AK222" s="635"/>
      <c r="AL222" s="146"/>
      <c r="AM222" s="646">
        <v>0</v>
      </c>
      <c r="AN222" s="647"/>
      <c r="AO222" s="140"/>
      <c r="AP222" s="140"/>
      <c r="AQ222" s="663">
        <f>U236</f>
        <v>0</v>
      </c>
      <c r="AR222" s="628"/>
      <c r="AS222" s="628"/>
      <c r="AT222" s="628"/>
      <c r="AU222" s="147" t="s">
        <v>467</v>
      </c>
      <c r="AV222" s="663">
        <f>AK236</f>
        <v>0</v>
      </c>
      <c r="AW222" s="664"/>
      <c r="AX222" s="664"/>
      <c r="AY222" s="664"/>
      <c r="AZ222" s="147" t="s">
        <v>468</v>
      </c>
      <c r="BA222" s="639">
        <f>ROUNDDOWN(AQ222+AV222,1)</f>
        <v>0</v>
      </c>
      <c r="BB222" s="639"/>
      <c r="BC222" s="639"/>
      <c r="BD222" s="639"/>
      <c r="BE222" s="136"/>
      <c r="BF222" s="148"/>
      <c r="BG222" s="148"/>
      <c r="BH222" s="148"/>
      <c r="BI222" s="148"/>
      <c r="BJ222" s="131"/>
    </row>
    <row r="223" spans="2:62" ht="20.25" customHeight="1">
      <c r="B223" s="128"/>
      <c r="C223" s="129"/>
      <c r="D223" s="129"/>
      <c r="E223" s="129"/>
      <c r="F223" s="129"/>
      <c r="G223" s="129"/>
      <c r="H223" s="129"/>
      <c r="I223" s="137"/>
      <c r="J223" s="138"/>
      <c r="K223" s="628" t="s">
        <v>469</v>
      </c>
      <c r="L223" s="628"/>
      <c r="M223" s="633">
        <f>SUMIFS($BB$17:$BB$216,$F$17:$F$216,"看護職員",$H$17:$H$216,"B")</f>
        <v>0</v>
      </c>
      <c r="N223" s="633"/>
      <c r="O223" s="634">
        <f>SUMIFS($BD$17:$BD$216,$F$17:$F$216,"看護職員",$H$17:$H$216,"B")</f>
        <v>0</v>
      </c>
      <c r="P223" s="634"/>
      <c r="Q223" s="145"/>
      <c r="R223" s="635">
        <v>0</v>
      </c>
      <c r="S223" s="635"/>
      <c r="T223" s="635">
        <v>0</v>
      </c>
      <c r="U223" s="635"/>
      <c r="V223" s="146"/>
      <c r="W223" s="646">
        <v>0</v>
      </c>
      <c r="X223" s="647"/>
      <c r="Y223" s="49"/>
      <c r="Z223" s="140"/>
      <c r="AA223" s="628" t="s">
        <v>469</v>
      </c>
      <c r="AB223" s="628"/>
      <c r="AC223" s="633">
        <f>SUMIFS($BB$17:$BB$216,$F$17:$F$216,"介護職員",$H$17:$H$216,"B")</f>
        <v>0</v>
      </c>
      <c r="AD223" s="633"/>
      <c r="AE223" s="634">
        <f>SUMIFS($BD$17:$BD$216,$F$17:$F$216,"介護職員",$H$17:$H$216,"B")</f>
        <v>0</v>
      </c>
      <c r="AF223" s="634"/>
      <c r="AG223" s="145"/>
      <c r="AH223" s="635">
        <v>0</v>
      </c>
      <c r="AI223" s="635"/>
      <c r="AJ223" s="635">
        <v>0</v>
      </c>
      <c r="AK223" s="635"/>
      <c r="AL223" s="146"/>
      <c r="AM223" s="646">
        <v>0</v>
      </c>
      <c r="AN223" s="647"/>
      <c r="AO223" s="140"/>
      <c r="AP223" s="140"/>
      <c r="AQ223" s="140"/>
      <c r="AR223" s="140"/>
      <c r="AS223" s="140"/>
      <c r="AT223" s="140"/>
      <c r="AU223" s="140"/>
      <c r="AV223" s="140"/>
      <c r="AW223" s="140"/>
      <c r="AX223" s="140"/>
      <c r="AY223" s="140"/>
      <c r="AZ223" s="140"/>
      <c r="BA223" s="140"/>
      <c r="BB223" s="140"/>
      <c r="BC223" s="140"/>
      <c r="BD223" s="141"/>
      <c r="BE223" s="136"/>
      <c r="BF223" s="131"/>
      <c r="BG223" s="131"/>
      <c r="BH223" s="131"/>
      <c r="BI223" s="131"/>
      <c r="BJ223" s="131"/>
    </row>
    <row r="224" spans="2:62" ht="20.25" customHeight="1">
      <c r="B224" s="128"/>
      <c r="C224" s="129"/>
      <c r="D224" s="129"/>
      <c r="E224" s="129"/>
      <c r="F224" s="129"/>
      <c r="G224" s="129"/>
      <c r="H224" s="129"/>
      <c r="I224" s="137"/>
      <c r="J224" s="138"/>
      <c r="K224" s="628" t="s">
        <v>470</v>
      </c>
      <c r="L224" s="628"/>
      <c r="M224" s="633">
        <f>SUMIFS($BB$17:$BB$216,$F$17:$F$216,"看護職員",$H$17:$H$216,"C")</f>
        <v>0</v>
      </c>
      <c r="N224" s="633"/>
      <c r="O224" s="634">
        <f>SUMIFS($BD$17:$BD$216,$F$17:$F$216,"看護職員",$H$17:$H$216,"C")</f>
        <v>0</v>
      </c>
      <c r="P224" s="634"/>
      <c r="Q224" s="145"/>
      <c r="R224" s="635">
        <v>0</v>
      </c>
      <c r="S224" s="635"/>
      <c r="T224" s="636">
        <v>0</v>
      </c>
      <c r="U224" s="636"/>
      <c r="V224" s="146"/>
      <c r="W224" s="631" t="s">
        <v>471</v>
      </c>
      <c r="X224" s="632"/>
      <c r="Y224" s="49"/>
      <c r="Z224" s="140"/>
      <c r="AA224" s="628" t="s">
        <v>470</v>
      </c>
      <c r="AB224" s="628"/>
      <c r="AC224" s="633">
        <f>SUMIFS($BB$17:$BB$216,$F$17:$F$216,"介護職員",$H$17:$H$216,"C")</f>
        <v>0</v>
      </c>
      <c r="AD224" s="633"/>
      <c r="AE224" s="634">
        <f>SUMIFS($BD$17:$BD$216,$F$17:$F$216,"介護職員",$H$17:$H$216,"C")</f>
        <v>0</v>
      </c>
      <c r="AF224" s="634"/>
      <c r="AG224" s="145"/>
      <c r="AH224" s="635">
        <v>0</v>
      </c>
      <c r="AI224" s="635"/>
      <c r="AJ224" s="636">
        <v>0</v>
      </c>
      <c r="AK224" s="636"/>
      <c r="AL224" s="146"/>
      <c r="AM224" s="631" t="s">
        <v>471</v>
      </c>
      <c r="AN224" s="632"/>
      <c r="AO224" s="140"/>
      <c r="AP224" s="140"/>
      <c r="AQ224" s="140"/>
      <c r="AR224" s="140"/>
      <c r="AS224" s="140"/>
      <c r="AT224" s="140"/>
      <c r="AU224" s="140"/>
      <c r="AV224" s="140"/>
      <c r="AW224" s="140"/>
      <c r="AX224" s="140"/>
      <c r="AY224" s="140"/>
      <c r="AZ224" s="140"/>
      <c r="BA224" s="140"/>
      <c r="BB224" s="140"/>
      <c r="BC224" s="140"/>
      <c r="BD224" s="141"/>
      <c r="BE224" s="136"/>
      <c r="BF224" s="131"/>
      <c r="BG224" s="131"/>
      <c r="BH224" s="131"/>
      <c r="BI224" s="131"/>
      <c r="BJ224" s="131"/>
    </row>
    <row r="225" spans="2:62" ht="20.25" customHeight="1">
      <c r="B225" s="128"/>
      <c r="C225" s="129"/>
      <c r="D225" s="129"/>
      <c r="E225" s="129"/>
      <c r="F225" s="129"/>
      <c r="G225" s="129"/>
      <c r="H225" s="129"/>
      <c r="I225" s="137"/>
      <c r="J225" s="138"/>
      <c r="K225" s="628" t="s">
        <v>472</v>
      </c>
      <c r="L225" s="628"/>
      <c r="M225" s="633">
        <f>SUMIFS($BB$17:$BB$216,$F$17:$F$216,"看護職員",$H$17:$H$216,"D")</f>
        <v>0</v>
      </c>
      <c r="N225" s="633"/>
      <c r="O225" s="634">
        <f>SUMIFS($BD$17:$BD$216,$F$17:$F$216,"看護職員",$H$17:$H$216,"D")</f>
        <v>0</v>
      </c>
      <c r="P225" s="634"/>
      <c r="Q225" s="145"/>
      <c r="R225" s="635">
        <v>0</v>
      </c>
      <c r="S225" s="635"/>
      <c r="T225" s="636">
        <v>0</v>
      </c>
      <c r="U225" s="636"/>
      <c r="V225" s="146"/>
      <c r="W225" s="631" t="s">
        <v>471</v>
      </c>
      <c r="X225" s="632"/>
      <c r="Y225" s="49"/>
      <c r="Z225" s="140"/>
      <c r="AA225" s="628" t="s">
        <v>472</v>
      </c>
      <c r="AB225" s="628"/>
      <c r="AC225" s="633">
        <f>SUMIFS($BB$17:$BB$216,$F$17:$F$216,"介護職員",$H$17:$H$216,"D")</f>
        <v>0</v>
      </c>
      <c r="AD225" s="633"/>
      <c r="AE225" s="634">
        <f>SUMIFS($BD$17:$BD$216,$F$17:$F$216,"介護職員",$H$17:$H$216,"D")</f>
        <v>0</v>
      </c>
      <c r="AF225" s="634"/>
      <c r="AG225" s="145"/>
      <c r="AH225" s="635">
        <v>0</v>
      </c>
      <c r="AI225" s="635"/>
      <c r="AJ225" s="636">
        <v>0</v>
      </c>
      <c r="AK225" s="636"/>
      <c r="AL225" s="146"/>
      <c r="AM225" s="631" t="s">
        <v>471</v>
      </c>
      <c r="AN225" s="632"/>
      <c r="AO225" s="140"/>
      <c r="AP225" s="140"/>
      <c r="AQ225" s="138" t="s">
        <v>473</v>
      </c>
      <c r="AR225" s="138"/>
      <c r="AS225" s="138"/>
      <c r="AT225" s="138"/>
      <c r="AU225" s="138"/>
      <c r="AV225" s="138"/>
      <c r="AW225" s="140"/>
      <c r="AX225" s="140"/>
      <c r="AY225" s="140"/>
      <c r="AZ225" s="140"/>
      <c r="BA225" s="140"/>
      <c r="BB225" s="140"/>
      <c r="BC225" s="140"/>
      <c r="BD225" s="141"/>
      <c r="BE225" s="136"/>
      <c r="BF225" s="131"/>
      <c r="BG225" s="131"/>
      <c r="BH225" s="131"/>
      <c r="BI225" s="131"/>
      <c r="BJ225" s="131"/>
    </row>
    <row r="226" spans="2:62" ht="20.25" customHeight="1">
      <c r="B226" s="128"/>
      <c r="C226" s="129"/>
      <c r="D226" s="129"/>
      <c r="E226" s="129"/>
      <c r="F226" s="129"/>
      <c r="G226" s="129"/>
      <c r="H226" s="129"/>
      <c r="I226" s="137"/>
      <c r="J226" s="138"/>
      <c r="K226" s="628" t="s">
        <v>465</v>
      </c>
      <c r="L226" s="628"/>
      <c r="M226" s="633">
        <f>SUM(M222:N225)</f>
        <v>0</v>
      </c>
      <c r="N226" s="633"/>
      <c r="O226" s="634">
        <f>SUM(O222:P225)</f>
        <v>0</v>
      </c>
      <c r="P226" s="634"/>
      <c r="Q226" s="145"/>
      <c r="R226" s="633">
        <f>SUM(R222:S225)</f>
        <v>0</v>
      </c>
      <c r="S226" s="633"/>
      <c r="T226" s="634">
        <f>SUM(T222:U225)</f>
        <v>0</v>
      </c>
      <c r="U226" s="634"/>
      <c r="V226" s="146"/>
      <c r="W226" s="648">
        <f>SUM(W222:X223)</f>
        <v>0</v>
      </c>
      <c r="X226" s="649"/>
      <c r="Y226" s="49"/>
      <c r="Z226" s="140"/>
      <c r="AA226" s="628" t="s">
        <v>465</v>
      </c>
      <c r="AB226" s="628"/>
      <c r="AC226" s="633">
        <f>SUM(AC222:AD225)</f>
        <v>0</v>
      </c>
      <c r="AD226" s="633"/>
      <c r="AE226" s="634">
        <f>SUM(AE222:AF225)</f>
        <v>0</v>
      </c>
      <c r="AF226" s="634"/>
      <c r="AG226" s="145"/>
      <c r="AH226" s="633">
        <f>SUM(AH222:AI225)</f>
        <v>0</v>
      </c>
      <c r="AI226" s="633"/>
      <c r="AJ226" s="634">
        <f>SUM(AJ222:AK225)</f>
        <v>0</v>
      </c>
      <c r="AK226" s="634"/>
      <c r="AL226" s="146"/>
      <c r="AM226" s="648">
        <f>SUM(AM222:AN223)</f>
        <v>0</v>
      </c>
      <c r="AN226" s="649"/>
      <c r="AO226" s="140"/>
      <c r="AP226" s="140"/>
      <c r="AQ226" s="628" t="s">
        <v>474</v>
      </c>
      <c r="AR226" s="628"/>
      <c r="AS226" s="628" t="s">
        <v>475</v>
      </c>
      <c r="AT226" s="628"/>
      <c r="AU226" s="628"/>
      <c r="AV226" s="628"/>
      <c r="AW226" s="140"/>
      <c r="AX226" s="140"/>
      <c r="AY226" s="140"/>
      <c r="AZ226" s="140"/>
      <c r="BA226" s="140"/>
      <c r="BB226" s="140"/>
      <c r="BC226" s="140"/>
      <c r="BD226" s="141"/>
      <c r="BE226" s="136"/>
      <c r="BF226" s="131"/>
      <c r="BG226" s="131"/>
      <c r="BH226" s="131"/>
      <c r="BI226" s="131"/>
      <c r="BJ226" s="131"/>
    </row>
    <row r="227" spans="2:62" ht="20.25" customHeight="1">
      <c r="B227" s="128"/>
      <c r="C227" s="129"/>
      <c r="D227" s="129"/>
      <c r="E227" s="129"/>
      <c r="F227" s="129"/>
      <c r="G227" s="129"/>
      <c r="H227" s="129"/>
      <c r="I227" s="137"/>
      <c r="J227" s="137"/>
      <c r="K227" s="149"/>
      <c r="L227" s="149"/>
      <c r="M227" s="149"/>
      <c r="N227" s="149"/>
      <c r="O227" s="150"/>
      <c r="P227" s="150"/>
      <c r="Q227" s="150"/>
      <c r="R227" s="151"/>
      <c r="S227" s="151"/>
      <c r="T227" s="151"/>
      <c r="U227" s="151"/>
      <c r="V227" s="152"/>
      <c r="W227" s="140"/>
      <c r="X227" s="140"/>
      <c r="Y227" s="140"/>
      <c r="Z227" s="140"/>
      <c r="AA227" s="149"/>
      <c r="AB227" s="149"/>
      <c r="AC227" s="149"/>
      <c r="AD227" s="149"/>
      <c r="AE227" s="150"/>
      <c r="AF227" s="150"/>
      <c r="AG227" s="150"/>
      <c r="AH227" s="151"/>
      <c r="AI227" s="151"/>
      <c r="AJ227" s="151"/>
      <c r="AK227" s="151"/>
      <c r="AL227" s="152"/>
      <c r="AM227" s="140"/>
      <c r="AN227" s="140"/>
      <c r="AO227" s="140"/>
      <c r="AP227" s="140"/>
      <c r="AQ227" s="628" t="s">
        <v>466</v>
      </c>
      <c r="AR227" s="628"/>
      <c r="AS227" s="628" t="s">
        <v>476</v>
      </c>
      <c r="AT227" s="628"/>
      <c r="AU227" s="628"/>
      <c r="AV227" s="628"/>
      <c r="AW227" s="140"/>
      <c r="AX227" s="140"/>
      <c r="AY227" s="140"/>
      <c r="AZ227" s="140"/>
      <c r="BA227" s="140"/>
      <c r="BB227" s="140"/>
      <c r="BC227" s="140"/>
      <c r="BD227" s="141"/>
      <c r="BE227" s="136"/>
      <c r="BF227" s="131"/>
      <c r="BG227" s="131"/>
      <c r="BH227" s="131"/>
      <c r="BI227" s="131"/>
      <c r="BJ227" s="131"/>
    </row>
    <row r="228" spans="2:62" ht="20.25" customHeight="1">
      <c r="B228" s="128"/>
      <c r="C228" s="129"/>
      <c r="D228" s="129"/>
      <c r="E228" s="129"/>
      <c r="F228" s="129"/>
      <c r="G228" s="129"/>
      <c r="H228" s="129"/>
      <c r="I228" s="137"/>
      <c r="J228" s="137"/>
      <c r="K228" s="139" t="s">
        <v>477</v>
      </c>
      <c r="L228" s="138"/>
      <c r="M228" s="138"/>
      <c r="N228" s="138"/>
      <c r="O228" s="138"/>
      <c r="P228" s="138"/>
      <c r="Q228" s="153" t="s">
        <v>478</v>
      </c>
      <c r="R228" s="642" t="s">
        <v>479</v>
      </c>
      <c r="S228" s="643"/>
      <c r="T228" s="154"/>
      <c r="U228" s="154"/>
      <c r="V228" s="138"/>
      <c r="W228" s="138"/>
      <c r="X228" s="138"/>
      <c r="Y228" s="140"/>
      <c r="Z228" s="140"/>
      <c r="AA228" s="139" t="s">
        <v>477</v>
      </c>
      <c r="AB228" s="138"/>
      <c r="AC228" s="138"/>
      <c r="AD228" s="138"/>
      <c r="AE228" s="138"/>
      <c r="AF228" s="138"/>
      <c r="AG228" s="153" t="s">
        <v>478</v>
      </c>
      <c r="AH228" s="644" t="str">
        <f>R228</f>
        <v>週</v>
      </c>
      <c r="AI228" s="645"/>
      <c r="AJ228" s="154"/>
      <c r="AK228" s="154"/>
      <c r="AL228" s="138"/>
      <c r="AM228" s="138"/>
      <c r="AN228" s="138"/>
      <c r="AO228" s="140"/>
      <c r="AP228" s="140"/>
      <c r="AQ228" s="628" t="s">
        <v>469</v>
      </c>
      <c r="AR228" s="628"/>
      <c r="AS228" s="628" t="s">
        <v>480</v>
      </c>
      <c r="AT228" s="628"/>
      <c r="AU228" s="628"/>
      <c r="AV228" s="628"/>
      <c r="AW228" s="140"/>
      <c r="AX228" s="140"/>
      <c r="AY228" s="140"/>
      <c r="AZ228" s="140"/>
      <c r="BA228" s="140"/>
      <c r="BB228" s="140"/>
      <c r="BC228" s="140"/>
      <c r="BD228" s="141"/>
      <c r="BE228" s="136"/>
      <c r="BF228" s="131"/>
      <c r="BG228" s="131"/>
      <c r="BH228" s="131"/>
      <c r="BI228" s="131"/>
      <c r="BJ228" s="131"/>
    </row>
    <row r="229" spans="2:62" ht="20.25" customHeight="1">
      <c r="B229" s="128"/>
      <c r="C229" s="129"/>
      <c r="D229" s="129"/>
      <c r="E229" s="129"/>
      <c r="F229" s="129"/>
      <c r="G229" s="129"/>
      <c r="H229" s="129"/>
      <c r="I229" s="137"/>
      <c r="J229" s="137"/>
      <c r="K229" s="138" t="s">
        <v>481</v>
      </c>
      <c r="L229" s="138"/>
      <c r="M229" s="138"/>
      <c r="N229" s="138"/>
      <c r="O229" s="138"/>
      <c r="P229" s="138" t="s">
        <v>482</v>
      </c>
      <c r="Q229" s="138"/>
      <c r="R229" s="138"/>
      <c r="S229" s="138"/>
      <c r="T229" s="139"/>
      <c r="U229" s="138"/>
      <c r="V229" s="138"/>
      <c r="W229" s="138"/>
      <c r="X229" s="138"/>
      <c r="Y229" s="140"/>
      <c r="Z229" s="140"/>
      <c r="AA229" s="138" t="s">
        <v>481</v>
      </c>
      <c r="AB229" s="138"/>
      <c r="AC229" s="138"/>
      <c r="AD229" s="138"/>
      <c r="AE229" s="138"/>
      <c r="AF229" s="138" t="s">
        <v>482</v>
      </c>
      <c r="AG229" s="138"/>
      <c r="AH229" s="138"/>
      <c r="AI229" s="138"/>
      <c r="AJ229" s="139"/>
      <c r="AK229" s="138"/>
      <c r="AL229" s="138"/>
      <c r="AM229" s="138"/>
      <c r="AN229" s="138"/>
      <c r="AO229" s="140"/>
      <c r="AP229" s="140"/>
      <c r="AQ229" s="628" t="s">
        <v>470</v>
      </c>
      <c r="AR229" s="628"/>
      <c r="AS229" s="628" t="s">
        <v>483</v>
      </c>
      <c r="AT229" s="628"/>
      <c r="AU229" s="628"/>
      <c r="AV229" s="628"/>
      <c r="AW229" s="140"/>
      <c r="AX229" s="140"/>
      <c r="AY229" s="140"/>
      <c r="AZ229" s="140"/>
      <c r="BA229" s="140"/>
      <c r="BB229" s="140"/>
      <c r="BC229" s="140"/>
      <c r="BD229" s="141"/>
      <c r="BE229" s="136"/>
      <c r="BF229" s="131"/>
      <c r="BG229" s="131"/>
      <c r="BH229" s="131"/>
      <c r="BI229" s="131"/>
      <c r="BJ229" s="131"/>
    </row>
    <row r="230" spans="2:62" ht="20.25" customHeight="1">
      <c r="B230" s="128"/>
      <c r="C230" s="129"/>
      <c r="D230" s="129"/>
      <c r="E230" s="129"/>
      <c r="F230" s="129"/>
      <c r="G230" s="129"/>
      <c r="H230" s="129"/>
      <c r="I230" s="137"/>
      <c r="J230" s="137"/>
      <c r="K230" s="138" t="str">
        <f>IF($R$228="週","対象時間数（週平均）","対象時間数（当月合計）")</f>
        <v>対象時間数（週平均）</v>
      </c>
      <c r="L230" s="138"/>
      <c r="M230" s="138"/>
      <c r="N230" s="138"/>
      <c r="O230" s="138"/>
      <c r="P230" s="138" t="str">
        <f>IF($R$228="週","週に勤務すべき時間数","当月に勤務すべき時間数")</f>
        <v>週に勤務すべき時間数</v>
      </c>
      <c r="Q230" s="138"/>
      <c r="R230" s="138"/>
      <c r="S230" s="138"/>
      <c r="T230" s="139"/>
      <c r="U230" s="138" t="s">
        <v>484</v>
      </c>
      <c r="V230" s="138"/>
      <c r="W230" s="138"/>
      <c r="X230" s="138"/>
      <c r="Y230" s="140"/>
      <c r="Z230" s="140"/>
      <c r="AA230" s="138" t="str">
        <f>IF(AH228="週","対象時間数（週平均）","対象時間数（当月合計）")</f>
        <v>対象時間数（週平均）</v>
      </c>
      <c r="AB230" s="138"/>
      <c r="AC230" s="138"/>
      <c r="AD230" s="138"/>
      <c r="AE230" s="138"/>
      <c r="AF230" s="138" t="str">
        <f>IF($AH$228="週","週に勤務すべき時間数","当月に勤務すべき時間数")</f>
        <v>週に勤務すべき時間数</v>
      </c>
      <c r="AG230" s="138"/>
      <c r="AH230" s="138"/>
      <c r="AI230" s="138"/>
      <c r="AJ230" s="139"/>
      <c r="AK230" s="138" t="s">
        <v>484</v>
      </c>
      <c r="AL230" s="138"/>
      <c r="AM230" s="138"/>
      <c r="AN230" s="138"/>
      <c r="AO230" s="140"/>
      <c r="AP230" s="140"/>
      <c r="AQ230" s="628" t="s">
        <v>472</v>
      </c>
      <c r="AR230" s="628"/>
      <c r="AS230" s="628" t="s">
        <v>485</v>
      </c>
      <c r="AT230" s="628"/>
      <c r="AU230" s="628"/>
      <c r="AV230" s="628"/>
      <c r="AW230" s="140"/>
      <c r="AX230" s="140"/>
      <c r="AY230" s="140"/>
      <c r="AZ230" s="140"/>
      <c r="BA230" s="140"/>
      <c r="BB230" s="140"/>
      <c r="BC230" s="140"/>
      <c r="BD230" s="141"/>
      <c r="BE230" s="136"/>
      <c r="BF230" s="131"/>
      <c r="BG230" s="131"/>
      <c r="BH230" s="131"/>
      <c r="BI230" s="131"/>
      <c r="BJ230" s="131"/>
    </row>
    <row r="231" spans="2:62" ht="20.25" customHeight="1">
      <c r="I231" s="49"/>
      <c r="J231" s="49"/>
      <c r="K231" s="629">
        <f>IF($R$228="週",T226,R226)</f>
        <v>0</v>
      </c>
      <c r="L231" s="629"/>
      <c r="M231" s="629"/>
      <c r="N231" s="629"/>
      <c r="O231" s="147" t="s">
        <v>486</v>
      </c>
      <c r="P231" s="628">
        <f>IF($R$228="週",$BA$6,$BE$6)</f>
        <v>40</v>
      </c>
      <c r="Q231" s="628"/>
      <c r="R231" s="628"/>
      <c r="S231" s="628"/>
      <c r="T231" s="147" t="s">
        <v>468</v>
      </c>
      <c r="U231" s="630">
        <f>ROUNDDOWN(K231/P231,1)</f>
        <v>0</v>
      </c>
      <c r="V231" s="630"/>
      <c r="W231" s="630"/>
      <c r="X231" s="630"/>
      <c r="Y231" s="49"/>
      <c r="Z231" s="49"/>
      <c r="AA231" s="629">
        <f>IF($AH$228="週",AJ226,AH226)</f>
        <v>0</v>
      </c>
      <c r="AB231" s="629"/>
      <c r="AC231" s="629"/>
      <c r="AD231" s="629"/>
      <c r="AE231" s="147" t="s">
        <v>486</v>
      </c>
      <c r="AF231" s="628">
        <f>IF($AH$228="週",$BA$6,$BE$6)</f>
        <v>40</v>
      </c>
      <c r="AG231" s="628"/>
      <c r="AH231" s="628"/>
      <c r="AI231" s="628"/>
      <c r="AJ231" s="147" t="s">
        <v>468</v>
      </c>
      <c r="AK231" s="630">
        <f>ROUNDDOWN(AA231/AF231,1)</f>
        <v>0</v>
      </c>
      <c r="AL231" s="630"/>
      <c r="AM231" s="630"/>
      <c r="AN231" s="630"/>
      <c r="AO231" s="49"/>
      <c r="AP231" s="49"/>
      <c r="AQ231" s="49"/>
      <c r="AR231" s="49"/>
      <c r="AS231" s="49"/>
      <c r="AT231" s="49"/>
      <c r="AU231" s="49"/>
      <c r="AV231" s="49"/>
      <c r="AW231" s="49"/>
      <c r="AX231" s="49"/>
      <c r="AY231" s="49"/>
      <c r="AZ231" s="49"/>
      <c r="BA231" s="49"/>
      <c r="BB231" s="49"/>
      <c r="BC231" s="49"/>
      <c r="BD231" s="49"/>
    </row>
    <row r="232" spans="2:62" ht="20.25" customHeight="1">
      <c r="I232" s="49"/>
      <c r="J232" s="49"/>
      <c r="K232" s="138"/>
      <c r="L232" s="138"/>
      <c r="M232" s="138"/>
      <c r="N232" s="138"/>
      <c r="O232" s="138"/>
      <c r="P232" s="138"/>
      <c r="Q232" s="138"/>
      <c r="R232" s="138"/>
      <c r="S232" s="138"/>
      <c r="T232" s="139"/>
      <c r="U232" s="138" t="s">
        <v>487</v>
      </c>
      <c r="V232" s="138"/>
      <c r="W232" s="138"/>
      <c r="X232" s="138"/>
      <c r="Y232" s="49"/>
      <c r="Z232" s="49"/>
      <c r="AA232" s="138"/>
      <c r="AB232" s="138"/>
      <c r="AC232" s="138"/>
      <c r="AD232" s="138"/>
      <c r="AE232" s="138"/>
      <c r="AF232" s="138"/>
      <c r="AG232" s="138"/>
      <c r="AH232" s="138"/>
      <c r="AI232" s="138"/>
      <c r="AJ232" s="139"/>
      <c r="AK232" s="138" t="s">
        <v>487</v>
      </c>
      <c r="AL232" s="138"/>
      <c r="AM232" s="138"/>
      <c r="AN232" s="138"/>
      <c r="AO232" s="49"/>
      <c r="AP232" s="49"/>
      <c r="AQ232" s="49"/>
      <c r="AR232" s="49"/>
      <c r="AS232" s="49"/>
      <c r="AT232" s="49"/>
      <c r="AU232" s="49"/>
      <c r="AV232" s="49"/>
      <c r="AW232" s="49"/>
      <c r="AX232" s="49"/>
      <c r="AY232" s="49"/>
      <c r="AZ232" s="49"/>
      <c r="BA232" s="49"/>
      <c r="BB232" s="49"/>
      <c r="BC232" s="49"/>
      <c r="BD232" s="49"/>
    </row>
    <row r="233" spans="2:62" ht="20.25" customHeight="1">
      <c r="I233" s="49"/>
      <c r="J233" s="49"/>
      <c r="K233" s="138" t="s">
        <v>488</v>
      </c>
      <c r="L233" s="138"/>
      <c r="M233" s="138"/>
      <c r="N233" s="138"/>
      <c r="O233" s="138"/>
      <c r="P233" s="138"/>
      <c r="Q233" s="138"/>
      <c r="R233" s="138"/>
      <c r="S233" s="138"/>
      <c r="T233" s="139"/>
      <c r="U233" s="138"/>
      <c r="V233" s="138"/>
      <c r="W233" s="138"/>
      <c r="X233" s="138"/>
      <c r="Y233" s="49"/>
      <c r="Z233" s="49"/>
      <c r="AA233" s="138" t="s">
        <v>489</v>
      </c>
      <c r="AB233" s="138"/>
      <c r="AC233" s="138"/>
      <c r="AD233" s="138"/>
      <c r="AE233" s="138"/>
      <c r="AF233" s="138"/>
      <c r="AG233" s="138"/>
      <c r="AH233" s="138"/>
      <c r="AI233" s="138"/>
      <c r="AJ233" s="139"/>
      <c r="AK233" s="138"/>
      <c r="AL233" s="138"/>
      <c r="AM233" s="138"/>
      <c r="AN233" s="138"/>
      <c r="AO233" s="49"/>
      <c r="AP233" s="49"/>
      <c r="AQ233" s="49"/>
      <c r="AR233" s="49"/>
      <c r="AS233" s="49"/>
      <c r="AT233" s="49"/>
      <c r="AU233" s="49"/>
      <c r="AV233" s="49"/>
      <c r="AW233" s="49"/>
      <c r="AX233" s="49"/>
      <c r="AY233" s="49"/>
      <c r="AZ233" s="49"/>
      <c r="BA233" s="49"/>
      <c r="BB233" s="49"/>
      <c r="BC233" s="49"/>
      <c r="BD233" s="49"/>
    </row>
    <row r="234" spans="2:62" ht="20.25" customHeight="1">
      <c r="I234" s="49"/>
      <c r="J234" s="49"/>
      <c r="K234" s="138" t="s">
        <v>459</v>
      </c>
      <c r="L234" s="138"/>
      <c r="M234" s="138"/>
      <c r="N234" s="138"/>
      <c r="O234" s="138"/>
      <c r="P234" s="138"/>
      <c r="Q234" s="138"/>
      <c r="R234" s="138"/>
      <c r="S234" s="138"/>
      <c r="T234" s="139"/>
      <c r="U234" s="637"/>
      <c r="V234" s="637"/>
      <c r="W234" s="637"/>
      <c r="X234" s="637"/>
      <c r="Y234" s="49"/>
      <c r="Z234" s="49"/>
      <c r="AA234" s="138" t="s">
        <v>459</v>
      </c>
      <c r="AB234" s="138"/>
      <c r="AC234" s="138"/>
      <c r="AD234" s="138"/>
      <c r="AE234" s="138"/>
      <c r="AF234" s="138"/>
      <c r="AG234" s="138"/>
      <c r="AH234" s="138"/>
      <c r="AI234" s="138"/>
      <c r="AJ234" s="139"/>
      <c r="AK234" s="637"/>
      <c r="AL234" s="637"/>
      <c r="AM234" s="637"/>
      <c r="AN234" s="637"/>
      <c r="AO234" s="49"/>
      <c r="AP234" s="49"/>
      <c r="AQ234" s="49"/>
      <c r="AR234" s="49"/>
      <c r="AS234" s="49"/>
      <c r="AT234" s="49"/>
      <c r="AU234" s="49"/>
      <c r="AV234" s="49"/>
      <c r="AW234" s="49"/>
      <c r="AX234" s="49"/>
      <c r="AY234" s="49"/>
      <c r="AZ234" s="49"/>
      <c r="BA234" s="49"/>
      <c r="BB234" s="49"/>
      <c r="BC234" s="49"/>
      <c r="BD234" s="49"/>
    </row>
    <row r="235" spans="2:62" ht="20.25" customHeight="1">
      <c r="I235" s="49"/>
      <c r="J235" s="49"/>
      <c r="K235" s="142" t="s">
        <v>490</v>
      </c>
      <c r="L235" s="142"/>
      <c r="M235" s="142"/>
      <c r="N235" s="142"/>
      <c r="O235" s="142"/>
      <c r="P235" s="138" t="s">
        <v>491</v>
      </c>
      <c r="Q235" s="142"/>
      <c r="R235" s="142"/>
      <c r="S235" s="142"/>
      <c r="T235" s="142"/>
      <c r="U235" s="638" t="s">
        <v>465</v>
      </c>
      <c r="V235" s="638"/>
      <c r="W235" s="638"/>
      <c r="X235" s="638"/>
      <c r="Y235" s="49"/>
      <c r="Z235" s="49"/>
      <c r="AA235" s="142" t="s">
        <v>490</v>
      </c>
      <c r="AB235" s="142"/>
      <c r="AC235" s="142"/>
      <c r="AD235" s="142"/>
      <c r="AE235" s="142"/>
      <c r="AF235" s="138" t="s">
        <v>491</v>
      </c>
      <c r="AG235" s="142"/>
      <c r="AH235" s="142"/>
      <c r="AI235" s="142"/>
      <c r="AJ235" s="142"/>
      <c r="AK235" s="638" t="s">
        <v>465</v>
      </c>
      <c r="AL235" s="638"/>
      <c r="AM235" s="638"/>
      <c r="AN235" s="638"/>
      <c r="AO235" s="49"/>
      <c r="AP235" s="49"/>
      <c r="AQ235" s="49"/>
      <c r="AR235" s="49"/>
      <c r="AS235" s="49"/>
      <c r="AT235" s="49"/>
      <c r="AU235" s="49"/>
      <c r="AV235" s="49"/>
      <c r="AW235" s="49"/>
      <c r="AX235" s="49"/>
      <c r="AY235" s="49"/>
      <c r="AZ235" s="49"/>
      <c r="BA235" s="49"/>
      <c r="BB235" s="49"/>
      <c r="BC235" s="49"/>
      <c r="BD235" s="49"/>
    </row>
    <row r="236" spans="2:62" ht="20.25" customHeight="1">
      <c r="I236" s="49"/>
      <c r="J236" s="49"/>
      <c r="K236" s="628">
        <f>W226</f>
        <v>0</v>
      </c>
      <c r="L236" s="628"/>
      <c r="M236" s="628"/>
      <c r="N236" s="628"/>
      <c r="O236" s="147" t="s">
        <v>467</v>
      </c>
      <c r="P236" s="630">
        <f>U231</f>
        <v>0</v>
      </c>
      <c r="Q236" s="630"/>
      <c r="R236" s="630"/>
      <c r="S236" s="630"/>
      <c r="T236" s="147" t="s">
        <v>468</v>
      </c>
      <c r="U236" s="639">
        <f>ROUNDDOWN(K236+P236,1)</f>
        <v>0</v>
      </c>
      <c r="V236" s="639"/>
      <c r="W236" s="639"/>
      <c r="X236" s="639"/>
      <c r="Y236" s="155"/>
      <c r="Z236" s="155"/>
      <c r="AA236" s="640">
        <f>AM226</f>
        <v>0</v>
      </c>
      <c r="AB236" s="640"/>
      <c r="AC236" s="640"/>
      <c r="AD236" s="640"/>
      <c r="AE236" s="152" t="s">
        <v>467</v>
      </c>
      <c r="AF236" s="641">
        <f>AK231</f>
        <v>0</v>
      </c>
      <c r="AG236" s="641"/>
      <c r="AH236" s="641"/>
      <c r="AI236" s="641"/>
      <c r="AJ236" s="152" t="s">
        <v>468</v>
      </c>
      <c r="AK236" s="639">
        <f>ROUNDDOWN(AA236+AF236,1)</f>
        <v>0</v>
      </c>
      <c r="AL236" s="639"/>
      <c r="AM236" s="639"/>
      <c r="AN236" s="639"/>
      <c r="AO236" s="49"/>
      <c r="AP236" s="49"/>
      <c r="AQ236" s="49"/>
      <c r="AR236" s="49"/>
      <c r="AS236" s="49"/>
      <c r="AT236" s="49"/>
      <c r="AU236" s="49"/>
      <c r="AV236" s="49"/>
      <c r="AW236" s="49"/>
      <c r="AX236" s="49"/>
      <c r="AY236" s="49"/>
      <c r="AZ236" s="49"/>
      <c r="BA236" s="49"/>
      <c r="BB236" s="49"/>
      <c r="BC236" s="49"/>
      <c r="BD236" s="49"/>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56"/>
      <c r="B283" s="156"/>
      <c r="C283" s="157"/>
      <c r="D283" s="157"/>
      <c r="E283" s="157"/>
      <c r="F283" s="157"/>
      <c r="G283" s="157"/>
      <c r="H283" s="157"/>
      <c r="I283" s="157"/>
      <c r="J283" s="157"/>
      <c r="K283" s="158"/>
      <c r="L283" s="158"/>
      <c r="M283" s="158"/>
      <c r="N283" s="158"/>
      <c r="O283" s="158"/>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8"/>
      <c r="AL283" s="158"/>
      <c r="AM283" s="158"/>
      <c r="AN283" s="158"/>
      <c r="AO283" s="158"/>
      <c r="AP283" s="158"/>
      <c r="AQ283" s="158"/>
      <c r="AR283" s="158"/>
      <c r="AS283" s="158"/>
      <c r="AT283" s="158"/>
      <c r="AU283" s="158"/>
      <c r="AV283" s="158"/>
      <c r="AW283" s="158"/>
      <c r="AX283" s="158"/>
      <c r="AY283" s="158"/>
      <c r="AZ283" s="159"/>
      <c r="BA283" s="159"/>
      <c r="BB283" s="159"/>
      <c r="BC283" s="159"/>
      <c r="BD283" s="159"/>
      <c r="BE283" s="159"/>
      <c r="BF283" s="159"/>
      <c r="BG283" s="159"/>
    </row>
    <row r="284" spans="1:59">
      <c r="A284" s="156"/>
      <c r="B284" s="156"/>
      <c r="C284" s="157"/>
      <c r="D284" s="157"/>
      <c r="E284" s="157"/>
      <c r="F284" s="157"/>
      <c r="G284" s="157"/>
      <c r="H284" s="157"/>
      <c r="I284" s="157"/>
      <c r="J284" s="157"/>
      <c r="K284" s="158"/>
      <c r="L284" s="158"/>
      <c r="M284" s="158"/>
      <c r="N284" s="158"/>
      <c r="O284" s="158"/>
      <c r="P284" s="158"/>
      <c r="Q284" s="158"/>
      <c r="R284" s="158"/>
      <c r="S284" s="158"/>
      <c r="T284" s="158"/>
      <c r="U284" s="158"/>
      <c r="V284" s="158"/>
      <c r="W284" s="158"/>
      <c r="X284" s="158"/>
      <c r="Y284" s="158"/>
      <c r="Z284" s="158"/>
      <c r="AA284" s="158"/>
      <c r="AB284" s="158"/>
      <c r="AC284" s="158"/>
      <c r="AD284" s="158"/>
      <c r="AE284" s="158"/>
      <c r="AF284" s="158"/>
      <c r="AG284" s="158"/>
      <c r="AH284" s="158"/>
      <c r="AI284" s="158"/>
      <c r="AJ284" s="158"/>
      <c r="AK284" s="158"/>
      <c r="AL284" s="158"/>
      <c r="AM284" s="158"/>
      <c r="AN284" s="158"/>
      <c r="AO284" s="158"/>
      <c r="AP284" s="158"/>
      <c r="AQ284" s="158"/>
      <c r="AR284" s="158"/>
      <c r="AS284" s="158"/>
      <c r="AT284" s="158"/>
      <c r="AU284" s="158"/>
      <c r="AV284" s="158"/>
      <c r="AW284" s="158"/>
      <c r="AX284" s="158"/>
      <c r="AY284" s="158"/>
      <c r="AZ284" s="159"/>
      <c r="BA284" s="159"/>
      <c r="BB284" s="159"/>
      <c r="BC284" s="159"/>
      <c r="BD284" s="159"/>
      <c r="BE284" s="159"/>
      <c r="BF284" s="159"/>
      <c r="BG284" s="159"/>
    </row>
    <row r="285" spans="1:59">
      <c r="A285" s="156"/>
      <c r="B285" s="156"/>
      <c r="C285" s="160"/>
      <c r="D285" s="160"/>
      <c r="E285" s="160"/>
      <c r="F285" s="160"/>
      <c r="G285" s="160"/>
      <c r="H285" s="160"/>
      <c r="I285" s="160"/>
      <c r="J285" s="160"/>
      <c r="K285" s="157"/>
      <c r="L285" s="157"/>
      <c r="M285" s="156"/>
      <c r="N285" s="156"/>
      <c r="O285" s="156"/>
      <c r="P285" s="156"/>
      <c r="Q285" s="156"/>
      <c r="R285" s="156"/>
    </row>
    <row r="286" spans="1:59">
      <c r="A286" s="156"/>
      <c r="B286" s="156"/>
      <c r="C286" s="160"/>
      <c r="D286" s="160"/>
      <c r="E286" s="160"/>
      <c r="F286" s="160"/>
      <c r="G286" s="160"/>
      <c r="H286" s="160"/>
      <c r="I286" s="160"/>
      <c r="J286" s="160"/>
      <c r="K286" s="157"/>
      <c r="L286" s="157"/>
      <c r="M286" s="156"/>
      <c r="N286" s="156"/>
      <c r="O286" s="156"/>
      <c r="P286" s="156"/>
      <c r="Q286" s="156"/>
      <c r="R286" s="156"/>
    </row>
    <row r="287" spans="1:59">
      <c r="C287" s="62"/>
      <c r="D287" s="62"/>
      <c r="E287" s="62"/>
      <c r="F287" s="62"/>
      <c r="G287" s="62"/>
      <c r="H287" s="62"/>
      <c r="I287" s="62"/>
      <c r="J287" s="62"/>
    </row>
    <row r="288" spans="1:59">
      <c r="C288" s="62"/>
      <c r="D288" s="62"/>
      <c r="E288" s="62"/>
      <c r="F288" s="62"/>
      <c r="G288" s="62"/>
      <c r="H288" s="62"/>
      <c r="I288" s="62"/>
      <c r="J288" s="62"/>
    </row>
    <row r="289" spans="3:10">
      <c r="C289" s="62"/>
      <c r="D289" s="62"/>
      <c r="E289" s="62"/>
      <c r="F289" s="62"/>
      <c r="G289" s="62"/>
      <c r="H289" s="62"/>
      <c r="I289" s="62"/>
      <c r="J289" s="62"/>
    </row>
    <row r="290" spans="3:10">
      <c r="C290" s="62"/>
      <c r="D290" s="62"/>
      <c r="E290" s="62"/>
      <c r="F290" s="62"/>
      <c r="G290" s="62"/>
      <c r="H290" s="62"/>
      <c r="I290" s="62"/>
      <c r="J290" s="62"/>
    </row>
  </sheetData>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10"/>
  <conditionalFormatting sqref="W230:Z230 AO230:BA230">
    <cfRule type="expression" dxfId="276" priority="208">
      <formula>OR(#REF!=$B217,#REF!=$B217)</formula>
    </cfRule>
  </conditionalFormatting>
  <conditionalFormatting sqref="Z220 W220:X220 W229:Z229 AO229:BA229 AO220:BA220">
    <cfRule type="expression" dxfId="275" priority="209">
      <formula>OR(#REF!=$B218,#REF!=$B218)</formula>
    </cfRule>
  </conditionalFormatting>
  <conditionalFormatting sqref="AM230:AN230">
    <cfRule type="expression" dxfId="274" priority="206">
      <formula>OR(#REF!=$B217,#REF!=$B217)</formula>
    </cfRule>
  </conditionalFormatting>
  <conditionalFormatting sqref="AM220:AN220 AM229:AN229">
    <cfRule type="expression" dxfId="273" priority="207">
      <formula>OR(#REF!=$B218,#REF!=$B218)</formula>
    </cfRule>
  </conditionalFormatting>
  <conditionalFormatting sqref="BB18:BE18">
    <cfRule type="expression" dxfId="272" priority="205">
      <formula>INDIRECT(ADDRESS(ROW(),COLUMN()))=TRUNC(INDIRECT(ADDRESS(ROW(),COLUMN())))</formula>
    </cfRule>
  </conditionalFormatting>
  <conditionalFormatting sqref="BB20:BE20">
    <cfRule type="expression" dxfId="271" priority="204">
      <formula>INDIRECT(ADDRESS(ROW(),COLUMN()))=TRUNC(INDIRECT(ADDRESS(ROW(),COLUMN())))</formula>
    </cfRule>
  </conditionalFormatting>
  <conditionalFormatting sqref="BB22:BE22">
    <cfRule type="expression" dxfId="270" priority="203">
      <formula>INDIRECT(ADDRESS(ROW(),COLUMN()))=TRUNC(INDIRECT(ADDRESS(ROW(),COLUMN())))</formula>
    </cfRule>
  </conditionalFormatting>
  <conditionalFormatting sqref="BB24:BE24">
    <cfRule type="expression" dxfId="269" priority="202">
      <formula>INDIRECT(ADDRESS(ROW(),COLUMN()))=TRUNC(INDIRECT(ADDRESS(ROW(),COLUMN())))</formula>
    </cfRule>
  </conditionalFormatting>
  <conditionalFormatting sqref="BB26:BE26">
    <cfRule type="expression" dxfId="268" priority="201">
      <formula>INDIRECT(ADDRESS(ROW(),COLUMN()))=TRUNC(INDIRECT(ADDRESS(ROW(),COLUMN())))</formula>
    </cfRule>
  </conditionalFormatting>
  <conditionalFormatting sqref="BB28:BE28">
    <cfRule type="expression" dxfId="267" priority="200">
      <formula>INDIRECT(ADDRESS(ROW(),COLUMN()))=TRUNC(INDIRECT(ADDRESS(ROW(),COLUMN())))</formula>
    </cfRule>
  </conditionalFormatting>
  <conditionalFormatting sqref="BB30:BE30">
    <cfRule type="expression" dxfId="266" priority="199">
      <formula>INDIRECT(ADDRESS(ROW(),COLUMN()))=TRUNC(INDIRECT(ADDRESS(ROW(),COLUMN())))</formula>
    </cfRule>
  </conditionalFormatting>
  <conditionalFormatting sqref="BB32:BE32">
    <cfRule type="expression" dxfId="265" priority="198">
      <formula>INDIRECT(ADDRESS(ROW(),COLUMN()))=TRUNC(INDIRECT(ADDRESS(ROW(),COLUMN())))</formula>
    </cfRule>
  </conditionalFormatting>
  <conditionalFormatting sqref="BB34:BE34">
    <cfRule type="expression" dxfId="264" priority="197">
      <formula>INDIRECT(ADDRESS(ROW(),COLUMN()))=TRUNC(INDIRECT(ADDRESS(ROW(),COLUMN())))</formula>
    </cfRule>
  </conditionalFormatting>
  <conditionalFormatting sqref="BB36:BE36">
    <cfRule type="expression" dxfId="263" priority="196">
      <formula>INDIRECT(ADDRESS(ROW(),COLUMN()))=TRUNC(INDIRECT(ADDRESS(ROW(),COLUMN())))</formula>
    </cfRule>
  </conditionalFormatting>
  <conditionalFormatting sqref="BB38:BE38">
    <cfRule type="expression" dxfId="262" priority="195">
      <formula>INDIRECT(ADDRESS(ROW(),COLUMN()))=TRUNC(INDIRECT(ADDRESS(ROW(),COLUMN())))</formula>
    </cfRule>
  </conditionalFormatting>
  <conditionalFormatting sqref="BB40:BE40">
    <cfRule type="expression" dxfId="261" priority="194">
      <formula>INDIRECT(ADDRESS(ROW(),COLUMN()))=TRUNC(INDIRECT(ADDRESS(ROW(),COLUMN())))</formula>
    </cfRule>
  </conditionalFormatting>
  <conditionalFormatting sqref="BB42:BE42">
    <cfRule type="expression" dxfId="260" priority="193">
      <formula>INDIRECT(ADDRESS(ROW(),COLUMN()))=TRUNC(INDIRECT(ADDRESS(ROW(),COLUMN())))</formula>
    </cfRule>
  </conditionalFormatting>
  <conditionalFormatting sqref="BB44:BE44">
    <cfRule type="expression" dxfId="259" priority="192">
      <formula>INDIRECT(ADDRESS(ROW(),COLUMN()))=TRUNC(INDIRECT(ADDRESS(ROW(),COLUMN())))</formula>
    </cfRule>
  </conditionalFormatting>
  <conditionalFormatting sqref="BB46:BE46">
    <cfRule type="expression" dxfId="258" priority="191">
      <formula>INDIRECT(ADDRESS(ROW(),COLUMN()))=TRUNC(INDIRECT(ADDRESS(ROW(),COLUMN())))</formula>
    </cfRule>
  </conditionalFormatting>
  <conditionalFormatting sqref="BB48:BE48">
    <cfRule type="expression" dxfId="257" priority="190">
      <formula>INDIRECT(ADDRESS(ROW(),COLUMN()))=TRUNC(INDIRECT(ADDRESS(ROW(),COLUMN())))</formula>
    </cfRule>
  </conditionalFormatting>
  <conditionalFormatting sqref="BB50:BE50">
    <cfRule type="expression" dxfId="256" priority="189">
      <formula>INDIRECT(ADDRESS(ROW(),COLUMN()))=TRUNC(INDIRECT(ADDRESS(ROW(),COLUMN())))</formula>
    </cfRule>
  </conditionalFormatting>
  <conditionalFormatting sqref="BB52:BE52">
    <cfRule type="expression" dxfId="255" priority="188">
      <formula>INDIRECT(ADDRESS(ROW(),COLUMN()))=TRUNC(INDIRECT(ADDRESS(ROW(),COLUMN())))</formula>
    </cfRule>
  </conditionalFormatting>
  <conditionalFormatting sqref="BB54:BE54">
    <cfRule type="expression" dxfId="254" priority="187">
      <formula>INDIRECT(ADDRESS(ROW(),COLUMN()))=TRUNC(INDIRECT(ADDRESS(ROW(),COLUMN())))</formula>
    </cfRule>
  </conditionalFormatting>
  <conditionalFormatting sqref="BB56:BE56">
    <cfRule type="expression" dxfId="253" priority="186">
      <formula>INDIRECT(ADDRESS(ROW(),COLUMN()))=TRUNC(INDIRECT(ADDRESS(ROW(),COLUMN())))</formula>
    </cfRule>
  </conditionalFormatting>
  <conditionalFormatting sqref="BB58:BE58">
    <cfRule type="expression" dxfId="252" priority="185">
      <formula>INDIRECT(ADDRESS(ROW(),COLUMN()))=TRUNC(INDIRECT(ADDRESS(ROW(),COLUMN())))</formula>
    </cfRule>
  </conditionalFormatting>
  <conditionalFormatting sqref="BB60:BE60">
    <cfRule type="expression" dxfId="251" priority="184">
      <formula>INDIRECT(ADDRESS(ROW(),COLUMN()))=TRUNC(INDIRECT(ADDRESS(ROW(),COLUMN())))</formula>
    </cfRule>
  </conditionalFormatting>
  <conditionalFormatting sqref="BB62:BE62">
    <cfRule type="expression" dxfId="250" priority="183">
      <formula>INDIRECT(ADDRESS(ROW(),COLUMN()))=TRUNC(INDIRECT(ADDRESS(ROW(),COLUMN())))</formula>
    </cfRule>
  </conditionalFormatting>
  <conditionalFormatting sqref="BB64:BE64">
    <cfRule type="expression" dxfId="249" priority="182">
      <formula>INDIRECT(ADDRESS(ROW(),COLUMN()))=TRUNC(INDIRECT(ADDRESS(ROW(),COLUMN())))</formula>
    </cfRule>
  </conditionalFormatting>
  <conditionalFormatting sqref="BB66:BE66">
    <cfRule type="expression" dxfId="248" priority="181">
      <formula>INDIRECT(ADDRESS(ROW(),COLUMN()))=TRUNC(INDIRECT(ADDRESS(ROW(),COLUMN())))</formula>
    </cfRule>
  </conditionalFormatting>
  <conditionalFormatting sqref="BB68:BE68">
    <cfRule type="expression" dxfId="247" priority="180">
      <formula>INDIRECT(ADDRESS(ROW(),COLUMN()))=TRUNC(INDIRECT(ADDRESS(ROW(),COLUMN())))</formula>
    </cfRule>
  </conditionalFormatting>
  <conditionalFormatting sqref="BB70:BE70">
    <cfRule type="expression" dxfId="246" priority="179">
      <formula>INDIRECT(ADDRESS(ROW(),COLUMN()))=TRUNC(INDIRECT(ADDRESS(ROW(),COLUMN())))</formula>
    </cfRule>
  </conditionalFormatting>
  <conditionalFormatting sqref="BB72:BE72">
    <cfRule type="expression" dxfId="245" priority="178">
      <formula>INDIRECT(ADDRESS(ROW(),COLUMN()))=TRUNC(INDIRECT(ADDRESS(ROW(),COLUMN())))</formula>
    </cfRule>
  </conditionalFormatting>
  <conditionalFormatting sqref="BB74:BE74">
    <cfRule type="expression" dxfId="244" priority="177">
      <formula>INDIRECT(ADDRESS(ROW(),COLUMN()))=TRUNC(INDIRECT(ADDRESS(ROW(),COLUMN())))</formula>
    </cfRule>
  </conditionalFormatting>
  <conditionalFormatting sqref="AC226:AN226 AG222:AN225">
    <cfRule type="expression" dxfId="243" priority="175">
      <formula>INDIRECT(ADDRESS(ROW(),COLUMN()))=TRUNC(INDIRECT(ADDRESS(ROW(),COLUMN())))</formula>
    </cfRule>
  </conditionalFormatting>
  <conditionalFormatting sqref="M222:X226">
    <cfRule type="expression" dxfId="242" priority="176">
      <formula>INDIRECT(ADDRESS(ROW(),COLUMN()))=TRUNC(INDIRECT(ADDRESS(ROW(),COLUMN())))</formula>
    </cfRule>
  </conditionalFormatting>
  <conditionalFormatting sqref="K231:N231">
    <cfRule type="expression" dxfId="241" priority="174">
      <formula>INDIRECT(ADDRESS(ROW(),COLUMN()))=TRUNC(INDIRECT(ADDRESS(ROW(),COLUMN())))</formula>
    </cfRule>
  </conditionalFormatting>
  <conditionalFormatting sqref="AA231:AD231">
    <cfRule type="expression" dxfId="240" priority="173">
      <formula>INDIRECT(ADDRESS(ROW(),COLUMN()))=TRUNC(INDIRECT(ADDRESS(ROW(),COLUMN())))</formula>
    </cfRule>
  </conditionalFormatting>
  <conditionalFormatting sqref="AC222:AF225">
    <cfRule type="expression" dxfId="239" priority="172">
      <formula>INDIRECT(ADDRESS(ROW(),COLUMN()))=TRUNC(INDIRECT(ADDRESS(ROW(),COLUMN())))</formula>
    </cfRule>
  </conditionalFormatting>
  <conditionalFormatting sqref="W18:BA18">
    <cfRule type="expression" dxfId="238" priority="170">
      <formula>INDIRECT(ADDRESS(ROW(),COLUMN()))=TRUNC(INDIRECT(ADDRESS(ROW(),COLUMN())))</formula>
    </cfRule>
  </conditionalFormatting>
  <conditionalFormatting sqref="W20:BA20">
    <cfRule type="expression" dxfId="237" priority="171">
      <formula>INDIRECT(ADDRESS(ROW(),COLUMN()))=TRUNC(INDIRECT(ADDRESS(ROW(),COLUMN())))</formula>
    </cfRule>
  </conditionalFormatting>
  <conditionalFormatting sqref="W188:BA188">
    <cfRule type="expression" dxfId="236" priority="29">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3">
      <formula>INDIRECT(ADDRESS(ROW(),COLUMN()))=TRUNC(INDIRECT(ADDRESS(ROW(),COLUMN())))</formula>
    </cfRule>
  </conditionalFormatting>
  <conditionalFormatting sqref="W76:BA76">
    <cfRule type="expression" dxfId="208" priority="141">
      <formula>INDIRECT(ADDRESS(ROW(),COLUMN()))=TRUNC(INDIRECT(ADDRESS(ROW(),COLUMN())))</formula>
    </cfRule>
  </conditionalFormatting>
  <conditionalFormatting sqref="BB76:BE76">
    <cfRule type="expression" dxfId="207" priority="142">
      <formula>INDIRECT(ADDRESS(ROW(),COLUMN()))=TRUNC(INDIRECT(ADDRESS(ROW(),COLUMN())))</formula>
    </cfRule>
  </conditionalFormatting>
  <conditionalFormatting sqref="BB78:BE78">
    <cfRule type="expression" dxfId="206" priority="140">
      <formula>INDIRECT(ADDRESS(ROW(),COLUMN()))=TRUNC(INDIRECT(ADDRESS(ROW(),COLUMN())))</formula>
    </cfRule>
  </conditionalFormatting>
  <conditionalFormatting sqref="W78:BA78">
    <cfRule type="expression" dxfId="205" priority="139">
      <formula>INDIRECT(ADDRESS(ROW(),COLUMN()))=TRUNC(INDIRECT(ADDRESS(ROW(),COLUMN())))</formula>
    </cfRule>
  </conditionalFormatting>
  <conditionalFormatting sqref="BB80:BE80">
    <cfRule type="expression" dxfId="204" priority="138">
      <formula>INDIRECT(ADDRESS(ROW(),COLUMN()))=TRUNC(INDIRECT(ADDRESS(ROW(),COLUMN())))</formula>
    </cfRule>
  </conditionalFormatting>
  <conditionalFormatting sqref="W80:BA80">
    <cfRule type="expression" dxfId="203" priority="137">
      <formula>INDIRECT(ADDRESS(ROW(),COLUMN()))=TRUNC(INDIRECT(ADDRESS(ROW(),COLUMN())))</formula>
    </cfRule>
  </conditionalFormatting>
  <conditionalFormatting sqref="BB82:BE82">
    <cfRule type="expression" dxfId="202" priority="136">
      <formula>INDIRECT(ADDRESS(ROW(),COLUMN()))=TRUNC(INDIRECT(ADDRESS(ROW(),COLUMN())))</formula>
    </cfRule>
  </conditionalFormatting>
  <conditionalFormatting sqref="W82:BA82">
    <cfRule type="expression" dxfId="201" priority="135">
      <formula>INDIRECT(ADDRESS(ROW(),COLUMN()))=TRUNC(INDIRECT(ADDRESS(ROW(),COLUMN())))</formula>
    </cfRule>
  </conditionalFormatting>
  <conditionalFormatting sqref="BB84:BE84">
    <cfRule type="expression" dxfId="200" priority="134">
      <formula>INDIRECT(ADDRESS(ROW(),COLUMN()))=TRUNC(INDIRECT(ADDRESS(ROW(),COLUMN())))</formula>
    </cfRule>
  </conditionalFormatting>
  <conditionalFormatting sqref="W84:BA84">
    <cfRule type="expression" dxfId="199" priority="133">
      <formula>INDIRECT(ADDRESS(ROW(),COLUMN()))=TRUNC(INDIRECT(ADDRESS(ROW(),COLUMN())))</formula>
    </cfRule>
  </conditionalFormatting>
  <conditionalFormatting sqref="BB86:BE86">
    <cfRule type="expression" dxfId="198" priority="132">
      <formula>INDIRECT(ADDRESS(ROW(),COLUMN()))=TRUNC(INDIRECT(ADDRESS(ROW(),COLUMN())))</formula>
    </cfRule>
  </conditionalFormatting>
  <conditionalFormatting sqref="W86:BA86">
    <cfRule type="expression" dxfId="197" priority="131">
      <formula>INDIRECT(ADDRESS(ROW(),COLUMN()))=TRUNC(INDIRECT(ADDRESS(ROW(),COLUMN())))</formula>
    </cfRule>
  </conditionalFormatting>
  <conditionalFormatting sqref="BB88:BE88">
    <cfRule type="expression" dxfId="196" priority="130">
      <formula>INDIRECT(ADDRESS(ROW(),COLUMN()))=TRUNC(INDIRECT(ADDRESS(ROW(),COLUMN())))</formula>
    </cfRule>
  </conditionalFormatting>
  <conditionalFormatting sqref="W88:BA88">
    <cfRule type="expression" dxfId="195" priority="129">
      <formula>INDIRECT(ADDRESS(ROW(),COLUMN()))=TRUNC(INDIRECT(ADDRESS(ROW(),COLUMN())))</formula>
    </cfRule>
  </conditionalFormatting>
  <conditionalFormatting sqref="BB90:BE90">
    <cfRule type="expression" dxfId="194" priority="128">
      <formula>INDIRECT(ADDRESS(ROW(),COLUMN()))=TRUNC(INDIRECT(ADDRESS(ROW(),COLUMN())))</formula>
    </cfRule>
  </conditionalFormatting>
  <conditionalFormatting sqref="W90:BA90">
    <cfRule type="expression" dxfId="193" priority="127">
      <formula>INDIRECT(ADDRESS(ROW(),COLUMN()))=TRUNC(INDIRECT(ADDRESS(ROW(),COLUMN())))</formula>
    </cfRule>
  </conditionalFormatting>
  <conditionalFormatting sqref="BB92:BE92">
    <cfRule type="expression" dxfId="192" priority="126">
      <formula>INDIRECT(ADDRESS(ROW(),COLUMN()))=TRUNC(INDIRECT(ADDRESS(ROW(),COLUMN())))</formula>
    </cfRule>
  </conditionalFormatting>
  <conditionalFormatting sqref="W92:BA92">
    <cfRule type="expression" dxfId="191" priority="125">
      <formula>INDIRECT(ADDRESS(ROW(),COLUMN()))=TRUNC(INDIRECT(ADDRESS(ROW(),COLUMN())))</formula>
    </cfRule>
  </conditionalFormatting>
  <conditionalFormatting sqref="BB94:BE94">
    <cfRule type="expression" dxfId="190" priority="124">
      <formula>INDIRECT(ADDRESS(ROW(),COLUMN()))=TRUNC(INDIRECT(ADDRESS(ROW(),COLUMN())))</formula>
    </cfRule>
  </conditionalFormatting>
  <conditionalFormatting sqref="W94:BA94">
    <cfRule type="expression" dxfId="189" priority="123">
      <formula>INDIRECT(ADDRESS(ROW(),COLUMN()))=TRUNC(INDIRECT(ADDRESS(ROW(),COLUMN())))</formula>
    </cfRule>
  </conditionalFormatting>
  <conditionalFormatting sqref="BB96:BE96">
    <cfRule type="expression" dxfId="188" priority="122">
      <formula>INDIRECT(ADDRESS(ROW(),COLUMN()))=TRUNC(INDIRECT(ADDRESS(ROW(),COLUMN())))</formula>
    </cfRule>
  </conditionalFormatting>
  <conditionalFormatting sqref="W96:BA96">
    <cfRule type="expression" dxfId="187" priority="121">
      <formula>INDIRECT(ADDRESS(ROW(),COLUMN()))=TRUNC(INDIRECT(ADDRESS(ROW(),COLUMN())))</formula>
    </cfRule>
  </conditionalFormatting>
  <conditionalFormatting sqref="BB98:BE98">
    <cfRule type="expression" dxfId="186" priority="120">
      <formula>INDIRECT(ADDRESS(ROW(),COLUMN()))=TRUNC(INDIRECT(ADDRESS(ROW(),COLUMN())))</formula>
    </cfRule>
  </conditionalFormatting>
  <conditionalFormatting sqref="W98:BA98">
    <cfRule type="expression" dxfId="185" priority="119">
      <formula>INDIRECT(ADDRESS(ROW(),COLUMN()))=TRUNC(INDIRECT(ADDRESS(ROW(),COLUMN())))</formula>
    </cfRule>
  </conditionalFormatting>
  <conditionalFormatting sqref="BB100:BE100">
    <cfRule type="expression" dxfId="184" priority="118">
      <formula>INDIRECT(ADDRESS(ROW(),COLUMN()))=TRUNC(INDIRECT(ADDRESS(ROW(),COLUMN())))</formula>
    </cfRule>
  </conditionalFormatting>
  <conditionalFormatting sqref="W100:BA100">
    <cfRule type="expression" dxfId="183" priority="117">
      <formula>INDIRECT(ADDRESS(ROW(),COLUMN()))=TRUNC(INDIRECT(ADDRESS(ROW(),COLUMN())))</formula>
    </cfRule>
  </conditionalFormatting>
  <conditionalFormatting sqref="BB102:BE102">
    <cfRule type="expression" dxfId="182" priority="116">
      <formula>INDIRECT(ADDRESS(ROW(),COLUMN()))=TRUNC(INDIRECT(ADDRESS(ROW(),COLUMN())))</formula>
    </cfRule>
  </conditionalFormatting>
  <conditionalFormatting sqref="W102:BA102">
    <cfRule type="expression" dxfId="181" priority="115">
      <formula>INDIRECT(ADDRESS(ROW(),COLUMN()))=TRUNC(INDIRECT(ADDRESS(ROW(),COLUMN())))</formula>
    </cfRule>
  </conditionalFormatting>
  <conditionalFormatting sqref="BB104:BE104">
    <cfRule type="expression" dxfId="180" priority="114">
      <formula>INDIRECT(ADDRESS(ROW(),COLUMN()))=TRUNC(INDIRECT(ADDRESS(ROW(),COLUMN())))</formula>
    </cfRule>
  </conditionalFormatting>
  <conditionalFormatting sqref="W104:BA104">
    <cfRule type="expression" dxfId="179" priority="113">
      <formula>INDIRECT(ADDRESS(ROW(),COLUMN()))=TRUNC(INDIRECT(ADDRESS(ROW(),COLUMN())))</formula>
    </cfRule>
  </conditionalFormatting>
  <conditionalFormatting sqref="BB106:BE106">
    <cfRule type="expression" dxfId="178" priority="112">
      <formula>INDIRECT(ADDRESS(ROW(),COLUMN()))=TRUNC(INDIRECT(ADDRESS(ROW(),COLUMN())))</formula>
    </cfRule>
  </conditionalFormatting>
  <conditionalFormatting sqref="W106:BA106">
    <cfRule type="expression" dxfId="177" priority="111">
      <formula>INDIRECT(ADDRESS(ROW(),COLUMN()))=TRUNC(INDIRECT(ADDRESS(ROW(),COLUMN())))</formula>
    </cfRule>
  </conditionalFormatting>
  <conditionalFormatting sqref="BB108:BE108">
    <cfRule type="expression" dxfId="176" priority="110">
      <formula>INDIRECT(ADDRESS(ROW(),COLUMN()))=TRUNC(INDIRECT(ADDRESS(ROW(),COLUMN())))</formula>
    </cfRule>
  </conditionalFormatting>
  <conditionalFormatting sqref="W108:BA108">
    <cfRule type="expression" dxfId="175" priority="109">
      <formula>INDIRECT(ADDRESS(ROW(),COLUMN()))=TRUNC(INDIRECT(ADDRESS(ROW(),COLUMN())))</formula>
    </cfRule>
  </conditionalFormatting>
  <conditionalFormatting sqref="BB110:BE110">
    <cfRule type="expression" dxfId="174" priority="108">
      <formula>INDIRECT(ADDRESS(ROW(),COLUMN()))=TRUNC(INDIRECT(ADDRESS(ROW(),COLUMN())))</formula>
    </cfRule>
  </conditionalFormatting>
  <conditionalFormatting sqref="W110:BA110">
    <cfRule type="expression" dxfId="173" priority="107">
      <formula>INDIRECT(ADDRESS(ROW(),COLUMN()))=TRUNC(INDIRECT(ADDRESS(ROW(),COLUMN())))</formula>
    </cfRule>
  </conditionalFormatting>
  <conditionalFormatting sqref="BB112:BE112">
    <cfRule type="expression" dxfId="172" priority="106">
      <formula>INDIRECT(ADDRESS(ROW(),COLUMN()))=TRUNC(INDIRECT(ADDRESS(ROW(),COLUMN())))</formula>
    </cfRule>
  </conditionalFormatting>
  <conditionalFormatting sqref="W112:BA112">
    <cfRule type="expression" dxfId="171" priority="105">
      <formula>INDIRECT(ADDRESS(ROW(),COLUMN()))=TRUNC(INDIRECT(ADDRESS(ROW(),COLUMN())))</formula>
    </cfRule>
  </conditionalFormatting>
  <conditionalFormatting sqref="BB114:BE114">
    <cfRule type="expression" dxfId="170" priority="104">
      <formula>INDIRECT(ADDRESS(ROW(),COLUMN()))=TRUNC(INDIRECT(ADDRESS(ROW(),COLUMN())))</formula>
    </cfRule>
  </conditionalFormatting>
  <conditionalFormatting sqref="W114:BA114">
    <cfRule type="expression" dxfId="169" priority="103">
      <formula>INDIRECT(ADDRESS(ROW(),COLUMN()))=TRUNC(INDIRECT(ADDRESS(ROW(),COLUMN())))</formula>
    </cfRule>
  </conditionalFormatting>
  <conditionalFormatting sqref="BB116:BE116">
    <cfRule type="expression" dxfId="168" priority="102">
      <formula>INDIRECT(ADDRESS(ROW(),COLUMN()))=TRUNC(INDIRECT(ADDRESS(ROW(),COLUMN())))</formula>
    </cfRule>
  </conditionalFormatting>
  <conditionalFormatting sqref="W116:BA116">
    <cfRule type="expression" dxfId="167" priority="101">
      <formula>INDIRECT(ADDRESS(ROW(),COLUMN()))=TRUNC(INDIRECT(ADDRESS(ROW(),COLUMN())))</formula>
    </cfRule>
  </conditionalFormatting>
  <conditionalFormatting sqref="BB118:BE118">
    <cfRule type="expression" dxfId="166" priority="100">
      <formula>INDIRECT(ADDRESS(ROW(),COLUMN()))=TRUNC(INDIRECT(ADDRESS(ROW(),COLUMN())))</formula>
    </cfRule>
  </conditionalFormatting>
  <conditionalFormatting sqref="W118:BA118">
    <cfRule type="expression" dxfId="165" priority="99">
      <formula>INDIRECT(ADDRESS(ROW(),COLUMN()))=TRUNC(INDIRECT(ADDRESS(ROW(),COLUMN())))</formula>
    </cfRule>
  </conditionalFormatting>
  <conditionalFormatting sqref="BB120:BE120">
    <cfRule type="expression" dxfId="164" priority="98">
      <formula>INDIRECT(ADDRESS(ROW(),COLUMN()))=TRUNC(INDIRECT(ADDRESS(ROW(),COLUMN())))</formula>
    </cfRule>
  </conditionalFormatting>
  <conditionalFormatting sqref="W120:BA120">
    <cfRule type="expression" dxfId="163" priority="97">
      <formula>INDIRECT(ADDRESS(ROW(),COLUMN()))=TRUNC(INDIRECT(ADDRESS(ROW(),COLUMN())))</formula>
    </cfRule>
  </conditionalFormatting>
  <conditionalFormatting sqref="BB122:BE122">
    <cfRule type="expression" dxfId="162" priority="96">
      <formula>INDIRECT(ADDRESS(ROW(),COLUMN()))=TRUNC(INDIRECT(ADDRESS(ROW(),COLUMN())))</formula>
    </cfRule>
  </conditionalFormatting>
  <conditionalFormatting sqref="W122:BA122">
    <cfRule type="expression" dxfId="161" priority="95">
      <formula>INDIRECT(ADDRESS(ROW(),COLUMN()))=TRUNC(INDIRECT(ADDRESS(ROW(),COLUMN())))</formula>
    </cfRule>
  </conditionalFormatting>
  <conditionalFormatting sqref="BB124:BE124">
    <cfRule type="expression" dxfId="160" priority="94">
      <formula>INDIRECT(ADDRESS(ROW(),COLUMN()))=TRUNC(INDIRECT(ADDRESS(ROW(),COLUMN())))</formula>
    </cfRule>
  </conditionalFormatting>
  <conditionalFormatting sqref="W124:BA124">
    <cfRule type="expression" dxfId="159" priority="93">
      <formula>INDIRECT(ADDRESS(ROW(),COLUMN()))=TRUNC(INDIRECT(ADDRESS(ROW(),COLUMN())))</formula>
    </cfRule>
  </conditionalFormatting>
  <conditionalFormatting sqref="BB126:BE126">
    <cfRule type="expression" dxfId="158" priority="92">
      <formula>INDIRECT(ADDRESS(ROW(),COLUMN()))=TRUNC(INDIRECT(ADDRESS(ROW(),COLUMN())))</formula>
    </cfRule>
  </conditionalFormatting>
  <conditionalFormatting sqref="W126:BA126">
    <cfRule type="expression" dxfId="157" priority="91">
      <formula>INDIRECT(ADDRESS(ROW(),COLUMN()))=TRUNC(INDIRECT(ADDRESS(ROW(),COLUMN())))</formula>
    </cfRule>
  </conditionalFormatting>
  <conditionalFormatting sqref="BB128:BE128">
    <cfRule type="expression" dxfId="156" priority="90">
      <formula>INDIRECT(ADDRESS(ROW(),COLUMN()))=TRUNC(INDIRECT(ADDRESS(ROW(),COLUMN())))</formula>
    </cfRule>
  </conditionalFormatting>
  <conditionalFormatting sqref="W128:BA128">
    <cfRule type="expression" dxfId="155" priority="89">
      <formula>INDIRECT(ADDRESS(ROW(),COLUMN()))=TRUNC(INDIRECT(ADDRESS(ROW(),COLUMN())))</formula>
    </cfRule>
  </conditionalFormatting>
  <conditionalFormatting sqref="BB130:BE130">
    <cfRule type="expression" dxfId="154" priority="88">
      <formula>INDIRECT(ADDRESS(ROW(),COLUMN()))=TRUNC(INDIRECT(ADDRESS(ROW(),COLUMN())))</formula>
    </cfRule>
  </conditionalFormatting>
  <conditionalFormatting sqref="W130:BA130">
    <cfRule type="expression" dxfId="153" priority="87">
      <formula>INDIRECT(ADDRESS(ROW(),COLUMN()))=TRUNC(INDIRECT(ADDRESS(ROW(),COLUMN())))</formula>
    </cfRule>
  </conditionalFormatting>
  <conditionalFormatting sqref="BB132:BE132">
    <cfRule type="expression" dxfId="152" priority="86">
      <formula>INDIRECT(ADDRESS(ROW(),COLUMN()))=TRUNC(INDIRECT(ADDRESS(ROW(),COLUMN())))</formula>
    </cfRule>
  </conditionalFormatting>
  <conditionalFormatting sqref="W132:BA132">
    <cfRule type="expression" dxfId="151" priority="85">
      <formula>INDIRECT(ADDRESS(ROW(),COLUMN()))=TRUNC(INDIRECT(ADDRESS(ROW(),COLUMN())))</formula>
    </cfRule>
  </conditionalFormatting>
  <conditionalFormatting sqref="BB134:BE134">
    <cfRule type="expression" dxfId="150" priority="84">
      <formula>INDIRECT(ADDRESS(ROW(),COLUMN()))=TRUNC(INDIRECT(ADDRESS(ROW(),COLUMN())))</formula>
    </cfRule>
  </conditionalFormatting>
  <conditionalFormatting sqref="W134:BA134">
    <cfRule type="expression" dxfId="149" priority="83">
      <formula>INDIRECT(ADDRESS(ROW(),COLUMN()))=TRUNC(INDIRECT(ADDRESS(ROW(),COLUMN())))</formula>
    </cfRule>
  </conditionalFormatting>
  <conditionalFormatting sqref="BB136:BE136">
    <cfRule type="expression" dxfId="148" priority="82">
      <formula>INDIRECT(ADDRESS(ROW(),COLUMN()))=TRUNC(INDIRECT(ADDRESS(ROW(),COLUMN())))</formula>
    </cfRule>
  </conditionalFormatting>
  <conditionalFormatting sqref="W136:BA136">
    <cfRule type="expression" dxfId="147" priority="81">
      <formula>INDIRECT(ADDRESS(ROW(),COLUMN()))=TRUNC(INDIRECT(ADDRESS(ROW(),COLUMN())))</formula>
    </cfRule>
  </conditionalFormatting>
  <conditionalFormatting sqref="BB138:BE138">
    <cfRule type="expression" dxfId="146" priority="80">
      <formula>INDIRECT(ADDRESS(ROW(),COLUMN()))=TRUNC(INDIRECT(ADDRESS(ROW(),COLUMN())))</formula>
    </cfRule>
  </conditionalFormatting>
  <conditionalFormatting sqref="W138:BA138">
    <cfRule type="expression" dxfId="145" priority="79">
      <formula>INDIRECT(ADDRESS(ROW(),COLUMN()))=TRUNC(INDIRECT(ADDRESS(ROW(),COLUMN())))</formula>
    </cfRule>
  </conditionalFormatting>
  <conditionalFormatting sqref="BB140:BE140">
    <cfRule type="expression" dxfId="144" priority="78">
      <formula>INDIRECT(ADDRESS(ROW(),COLUMN()))=TRUNC(INDIRECT(ADDRESS(ROW(),COLUMN())))</formula>
    </cfRule>
  </conditionalFormatting>
  <conditionalFormatting sqref="W140:BA140">
    <cfRule type="expression" dxfId="143" priority="77">
      <formula>INDIRECT(ADDRESS(ROW(),COLUMN()))=TRUNC(INDIRECT(ADDRESS(ROW(),COLUMN())))</formula>
    </cfRule>
  </conditionalFormatting>
  <conditionalFormatting sqref="BB142:BE142">
    <cfRule type="expression" dxfId="142" priority="76">
      <formula>INDIRECT(ADDRESS(ROW(),COLUMN()))=TRUNC(INDIRECT(ADDRESS(ROW(),COLUMN())))</formula>
    </cfRule>
  </conditionalFormatting>
  <conditionalFormatting sqref="W142:BA142">
    <cfRule type="expression" dxfId="141" priority="75">
      <formula>INDIRECT(ADDRESS(ROW(),COLUMN()))=TRUNC(INDIRECT(ADDRESS(ROW(),COLUMN())))</formula>
    </cfRule>
  </conditionalFormatting>
  <conditionalFormatting sqref="BB144:BE144">
    <cfRule type="expression" dxfId="140" priority="74">
      <formula>INDIRECT(ADDRESS(ROW(),COLUMN()))=TRUNC(INDIRECT(ADDRESS(ROW(),COLUMN())))</formula>
    </cfRule>
  </conditionalFormatting>
  <conditionalFormatting sqref="W144:BA144">
    <cfRule type="expression" dxfId="139" priority="73">
      <formula>INDIRECT(ADDRESS(ROW(),COLUMN()))=TRUNC(INDIRECT(ADDRESS(ROW(),COLUMN())))</formula>
    </cfRule>
  </conditionalFormatting>
  <conditionalFormatting sqref="BB146:BE146">
    <cfRule type="expression" dxfId="138" priority="72">
      <formula>INDIRECT(ADDRESS(ROW(),COLUMN()))=TRUNC(INDIRECT(ADDRESS(ROW(),COLUMN())))</formula>
    </cfRule>
  </conditionalFormatting>
  <conditionalFormatting sqref="W146:BA146">
    <cfRule type="expression" dxfId="137" priority="71">
      <formula>INDIRECT(ADDRESS(ROW(),COLUMN()))=TRUNC(INDIRECT(ADDRESS(ROW(),COLUMN())))</formula>
    </cfRule>
  </conditionalFormatting>
  <conditionalFormatting sqref="BB148:BE148">
    <cfRule type="expression" dxfId="136" priority="70">
      <formula>INDIRECT(ADDRESS(ROW(),COLUMN()))=TRUNC(INDIRECT(ADDRESS(ROW(),COLUMN())))</formula>
    </cfRule>
  </conditionalFormatting>
  <conditionalFormatting sqref="W148:BA148">
    <cfRule type="expression" dxfId="135" priority="69">
      <formula>INDIRECT(ADDRESS(ROW(),COLUMN()))=TRUNC(INDIRECT(ADDRESS(ROW(),COLUMN())))</formula>
    </cfRule>
  </conditionalFormatting>
  <conditionalFormatting sqref="BB150:BE150">
    <cfRule type="expression" dxfId="134" priority="68">
      <formula>INDIRECT(ADDRESS(ROW(),COLUMN()))=TRUNC(INDIRECT(ADDRESS(ROW(),COLUMN())))</formula>
    </cfRule>
  </conditionalFormatting>
  <conditionalFormatting sqref="W150:BA150">
    <cfRule type="expression" dxfId="133" priority="67">
      <formula>INDIRECT(ADDRESS(ROW(),COLUMN()))=TRUNC(INDIRECT(ADDRESS(ROW(),COLUMN())))</formula>
    </cfRule>
  </conditionalFormatting>
  <conditionalFormatting sqref="BB152:BE152">
    <cfRule type="expression" dxfId="132" priority="66">
      <formula>INDIRECT(ADDRESS(ROW(),COLUMN()))=TRUNC(INDIRECT(ADDRESS(ROW(),COLUMN())))</formula>
    </cfRule>
  </conditionalFormatting>
  <conditionalFormatting sqref="W152:BA152">
    <cfRule type="expression" dxfId="131" priority="65">
      <formula>INDIRECT(ADDRESS(ROW(),COLUMN()))=TRUNC(INDIRECT(ADDRESS(ROW(),COLUMN())))</formula>
    </cfRule>
  </conditionalFormatting>
  <conditionalFormatting sqref="BB154:BE154">
    <cfRule type="expression" dxfId="130" priority="64">
      <formula>INDIRECT(ADDRESS(ROW(),COLUMN()))=TRUNC(INDIRECT(ADDRESS(ROW(),COLUMN())))</formula>
    </cfRule>
  </conditionalFormatting>
  <conditionalFormatting sqref="W154:BA154">
    <cfRule type="expression" dxfId="129" priority="63">
      <formula>INDIRECT(ADDRESS(ROW(),COLUMN()))=TRUNC(INDIRECT(ADDRESS(ROW(),COLUMN())))</formula>
    </cfRule>
  </conditionalFormatting>
  <conditionalFormatting sqref="BB156:BE156">
    <cfRule type="expression" dxfId="128" priority="62">
      <formula>INDIRECT(ADDRESS(ROW(),COLUMN()))=TRUNC(INDIRECT(ADDRESS(ROW(),COLUMN())))</formula>
    </cfRule>
  </conditionalFormatting>
  <conditionalFormatting sqref="W156:BA156">
    <cfRule type="expression" dxfId="127" priority="61">
      <formula>INDIRECT(ADDRESS(ROW(),COLUMN()))=TRUNC(INDIRECT(ADDRESS(ROW(),COLUMN())))</formula>
    </cfRule>
  </conditionalFormatting>
  <conditionalFormatting sqref="BB158:BE158">
    <cfRule type="expression" dxfId="126" priority="60">
      <formula>INDIRECT(ADDRESS(ROW(),COLUMN()))=TRUNC(INDIRECT(ADDRESS(ROW(),COLUMN())))</formula>
    </cfRule>
  </conditionalFormatting>
  <conditionalFormatting sqref="W158:BA158">
    <cfRule type="expression" dxfId="125" priority="59">
      <formula>INDIRECT(ADDRESS(ROW(),COLUMN()))=TRUNC(INDIRECT(ADDRESS(ROW(),COLUMN())))</formula>
    </cfRule>
  </conditionalFormatting>
  <conditionalFormatting sqref="BB160:BE160">
    <cfRule type="expression" dxfId="124" priority="58">
      <formula>INDIRECT(ADDRESS(ROW(),COLUMN()))=TRUNC(INDIRECT(ADDRESS(ROW(),COLUMN())))</formula>
    </cfRule>
  </conditionalFormatting>
  <conditionalFormatting sqref="W160:BA160">
    <cfRule type="expression" dxfId="123" priority="57">
      <formula>INDIRECT(ADDRESS(ROW(),COLUMN()))=TRUNC(INDIRECT(ADDRESS(ROW(),COLUMN())))</formula>
    </cfRule>
  </conditionalFormatting>
  <conditionalFormatting sqref="BB162:BE162">
    <cfRule type="expression" dxfId="122" priority="56">
      <formula>INDIRECT(ADDRESS(ROW(),COLUMN()))=TRUNC(INDIRECT(ADDRESS(ROW(),COLUMN())))</formula>
    </cfRule>
  </conditionalFormatting>
  <conditionalFormatting sqref="W162:BA162">
    <cfRule type="expression" dxfId="121" priority="55">
      <formula>INDIRECT(ADDRESS(ROW(),COLUMN()))=TRUNC(INDIRECT(ADDRESS(ROW(),COLUMN())))</formula>
    </cfRule>
  </conditionalFormatting>
  <conditionalFormatting sqref="BB164:BE164">
    <cfRule type="expression" dxfId="120" priority="54">
      <formula>INDIRECT(ADDRESS(ROW(),COLUMN()))=TRUNC(INDIRECT(ADDRESS(ROW(),COLUMN())))</formula>
    </cfRule>
  </conditionalFormatting>
  <conditionalFormatting sqref="W164:BA164">
    <cfRule type="expression" dxfId="119" priority="53">
      <formula>INDIRECT(ADDRESS(ROW(),COLUMN()))=TRUNC(INDIRECT(ADDRESS(ROW(),COLUMN())))</formula>
    </cfRule>
  </conditionalFormatting>
  <conditionalFormatting sqref="BB166:BE166">
    <cfRule type="expression" dxfId="118" priority="52">
      <formula>INDIRECT(ADDRESS(ROW(),COLUMN()))=TRUNC(INDIRECT(ADDRESS(ROW(),COLUMN())))</formula>
    </cfRule>
  </conditionalFormatting>
  <conditionalFormatting sqref="W166:BA166">
    <cfRule type="expression" dxfId="117" priority="51">
      <formula>INDIRECT(ADDRESS(ROW(),COLUMN()))=TRUNC(INDIRECT(ADDRESS(ROW(),COLUMN())))</formula>
    </cfRule>
  </conditionalFormatting>
  <conditionalFormatting sqref="BB168:BE168">
    <cfRule type="expression" dxfId="116" priority="50">
      <formula>INDIRECT(ADDRESS(ROW(),COLUMN()))=TRUNC(INDIRECT(ADDRESS(ROW(),COLUMN())))</formula>
    </cfRule>
  </conditionalFormatting>
  <conditionalFormatting sqref="W168:BA168">
    <cfRule type="expression" dxfId="115" priority="49">
      <formula>INDIRECT(ADDRESS(ROW(),COLUMN()))=TRUNC(INDIRECT(ADDRESS(ROW(),COLUMN())))</formula>
    </cfRule>
  </conditionalFormatting>
  <conditionalFormatting sqref="BB170:BE170">
    <cfRule type="expression" dxfId="114" priority="48">
      <formula>INDIRECT(ADDRESS(ROW(),COLUMN()))=TRUNC(INDIRECT(ADDRESS(ROW(),COLUMN())))</formula>
    </cfRule>
  </conditionalFormatting>
  <conditionalFormatting sqref="W170:BA170">
    <cfRule type="expression" dxfId="113" priority="47">
      <formula>INDIRECT(ADDRESS(ROW(),COLUMN()))=TRUNC(INDIRECT(ADDRESS(ROW(),COLUMN())))</formula>
    </cfRule>
  </conditionalFormatting>
  <conditionalFormatting sqref="BB172:BE172">
    <cfRule type="expression" dxfId="112" priority="46">
      <formula>INDIRECT(ADDRESS(ROW(),COLUMN()))=TRUNC(INDIRECT(ADDRESS(ROW(),COLUMN())))</formula>
    </cfRule>
  </conditionalFormatting>
  <conditionalFormatting sqref="W172:BA172">
    <cfRule type="expression" dxfId="111" priority="45">
      <formula>INDIRECT(ADDRESS(ROW(),COLUMN()))=TRUNC(INDIRECT(ADDRESS(ROW(),COLUMN())))</formula>
    </cfRule>
  </conditionalFormatting>
  <conditionalFormatting sqref="BB174:BE174">
    <cfRule type="expression" dxfId="110" priority="44">
      <formula>INDIRECT(ADDRESS(ROW(),COLUMN()))=TRUNC(INDIRECT(ADDRESS(ROW(),COLUMN())))</formula>
    </cfRule>
  </conditionalFormatting>
  <conditionalFormatting sqref="W174:BA174">
    <cfRule type="expression" dxfId="109" priority="43">
      <formula>INDIRECT(ADDRESS(ROW(),COLUMN()))=TRUNC(INDIRECT(ADDRESS(ROW(),COLUMN())))</formula>
    </cfRule>
  </conditionalFormatting>
  <conditionalFormatting sqref="BB176:BE176">
    <cfRule type="expression" dxfId="108" priority="42">
      <formula>INDIRECT(ADDRESS(ROW(),COLUMN()))=TRUNC(INDIRECT(ADDRESS(ROW(),COLUMN())))</formula>
    </cfRule>
  </conditionalFormatting>
  <conditionalFormatting sqref="W176:BA176">
    <cfRule type="expression" dxfId="107" priority="41">
      <formula>INDIRECT(ADDRESS(ROW(),COLUMN()))=TRUNC(INDIRECT(ADDRESS(ROW(),COLUMN())))</formula>
    </cfRule>
  </conditionalFormatting>
  <conditionalFormatting sqref="BB178:BE178">
    <cfRule type="expression" dxfId="106" priority="40">
      <formula>INDIRECT(ADDRESS(ROW(),COLUMN()))=TRUNC(INDIRECT(ADDRESS(ROW(),COLUMN())))</formula>
    </cfRule>
  </conditionalFormatting>
  <conditionalFormatting sqref="W178:BA178">
    <cfRule type="expression" dxfId="105" priority="39">
      <formula>INDIRECT(ADDRESS(ROW(),COLUMN()))=TRUNC(INDIRECT(ADDRESS(ROW(),COLUMN())))</formula>
    </cfRule>
  </conditionalFormatting>
  <conditionalFormatting sqref="BB180:BE180">
    <cfRule type="expression" dxfId="104" priority="38">
      <formula>INDIRECT(ADDRESS(ROW(),COLUMN()))=TRUNC(INDIRECT(ADDRESS(ROW(),COLUMN())))</formula>
    </cfRule>
  </conditionalFormatting>
  <conditionalFormatting sqref="W180:BA180">
    <cfRule type="expression" dxfId="103" priority="37">
      <formula>INDIRECT(ADDRESS(ROW(),COLUMN()))=TRUNC(INDIRECT(ADDRESS(ROW(),COLUMN())))</formula>
    </cfRule>
  </conditionalFormatting>
  <conditionalFormatting sqref="BB182:BE182">
    <cfRule type="expression" dxfId="102" priority="36">
      <formula>INDIRECT(ADDRESS(ROW(),COLUMN()))=TRUNC(INDIRECT(ADDRESS(ROW(),COLUMN())))</formula>
    </cfRule>
  </conditionalFormatting>
  <conditionalFormatting sqref="W182:BA182">
    <cfRule type="expression" dxfId="101" priority="35">
      <formula>INDIRECT(ADDRESS(ROW(),COLUMN()))=TRUNC(INDIRECT(ADDRESS(ROW(),COLUMN())))</formula>
    </cfRule>
  </conditionalFormatting>
  <conditionalFormatting sqref="BB184:BE184">
    <cfRule type="expression" dxfId="100" priority="34">
      <formula>INDIRECT(ADDRESS(ROW(),COLUMN()))=TRUNC(INDIRECT(ADDRESS(ROW(),COLUMN())))</formula>
    </cfRule>
  </conditionalFormatting>
  <conditionalFormatting sqref="W184:BA184">
    <cfRule type="expression" dxfId="99" priority="33">
      <formula>INDIRECT(ADDRESS(ROW(),COLUMN()))=TRUNC(INDIRECT(ADDRESS(ROW(),COLUMN())))</formula>
    </cfRule>
  </conditionalFormatting>
  <conditionalFormatting sqref="BB186:BE186">
    <cfRule type="expression" dxfId="98" priority="32">
      <formula>INDIRECT(ADDRESS(ROW(),COLUMN()))=TRUNC(INDIRECT(ADDRESS(ROW(),COLUMN())))</formula>
    </cfRule>
  </conditionalFormatting>
  <conditionalFormatting sqref="W186:BA186">
    <cfRule type="expression" dxfId="97" priority="31">
      <formula>INDIRECT(ADDRESS(ROW(),COLUMN()))=TRUNC(INDIRECT(ADDRESS(ROW(),COLUMN())))</formula>
    </cfRule>
  </conditionalFormatting>
  <conditionalFormatting sqref="BB188:BE188">
    <cfRule type="expression" dxfId="96" priority="30">
      <formula>INDIRECT(ADDRESS(ROW(),COLUMN()))=TRUNC(INDIRECT(ADDRESS(ROW(),COLUMN())))</formula>
    </cfRule>
  </conditionalFormatting>
  <conditionalFormatting sqref="BB190:BE190">
    <cfRule type="expression" dxfId="95" priority="28">
      <formula>INDIRECT(ADDRESS(ROW(),COLUMN()))=TRUNC(INDIRECT(ADDRESS(ROW(),COLUMN())))</formula>
    </cfRule>
  </conditionalFormatting>
  <conditionalFormatting sqref="W190:BA190">
    <cfRule type="expression" dxfId="94" priority="27">
      <formula>INDIRECT(ADDRESS(ROW(),COLUMN()))=TRUNC(INDIRECT(ADDRESS(ROW(),COLUMN())))</formula>
    </cfRule>
  </conditionalFormatting>
  <conditionalFormatting sqref="BB192:BE192">
    <cfRule type="expression" dxfId="93" priority="26">
      <formula>INDIRECT(ADDRESS(ROW(),COLUMN()))=TRUNC(INDIRECT(ADDRESS(ROW(),COLUMN())))</formula>
    </cfRule>
  </conditionalFormatting>
  <conditionalFormatting sqref="W192:BA192">
    <cfRule type="expression" dxfId="92" priority="25">
      <formula>INDIRECT(ADDRESS(ROW(),COLUMN()))=TRUNC(INDIRECT(ADDRESS(ROW(),COLUMN())))</formula>
    </cfRule>
  </conditionalFormatting>
  <conditionalFormatting sqref="BB194:BE194">
    <cfRule type="expression" dxfId="91" priority="24">
      <formula>INDIRECT(ADDRESS(ROW(),COLUMN()))=TRUNC(INDIRECT(ADDRESS(ROW(),COLUMN())))</formula>
    </cfRule>
  </conditionalFormatting>
  <conditionalFormatting sqref="W194:BA194">
    <cfRule type="expression" dxfId="90" priority="23">
      <formula>INDIRECT(ADDRESS(ROW(),COLUMN()))=TRUNC(INDIRECT(ADDRESS(ROW(),COLUMN())))</formula>
    </cfRule>
  </conditionalFormatting>
  <conditionalFormatting sqref="BB196:BE196">
    <cfRule type="expression" dxfId="89" priority="22">
      <formula>INDIRECT(ADDRESS(ROW(),COLUMN()))=TRUNC(INDIRECT(ADDRESS(ROW(),COLUMN())))</formula>
    </cfRule>
  </conditionalFormatting>
  <conditionalFormatting sqref="W196:BA196">
    <cfRule type="expression" dxfId="88" priority="21">
      <formula>INDIRECT(ADDRESS(ROW(),COLUMN()))=TRUNC(INDIRECT(ADDRESS(ROW(),COLUMN())))</formula>
    </cfRule>
  </conditionalFormatting>
  <conditionalFormatting sqref="BB198:BE198">
    <cfRule type="expression" dxfId="87" priority="20">
      <formula>INDIRECT(ADDRESS(ROW(),COLUMN()))=TRUNC(INDIRECT(ADDRESS(ROW(),COLUMN())))</formula>
    </cfRule>
  </conditionalFormatting>
  <conditionalFormatting sqref="W198:BA198">
    <cfRule type="expression" dxfId="86" priority="19">
      <formula>INDIRECT(ADDRESS(ROW(),COLUMN()))=TRUNC(INDIRECT(ADDRESS(ROW(),COLUMN())))</formula>
    </cfRule>
  </conditionalFormatting>
  <conditionalFormatting sqref="BB200:BE200">
    <cfRule type="expression" dxfId="85" priority="18">
      <formula>INDIRECT(ADDRESS(ROW(),COLUMN()))=TRUNC(INDIRECT(ADDRESS(ROW(),COLUMN())))</formula>
    </cfRule>
  </conditionalFormatting>
  <conditionalFormatting sqref="W200:BA200">
    <cfRule type="expression" dxfId="84" priority="17">
      <formula>INDIRECT(ADDRESS(ROW(),COLUMN()))=TRUNC(INDIRECT(ADDRESS(ROW(),COLUMN())))</formula>
    </cfRule>
  </conditionalFormatting>
  <conditionalFormatting sqref="BB202:BE202">
    <cfRule type="expression" dxfId="83" priority="16">
      <formula>INDIRECT(ADDRESS(ROW(),COLUMN()))=TRUNC(INDIRECT(ADDRESS(ROW(),COLUMN())))</formula>
    </cfRule>
  </conditionalFormatting>
  <conditionalFormatting sqref="W202:BA202">
    <cfRule type="expression" dxfId="82" priority="15">
      <formula>INDIRECT(ADDRESS(ROW(),COLUMN()))=TRUNC(INDIRECT(ADDRESS(ROW(),COLUMN())))</formula>
    </cfRule>
  </conditionalFormatting>
  <conditionalFormatting sqref="BB204:BE204">
    <cfRule type="expression" dxfId="81" priority="14">
      <formula>INDIRECT(ADDRESS(ROW(),COLUMN()))=TRUNC(INDIRECT(ADDRESS(ROW(),COLUMN())))</formula>
    </cfRule>
  </conditionalFormatting>
  <conditionalFormatting sqref="W204:BA204">
    <cfRule type="expression" dxfId="80" priority="13">
      <formula>INDIRECT(ADDRESS(ROW(),COLUMN()))=TRUNC(INDIRECT(ADDRESS(ROW(),COLUMN())))</formula>
    </cfRule>
  </conditionalFormatting>
  <conditionalFormatting sqref="BB206:BE206">
    <cfRule type="expression" dxfId="79" priority="12">
      <formula>INDIRECT(ADDRESS(ROW(),COLUMN()))=TRUNC(INDIRECT(ADDRESS(ROW(),COLUMN())))</formula>
    </cfRule>
  </conditionalFormatting>
  <conditionalFormatting sqref="W206:BA206">
    <cfRule type="expression" dxfId="78" priority="11">
      <formula>INDIRECT(ADDRESS(ROW(),COLUMN()))=TRUNC(INDIRECT(ADDRESS(ROW(),COLUMN())))</formula>
    </cfRule>
  </conditionalFormatting>
  <conditionalFormatting sqref="BB208:BE208">
    <cfRule type="expression" dxfId="77" priority="10">
      <formula>INDIRECT(ADDRESS(ROW(),COLUMN()))=TRUNC(INDIRECT(ADDRESS(ROW(),COLUMN())))</formula>
    </cfRule>
  </conditionalFormatting>
  <conditionalFormatting sqref="W208:BA208">
    <cfRule type="expression" dxfId="76" priority="9">
      <formula>INDIRECT(ADDRESS(ROW(),COLUMN()))=TRUNC(INDIRECT(ADDRESS(ROW(),COLUMN())))</formula>
    </cfRule>
  </conditionalFormatting>
  <conditionalFormatting sqref="BB210:BE210">
    <cfRule type="expression" dxfId="75" priority="8">
      <formula>INDIRECT(ADDRESS(ROW(),COLUMN()))=TRUNC(INDIRECT(ADDRESS(ROW(),COLUMN())))</formula>
    </cfRule>
  </conditionalFormatting>
  <conditionalFormatting sqref="W210:BA210">
    <cfRule type="expression" dxfId="74" priority="7">
      <formula>INDIRECT(ADDRESS(ROW(),COLUMN()))=TRUNC(INDIRECT(ADDRESS(ROW(),COLUMN())))</formula>
    </cfRule>
  </conditionalFormatting>
  <conditionalFormatting sqref="BB212:BE212">
    <cfRule type="expression" dxfId="73" priority="6">
      <formula>INDIRECT(ADDRESS(ROW(),COLUMN()))=TRUNC(INDIRECT(ADDRESS(ROW(),COLUMN())))</formula>
    </cfRule>
  </conditionalFormatting>
  <conditionalFormatting sqref="W212:BA212">
    <cfRule type="expression" dxfId="72" priority="5">
      <formula>INDIRECT(ADDRESS(ROW(),COLUMN()))=TRUNC(INDIRECT(ADDRESS(ROW(),COLUMN())))</formula>
    </cfRule>
  </conditionalFormatting>
  <conditionalFormatting sqref="BB214:BE214">
    <cfRule type="expression" dxfId="71" priority="4">
      <formula>INDIRECT(ADDRESS(ROW(),COLUMN()))=TRUNC(INDIRECT(ADDRESS(ROW(),COLUMN())))</formula>
    </cfRule>
  </conditionalFormatting>
  <conditionalFormatting sqref="W214:BA214">
    <cfRule type="expression" dxfId="70" priority="3">
      <formula>INDIRECT(ADDRESS(ROW(),COLUMN()))=TRUNC(INDIRECT(ADDRESS(ROW(),COLUMN())))</formula>
    </cfRule>
  </conditionalFormatting>
  <conditionalFormatting sqref="BB216:BE216">
    <cfRule type="expression" dxfId="69" priority="2">
      <formula>INDIRECT(ADDRESS(ROW(),COLUMN()))=TRUNC(INDIRECT(ADDRESS(ROW(),COLUMN())))</formula>
    </cfRule>
  </conditionalFormatting>
  <conditionalFormatting sqref="W216:BA216">
    <cfRule type="expression" dxfId="68" priority="1">
      <formula>INDIRECT(ADDRESS(ROW(),COLUMN()))=TRUNC(INDIRECT(ADDRESS(ROW(),COLUMN())))</formula>
    </cfRule>
  </conditionalFormatting>
  <dataValidations count="10">
    <dataValidation allowBlank="1" showInputMessage="1" showErrorMessage="1" error="入力可能範囲　32～40" sqref="BE10" xr:uid="{04EE0297-824D-46A8-85A7-E83C4868AF24}"/>
    <dataValidation type="list" allowBlank="1" showInputMessage="1" showErrorMessage="1" sqref="R228:S228" xr:uid="{425BB082-86C8-466F-A5DE-28F07D1C47A4}">
      <formula1>"週,暦月"</formula1>
    </dataValidation>
    <dataValidation type="list" allowBlank="1" showInputMessage="1" showErrorMessage="1" sqref="BE3:BH3" xr:uid="{EDEB028C-F8D8-4332-BD53-81B451968A2E}">
      <formula1>"４週,暦月"</formula1>
    </dataValidation>
    <dataValidation type="list" allowBlank="1" showInputMessage="1" showErrorMessage="1" sqref="AF3:AF4" xr:uid="{EFD3CE57-34E9-469A-8827-F30C1616578B}">
      <formula1>#REF!</formula1>
    </dataValidation>
    <dataValidation type="decimal" allowBlank="1" showInputMessage="1" showErrorMessage="1" error="入力可能範囲　32～40" sqref="BA6:BB6" xr:uid="{1CD9E329-0174-4410-8AEA-51D3907C24DF}">
      <formula1>32</formula1>
      <formula2>40</formula2>
    </dataValidation>
    <dataValidation type="list" allowBlank="1" showInputMessage="1" showErrorMessage="1" sqref="BE4:BH4" xr:uid="{58822BB6-BE10-4213-A304-6DB98D59231E}">
      <formula1>"予定,実績,予定・実績"</formula1>
    </dataValidation>
    <dataValidation type="list" allowBlank="1" showInputMessage="1" sqref="C17:D216" xr:uid="{563490C1-D587-457F-BF3C-05E912ED3228}">
      <formula1>職種</formula1>
    </dataValidation>
    <dataValidation type="list" errorStyle="warning" allowBlank="1" showInputMessage="1" error="リストにない場合のみ、入力してください。" sqref="K17:N216" xr:uid="{2BCA92CC-AC1F-4354-9025-84D6143CBAA7}">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28D4B990-C374-4DE8-A543-D54E4B5396FA}">
      <formula1>シフト記号表</formula1>
    </dataValidation>
    <dataValidation type="list" allowBlank="1" showInputMessage="1" sqref="I17:J216" xr:uid="{6FCDFECD-4B34-4B4E-BEA6-0B838A82C3ED}">
      <formula1>"A, B, C, D"</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9A772446-09E7-4259-BFF6-C154BB4233E3}">
          <x14:formula1>
            <xm:f>'C:\Users\A16P175\AppData\Local\Temp\7zO4D2F192A\[t-yousiki1-05.xlsx]プルダウン・リスト'!#REF!</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E6FD3-F463-4BAC-A71C-6CC6464A0A09}">
  <sheetPr codeName="Sheet6"/>
  <dimension ref="B1:N52"/>
  <sheetViews>
    <sheetView zoomScale="50" zoomScaleNormal="50" workbookViewId="0">
      <selection activeCell="L17" sqref="L17"/>
    </sheetView>
  </sheetViews>
  <sheetFormatPr defaultColWidth="9" defaultRowHeight="19.2"/>
  <cols>
    <col min="1" max="1" width="1.6640625" style="177" customWidth="1"/>
    <col min="2" max="2" width="5.6640625" style="176" customWidth="1"/>
    <col min="3" max="3" width="10.6640625" style="176" customWidth="1"/>
    <col min="4" max="4" width="10.6640625" style="176" hidden="1" customWidth="1"/>
    <col min="5" max="5" width="3.33203125" style="176" bestFit="1" customWidth="1"/>
    <col min="6" max="6" width="15.6640625" style="177" customWidth="1"/>
    <col min="7" max="7" width="3.33203125" style="177" bestFit="1" customWidth="1"/>
    <col min="8" max="8" width="15.6640625" style="177" customWidth="1"/>
    <col min="9" max="9" width="3.33203125" style="177" bestFit="1" customWidth="1"/>
    <col min="10" max="10" width="15.6640625" style="176" customWidth="1"/>
    <col min="11" max="11" width="3.33203125" style="177" bestFit="1" customWidth="1"/>
    <col min="12" max="12" width="15.6640625" style="177" customWidth="1"/>
    <col min="13" max="13" width="3.33203125" style="177" customWidth="1"/>
    <col min="14" max="14" width="50.6640625" style="177" customWidth="1"/>
    <col min="15" max="16384" width="9" style="177"/>
  </cols>
  <sheetData>
    <row r="1" spans="2:14">
      <c r="B1" s="175" t="s">
        <v>596</v>
      </c>
    </row>
    <row r="2" spans="2:14">
      <c r="B2" s="178" t="s">
        <v>597</v>
      </c>
      <c r="F2" s="179"/>
      <c r="G2" s="180"/>
      <c r="H2" s="180"/>
      <c r="I2" s="180"/>
      <c r="J2" s="181"/>
      <c r="K2" s="180"/>
      <c r="L2" s="180"/>
    </row>
    <row r="3" spans="2:14">
      <c r="B3" s="179" t="s">
        <v>598</v>
      </c>
      <c r="F3" s="181" t="s">
        <v>599</v>
      </c>
      <c r="G3" s="180"/>
      <c r="H3" s="180"/>
      <c r="I3" s="180"/>
      <c r="J3" s="181"/>
      <c r="K3" s="180"/>
      <c r="L3" s="180"/>
    </row>
    <row r="4" spans="2:14">
      <c r="B4" s="178"/>
      <c r="F4" s="782" t="s">
        <v>600</v>
      </c>
      <c r="G4" s="782"/>
      <c r="H4" s="782"/>
      <c r="I4" s="782"/>
      <c r="J4" s="782"/>
      <c r="K4" s="782"/>
      <c r="L4" s="782"/>
      <c r="N4" s="782" t="s">
        <v>601</v>
      </c>
    </row>
    <row r="5" spans="2:14">
      <c r="B5" s="176" t="s">
        <v>437</v>
      </c>
      <c r="C5" s="176" t="s">
        <v>474</v>
      </c>
      <c r="F5" s="176" t="s">
        <v>602</v>
      </c>
      <c r="G5" s="176"/>
      <c r="H5" s="176" t="s">
        <v>603</v>
      </c>
      <c r="J5" s="176" t="s">
        <v>604</v>
      </c>
      <c r="L5" s="176" t="s">
        <v>600</v>
      </c>
      <c r="N5" s="782"/>
    </row>
    <row r="6" spans="2:14">
      <c r="B6" s="182">
        <v>1</v>
      </c>
      <c r="C6" s="183" t="s">
        <v>566</v>
      </c>
      <c r="D6" s="184" t="str">
        <f>C6</f>
        <v>a</v>
      </c>
      <c r="E6" s="182" t="s">
        <v>605</v>
      </c>
      <c r="F6" s="185">
        <v>0.29166666666666669</v>
      </c>
      <c r="G6" s="182" t="s">
        <v>606</v>
      </c>
      <c r="H6" s="185">
        <v>0.66666666666666663</v>
      </c>
      <c r="I6" s="186" t="s">
        <v>607</v>
      </c>
      <c r="J6" s="185">
        <v>4.1666666666666664E-2</v>
      </c>
      <c r="K6" s="187" t="s">
        <v>417</v>
      </c>
      <c r="L6" s="188">
        <f>IF(OR(F6="",H6=""),"",(H6+IF(F6&gt;H6,1,0)-F6-J6)*24)</f>
        <v>7.9999999999999982</v>
      </c>
      <c r="N6" s="189"/>
    </row>
    <row r="7" spans="2:14">
      <c r="B7" s="182">
        <v>2</v>
      </c>
      <c r="C7" s="183" t="s">
        <v>547</v>
      </c>
      <c r="D7" s="184" t="str">
        <f t="shared" ref="D7:D38" si="0">C7</f>
        <v>b</v>
      </c>
      <c r="E7" s="182" t="s">
        <v>605</v>
      </c>
      <c r="F7" s="185">
        <v>0.375</v>
      </c>
      <c r="G7" s="182" t="s">
        <v>606</v>
      </c>
      <c r="H7" s="185">
        <v>0.75</v>
      </c>
      <c r="I7" s="186" t="s">
        <v>607</v>
      </c>
      <c r="J7" s="185">
        <v>4.1666666666666664E-2</v>
      </c>
      <c r="K7" s="187" t="s">
        <v>417</v>
      </c>
      <c r="L7" s="188">
        <f>IF(OR(F7="",H7=""),"",(H7+IF(F7&gt;H7,1,0)-F7-J7)*24)</f>
        <v>8</v>
      </c>
      <c r="N7" s="189"/>
    </row>
    <row r="8" spans="2:14">
      <c r="B8" s="182">
        <v>3</v>
      </c>
      <c r="C8" s="183" t="s">
        <v>608</v>
      </c>
      <c r="D8" s="184" t="str">
        <f t="shared" si="0"/>
        <v>c</v>
      </c>
      <c r="E8" s="182" t="s">
        <v>605</v>
      </c>
      <c r="F8" s="185">
        <v>0.41666666666666669</v>
      </c>
      <c r="G8" s="182" t="s">
        <v>606</v>
      </c>
      <c r="H8" s="185">
        <v>0.79166666666666663</v>
      </c>
      <c r="I8" s="186" t="s">
        <v>607</v>
      </c>
      <c r="J8" s="185">
        <v>4.1666666666666664E-2</v>
      </c>
      <c r="K8" s="187" t="s">
        <v>417</v>
      </c>
      <c r="L8" s="188">
        <f>IF(OR(F8="",H8=""),"",(H8+IF(F8&gt;H8,1,0)-F8-J8)*24)</f>
        <v>7.9999999999999982</v>
      </c>
      <c r="N8" s="189"/>
    </row>
    <row r="9" spans="2:14">
      <c r="B9" s="182">
        <v>4</v>
      </c>
      <c r="C9" s="183" t="s">
        <v>567</v>
      </c>
      <c r="D9" s="184" t="str">
        <f t="shared" si="0"/>
        <v>d</v>
      </c>
      <c r="E9" s="182" t="s">
        <v>605</v>
      </c>
      <c r="F9" s="185">
        <v>0.5</v>
      </c>
      <c r="G9" s="182" t="s">
        <v>606</v>
      </c>
      <c r="H9" s="185">
        <v>0.875</v>
      </c>
      <c r="I9" s="186" t="s">
        <v>607</v>
      </c>
      <c r="J9" s="185">
        <v>4.1666666666666664E-2</v>
      </c>
      <c r="K9" s="187" t="s">
        <v>417</v>
      </c>
      <c r="L9" s="188">
        <f>IF(OR(F9="",H9=""),"",(H9+IF(F9&gt;H9,1,0)-F9-J9)*24)</f>
        <v>8</v>
      </c>
      <c r="N9" s="189"/>
    </row>
    <row r="10" spans="2:14">
      <c r="B10" s="182">
        <v>5</v>
      </c>
      <c r="C10" s="183" t="s">
        <v>568</v>
      </c>
      <c r="D10" s="184" t="str">
        <f t="shared" si="0"/>
        <v>e</v>
      </c>
      <c r="E10" s="182" t="s">
        <v>605</v>
      </c>
      <c r="F10" s="185">
        <v>0.375</v>
      </c>
      <c r="G10" s="182" t="s">
        <v>606</v>
      </c>
      <c r="H10" s="185">
        <v>0.54166666666666663</v>
      </c>
      <c r="I10" s="186" t="s">
        <v>607</v>
      </c>
      <c r="J10" s="185">
        <v>0</v>
      </c>
      <c r="K10" s="187" t="s">
        <v>417</v>
      </c>
      <c r="L10" s="188">
        <f t="shared" ref="L10:L22" si="1">IF(OR(F10="",H10=""),"",(H10+IF(F10&gt;H10,1,0)-F10-J10)*24)</f>
        <v>3.9999999999999991</v>
      </c>
      <c r="N10" s="189"/>
    </row>
    <row r="11" spans="2:14">
      <c r="B11" s="182">
        <v>6</v>
      </c>
      <c r="C11" s="183" t="s">
        <v>559</v>
      </c>
      <c r="D11" s="184" t="str">
        <f t="shared" si="0"/>
        <v>f</v>
      </c>
      <c r="E11" s="182" t="s">
        <v>605</v>
      </c>
      <c r="F11" s="185">
        <v>0.54166666666666663</v>
      </c>
      <c r="G11" s="182" t="s">
        <v>606</v>
      </c>
      <c r="H11" s="185">
        <v>0.77083333333333337</v>
      </c>
      <c r="I11" s="186" t="s">
        <v>607</v>
      </c>
      <c r="J11" s="185">
        <v>0</v>
      </c>
      <c r="K11" s="187" t="s">
        <v>417</v>
      </c>
      <c r="L11" s="188">
        <f>IF(OR(F11="",H11=""),"",(H11+IF(F11&gt;H11,1,0)-F11-J11)*24)</f>
        <v>5.5000000000000018</v>
      </c>
      <c r="N11" s="189"/>
    </row>
    <row r="12" spans="2:14">
      <c r="B12" s="182">
        <v>7</v>
      </c>
      <c r="C12" s="183" t="s">
        <v>609</v>
      </c>
      <c r="D12" s="184" t="str">
        <f t="shared" si="0"/>
        <v>g</v>
      </c>
      <c r="E12" s="182" t="s">
        <v>605</v>
      </c>
      <c r="F12" s="185">
        <v>0.58333333333333337</v>
      </c>
      <c r="G12" s="182" t="s">
        <v>606</v>
      </c>
      <c r="H12" s="185">
        <v>0.83333333333333337</v>
      </c>
      <c r="I12" s="186" t="s">
        <v>607</v>
      </c>
      <c r="J12" s="185">
        <v>0</v>
      </c>
      <c r="K12" s="187" t="s">
        <v>417</v>
      </c>
      <c r="L12" s="188">
        <f t="shared" si="1"/>
        <v>6</v>
      </c>
      <c r="N12" s="189"/>
    </row>
    <row r="13" spans="2:14">
      <c r="B13" s="182">
        <v>8</v>
      </c>
      <c r="C13" s="183" t="s">
        <v>564</v>
      </c>
      <c r="D13" s="184" t="str">
        <f t="shared" si="0"/>
        <v>h</v>
      </c>
      <c r="E13" s="182" t="s">
        <v>605</v>
      </c>
      <c r="F13" s="185">
        <v>0.66666666666666663</v>
      </c>
      <c r="G13" s="182" t="s">
        <v>606</v>
      </c>
      <c r="H13" s="185">
        <v>0</v>
      </c>
      <c r="I13" s="186" t="s">
        <v>607</v>
      </c>
      <c r="J13" s="185">
        <v>2.0833333333333332E-2</v>
      </c>
      <c r="K13" s="187" t="s">
        <v>417</v>
      </c>
      <c r="L13" s="188">
        <f t="shared" si="1"/>
        <v>7.5000000000000018</v>
      </c>
      <c r="N13" s="189" t="s">
        <v>610</v>
      </c>
    </row>
    <row r="14" spans="2:14">
      <c r="B14" s="182">
        <v>9</v>
      </c>
      <c r="C14" s="183" t="s">
        <v>565</v>
      </c>
      <c r="D14" s="184" t="str">
        <f t="shared" si="0"/>
        <v>i</v>
      </c>
      <c r="E14" s="182" t="s">
        <v>605</v>
      </c>
      <c r="F14" s="185">
        <v>0</v>
      </c>
      <c r="G14" s="182" t="s">
        <v>606</v>
      </c>
      <c r="H14" s="185">
        <v>0.375</v>
      </c>
      <c r="I14" s="186" t="s">
        <v>607</v>
      </c>
      <c r="J14" s="185">
        <v>2.0833333333333332E-2</v>
      </c>
      <c r="K14" s="187" t="s">
        <v>417</v>
      </c>
      <c r="L14" s="188">
        <f t="shared" si="1"/>
        <v>8.5</v>
      </c>
      <c r="N14" s="189" t="s">
        <v>611</v>
      </c>
    </row>
    <row r="15" spans="2:14">
      <c r="B15" s="182">
        <v>10</v>
      </c>
      <c r="C15" s="183" t="s">
        <v>612</v>
      </c>
      <c r="D15" s="184" t="str">
        <f t="shared" si="0"/>
        <v>j</v>
      </c>
      <c r="E15" s="182" t="s">
        <v>605</v>
      </c>
      <c r="F15" s="185"/>
      <c r="G15" s="182" t="s">
        <v>606</v>
      </c>
      <c r="H15" s="185"/>
      <c r="I15" s="186" t="s">
        <v>607</v>
      </c>
      <c r="J15" s="185">
        <v>0</v>
      </c>
      <c r="K15" s="187" t="s">
        <v>417</v>
      </c>
      <c r="L15" s="188" t="str">
        <f t="shared" si="1"/>
        <v/>
      </c>
      <c r="N15" s="189"/>
    </row>
    <row r="16" spans="2:14">
      <c r="B16" s="182">
        <v>11</v>
      </c>
      <c r="C16" s="183" t="s">
        <v>613</v>
      </c>
      <c r="D16" s="184" t="str">
        <f t="shared" si="0"/>
        <v>k</v>
      </c>
      <c r="E16" s="182" t="s">
        <v>605</v>
      </c>
      <c r="F16" s="185"/>
      <c r="G16" s="182" t="s">
        <v>606</v>
      </c>
      <c r="H16" s="185"/>
      <c r="I16" s="186" t="s">
        <v>607</v>
      </c>
      <c r="J16" s="185">
        <v>0</v>
      </c>
      <c r="K16" s="187" t="s">
        <v>417</v>
      </c>
      <c r="L16" s="188" t="str">
        <f t="shared" si="1"/>
        <v/>
      </c>
      <c r="N16" s="189"/>
    </row>
    <row r="17" spans="2:14">
      <c r="B17" s="182">
        <v>12</v>
      </c>
      <c r="C17" s="183" t="s">
        <v>614</v>
      </c>
      <c r="D17" s="184" t="str">
        <f t="shared" si="0"/>
        <v>l</v>
      </c>
      <c r="E17" s="182" t="s">
        <v>605</v>
      </c>
      <c r="F17" s="185"/>
      <c r="G17" s="182" t="s">
        <v>606</v>
      </c>
      <c r="H17" s="185"/>
      <c r="I17" s="186" t="s">
        <v>607</v>
      </c>
      <c r="J17" s="185">
        <v>0</v>
      </c>
      <c r="K17" s="187" t="s">
        <v>417</v>
      </c>
      <c r="L17" s="188" t="str">
        <f t="shared" si="1"/>
        <v/>
      </c>
      <c r="N17" s="189"/>
    </row>
    <row r="18" spans="2:14">
      <c r="B18" s="182">
        <v>13</v>
      </c>
      <c r="C18" s="183" t="s">
        <v>615</v>
      </c>
      <c r="D18" s="184" t="str">
        <f t="shared" si="0"/>
        <v>m</v>
      </c>
      <c r="E18" s="182" t="s">
        <v>605</v>
      </c>
      <c r="F18" s="185"/>
      <c r="G18" s="182" t="s">
        <v>606</v>
      </c>
      <c r="H18" s="185"/>
      <c r="I18" s="186" t="s">
        <v>607</v>
      </c>
      <c r="J18" s="185">
        <v>0</v>
      </c>
      <c r="K18" s="187" t="s">
        <v>417</v>
      </c>
      <c r="L18" s="188" t="str">
        <f t="shared" si="1"/>
        <v/>
      </c>
      <c r="N18" s="189"/>
    </row>
    <row r="19" spans="2:14">
      <c r="B19" s="182">
        <v>14</v>
      </c>
      <c r="C19" s="183" t="s">
        <v>616</v>
      </c>
      <c r="D19" s="184" t="str">
        <f t="shared" si="0"/>
        <v>n</v>
      </c>
      <c r="E19" s="182" t="s">
        <v>605</v>
      </c>
      <c r="F19" s="185"/>
      <c r="G19" s="182" t="s">
        <v>606</v>
      </c>
      <c r="H19" s="185"/>
      <c r="I19" s="186" t="s">
        <v>607</v>
      </c>
      <c r="J19" s="185">
        <v>0</v>
      </c>
      <c r="K19" s="187" t="s">
        <v>417</v>
      </c>
      <c r="L19" s="188" t="str">
        <f t="shared" si="1"/>
        <v/>
      </c>
      <c r="N19" s="189"/>
    </row>
    <row r="20" spans="2:14">
      <c r="B20" s="182">
        <v>15</v>
      </c>
      <c r="C20" s="183" t="s">
        <v>617</v>
      </c>
      <c r="D20" s="184" t="str">
        <f t="shared" si="0"/>
        <v>o</v>
      </c>
      <c r="E20" s="182" t="s">
        <v>605</v>
      </c>
      <c r="F20" s="185"/>
      <c r="G20" s="182" t="s">
        <v>606</v>
      </c>
      <c r="H20" s="185"/>
      <c r="I20" s="186" t="s">
        <v>607</v>
      </c>
      <c r="J20" s="185">
        <v>0</v>
      </c>
      <c r="K20" s="187" t="s">
        <v>417</v>
      </c>
      <c r="L20" s="188" t="str">
        <f t="shared" si="1"/>
        <v/>
      </c>
      <c r="N20" s="189"/>
    </row>
    <row r="21" spans="2:14">
      <c r="B21" s="182">
        <v>16</v>
      </c>
      <c r="C21" s="183" t="s">
        <v>618</v>
      </c>
      <c r="D21" s="184" t="str">
        <f t="shared" si="0"/>
        <v>p</v>
      </c>
      <c r="E21" s="182" t="s">
        <v>605</v>
      </c>
      <c r="F21" s="185"/>
      <c r="G21" s="182" t="s">
        <v>606</v>
      </c>
      <c r="H21" s="185"/>
      <c r="I21" s="186" t="s">
        <v>607</v>
      </c>
      <c r="J21" s="185">
        <v>0</v>
      </c>
      <c r="K21" s="187" t="s">
        <v>417</v>
      </c>
      <c r="L21" s="188" t="str">
        <f t="shared" si="1"/>
        <v/>
      </c>
      <c r="N21" s="189"/>
    </row>
    <row r="22" spans="2:14">
      <c r="B22" s="182">
        <v>17</v>
      </c>
      <c r="C22" s="183" t="s">
        <v>619</v>
      </c>
      <c r="D22" s="184" t="str">
        <f t="shared" si="0"/>
        <v>q</v>
      </c>
      <c r="E22" s="182" t="s">
        <v>605</v>
      </c>
      <c r="F22" s="185"/>
      <c r="G22" s="182" t="s">
        <v>606</v>
      </c>
      <c r="H22" s="185"/>
      <c r="I22" s="186" t="s">
        <v>607</v>
      </c>
      <c r="J22" s="185">
        <v>0</v>
      </c>
      <c r="K22" s="187" t="s">
        <v>417</v>
      </c>
      <c r="L22" s="188" t="str">
        <f t="shared" si="1"/>
        <v/>
      </c>
      <c r="N22" s="189"/>
    </row>
    <row r="23" spans="2:14">
      <c r="B23" s="182">
        <v>18</v>
      </c>
      <c r="C23" s="183" t="s">
        <v>620</v>
      </c>
      <c r="D23" s="184" t="str">
        <f t="shared" si="0"/>
        <v>r</v>
      </c>
      <c r="E23" s="182" t="s">
        <v>605</v>
      </c>
      <c r="F23" s="190"/>
      <c r="G23" s="182" t="s">
        <v>606</v>
      </c>
      <c r="H23" s="190"/>
      <c r="I23" s="186" t="s">
        <v>607</v>
      </c>
      <c r="J23" s="190"/>
      <c r="K23" s="187" t="s">
        <v>417</v>
      </c>
      <c r="L23" s="183">
        <v>1</v>
      </c>
      <c r="N23" s="189"/>
    </row>
    <row r="24" spans="2:14">
      <c r="B24" s="182">
        <v>19</v>
      </c>
      <c r="C24" s="183" t="s">
        <v>621</v>
      </c>
      <c r="D24" s="184" t="str">
        <f t="shared" si="0"/>
        <v>s</v>
      </c>
      <c r="E24" s="182" t="s">
        <v>605</v>
      </c>
      <c r="F24" s="190"/>
      <c r="G24" s="182" t="s">
        <v>606</v>
      </c>
      <c r="H24" s="190"/>
      <c r="I24" s="186" t="s">
        <v>607</v>
      </c>
      <c r="J24" s="190"/>
      <c r="K24" s="187" t="s">
        <v>417</v>
      </c>
      <c r="L24" s="183">
        <v>2</v>
      </c>
      <c r="N24" s="189"/>
    </row>
    <row r="25" spans="2:14">
      <c r="B25" s="182">
        <v>20</v>
      </c>
      <c r="C25" s="183" t="s">
        <v>622</v>
      </c>
      <c r="D25" s="184" t="str">
        <f t="shared" si="0"/>
        <v>t</v>
      </c>
      <c r="E25" s="182" t="s">
        <v>605</v>
      </c>
      <c r="F25" s="190"/>
      <c r="G25" s="182" t="s">
        <v>606</v>
      </c>
      <c r="H25" s="190"/>
      <c r="I25" s="186" t="s">
        <v>607</v>
      </c>
      <c r="J25" s="190"/>
      <c r="K25" s="187" t="s">
        <v>417</v>
      </c>
      <c r="L25" s="183">
        <v>3</v>
      </c>
      <c r="N25" s="189"/>
    </row>
    <row r="26" spans="2:14">
      <c r="B26" s="182">
        <v>21</v>
      </c>
      <c r="C26" s="183" t="s">
        <v>623</v>
      </c>
      <c r="D26" s="184" t="str">
        <f t="shared" si="0"/>
        <v>u</v>
      </c>
      <c r="E26" s="182" t="s">
        <v>605</v>
      </c>
      <c r="F26" s="190"/>
      <c r="G26" s="182" t="s">
        <v>606</v>
      </c>
      <c r="H26" s="190"/>
      <c r="I26" s="186" t="s">
        <v>607</v>
      </c>
      <c r="J26" s="190"/>
      <c r="K26" s="187" t="s">
        <v>417</v>
      </c>
      <c r="L26" s="183">
        <v>4</v>
      </c>
      <c r="N26" s="189"/>
    </row>
    <row r="27" spans="2:14">
      <c r="B27" s="182">
        <v>22</v>
      </c>
      <c r="C27" s="183" t="s">
        <v>624</v>
      </c>
      <c r="D27" s="184" t="str">
        <f t="shared" si="0"/>
        <v>v</v>
      </c>
      <c r="E27" s="182" t="s">
        <v>605</v>
      </c>
      <c r="F27" s="190"/>
      <c r="G27" s="182" t="s">
        <v>606</v>
      </c>
      <c r="H27" s="190"/>
      <c r="I27" s="186" t="s">
        <v>607</v>
      </c>
      <c r="J27" s="190"/>
      <c r="K27" s="187" t="s">
        <v>417</v>
      </c>
      <c r="L27" s="183">
        <v>5</v>
      </c>
      <c r="N27" s="189"/>
    </row>
    <row r="28" spans="2:14">
      <c r="B28" s="182">
        <v>23</v>
      </c>
      <c r="C28" s="183" t="s">
        <v>625</v>
      </c>
      <c r="D28" s="184" t="str">
        <f t="shared" si="0"/>
        <v>w</v>
      </c>
      <c r="E28" s="182" t="s">
        <v>605</v>
      </c>
      <c r="F28" s="190"/>
      <c r="G28" s="182" t="s">
        <v>606</v>
      </c>
      <c r="H28" s="190"/>
      <c r="I28" s="186" t="s">
        <v>607</v>
      </c>
      <c r="J28" s="190"/>
      <c r="K28" s="187" t="s">
        <v>417</v>
      </c>
      <c r="L28" s="183">
        <v>6</v>
      </c>
      <c r="N28" s="189"/>
    </row>
    <row r="29" spans="2:14">
      <c r="B29" s="182">
        <v>24</v>
      </c>
      <c r="C29" s="183" t="s">
        <v>626</v>
      </c>
      <c r="D29" s="184" t="str">
        <f t="shared" si="0"/>
        <v>x</v>
      </c>
      <c r="E29" s="182" t="s">
        <v>605</v>
      </c>
      <c r="F29" s="190"/>
      <c r="G29" s="182" t="s">
        <v>606</v>
      </c>
      <c r="H29" s="190"/>
      <c r="I29" s="186" t="s">
        <v>607</v>
      </c>
      <c r="J29" s="190"/>
      <c r="K29" s="187" t="s">
        <v>417</v>
      </c>
      <c r="L29" s="183">
        <v>7</v>
      </c>
      <c r="N29" s="189"/>
    </row>
    <row r="30" spans="2:14">
      <c r="B30" s="182">
        <v>25</v>
      </c>
      <c r="C30" s="183" t="s">
        <v>627</v>
      </c>
      <c r="D30" s="184" t="str">
        <f t="shared" si="0"/>
        <v>y</v>
      </c>
      <c r="E30" s="182" t="s">
        <v>605</v>
      </c>
      <c r="F30" s="190"/>
      <c r="G30" s="182" t="s">
        <v>606</v>
      </c>
      <c r="H30" s="190"/>
      <c r="I30" s="186" t="s">
        <v>607</v>
      </c>
      <c r="J30" s="190"/>
      <c r="K30" s="187" t="s">
        <v>417</v>
      </c>
      <c r="L30" s="183">
        <v>8</v>
      </c>
      <c r="N30" s="189"/>
    </row>
    <row r="31" spans="2:14">
      <c r="B31" s="182">
        <v>26</v>
      </c>
      <c r="C31" s="183" t="s">
        <v>628</v>
      </c>
      <c r="D31" s="184" t="str">
        <f t="shared" si="0"/>
        <v>z</v>
      </c>
      <c r="E31" s="182" t="s">
        <v>605</v>
      </c>
      <c r="F31" s="190"/>
      <c r="G31" s="182" t="s">
        <v>606</v>
      </c>
      <c r="H31" s="190"/>
      <c r="I31" s="186" t="s">
        <v>607</v>
      </c>
      <c r="J31" s="190"/>
      <c r="K31" s="187" t="s">
        <v>417</v>
      </c>
      <c r="L31" s="183">
        <v>1</v>
      </c>
      <c r="N31" s="189"/>
    </row>
    <row r="32" spans="2:14">
      <c r="B32" s="182">
        <v>27</v>
      </c>
      <c r="C32" s="183" t="s">
        <v>626</v>
      </c>
      <c r="D32" s="184" t="str">
        <f t="shared" si="0"/>
        <v>x</v>
      </c>
      <c r="E32" s="182" t="s">
        <v>605</v>
      </c>
      <c r="F32" s="190"/>
      <c r="G32" s="182" t="s">
        <v>606</v>
      </c>
      <c r="H32" s="190"/>
      <c r="I32" s="186" t="s">
        <v>607</v>
      </c>
      <c r="J32" s="190"/>
      <c r="K32" s="187" t="s">
        <v>417</v>
      </c>
      <c r="L32" s="183">
        <v>2</v>
      </c>
      <c r="N32" s="189"/>
    </row>
    <row r="33" spans="2:14">
      <c r="B33" s="182">
        <v>28</v>
      </c>
      <c r="C33" s="183" t="s">
        <v>629</v>
      </c>
      <c r="D33" s="184" t="str">
        <f t="shared" si="0"/>
        <v>aa</v>
      </c>
      <c r="E33" s="182" t="s">
        <v>605</v>
      </c>
      <c r="F33" s="190"/>
      <c r="G33" s="182" t="s">
        <v>606</v>
      </c>
      <c r="H33" s="190"/>
      <c r="I33" s="186" t="s">
        <v>607</v>
      </c>
      <c r="J33" s="190"/>
      <c r="K33" s="187" t="s">
        <v>417</v>
      </c>
      <c r="L33" s="183">
        <v>3</v>
      </c>
      <c r="N33" s="189"/>
    </row>
    <row r="34" spans="2:14">
      <c r="B34" s="182">
        <v>29</v>
      </c>
      <c r="C34" s="183" t="s">
        <v>630</v>
      </c>
      <c r="D34" s="184" t="str">
        <f t="shared" si="0"/>
        <v>ab</v>
      </c>
      <c r="E34" s="182" t="s">
        <v>605</v>
      </c>
      <c r="F34" s="190"/>
      <c r="G34" s="182" t="s">
        <v>606</v>
      </c>
      <c r="H34" s="190"/>
      <c r="I34" s="186" t="s">
        <v>607</v>
      </c>
      <c r="J34" s="190"/>
      <c r="K34" s="187" t="s">
        <v>417</v>
      </c>
      <c r="L34" s="183">
        <v>4</v>
      </c>
      <c r="N34" s="189"/>
    </row>
    <row r="35" spans="2:14">
      <c r="B35" s="182">
        <v>30</v>
      </c>
      <c r="C35" s="183" t="s">
        <v>631</v>
      </c>
      <c r="D35" s="184" t="str">
        <f t="shared" si="0"/>
        <v>ac</v>
      </c>
      <c r="E35" s="182" t="s">
        <v>605</v>
      </c>
      <c r="F35" s="190"/>
      <c r="G35" s="182" t="s">
        <v>606</v>
      </c>
      <c r="H35" s="190"/>
      <c r="I35" s="186" t="s">
        <v>607</v>
      </c>
      <c r="J35" s="190"/>
      <c r="K35" s="187" t="s">
        <v>417</v>
      </c>
      <c r="L35" s="183">
        <v>5</v>
      </c>
      <c r="N35" s="189"/>
    </row>
    <row r="36" spans="2:14">
      <c r="B36" s="182">
        <v>31</v>
      </c>
      <c r="C36" s="183" t="s">
        <v>632</v>
      </c>
      <c r="D36" s="184" t="str">
        <f t="shared" si="0"/>
        <v>ad</v>
      </c>
      <c r="E36" s="182" t="s">
        <v>605</v>
      </c>
      <c r="F36" s="190"/>
      <c r="G36" s="182" t="s">
        <v>606</v>
      </c>
      <c r="H36" s="190"/>
      <c r="I36" s="186" t="s">
        <v>607</v>
      </c>
      <c r="J36" s="190"/>
      <c r="K36" s="187" t="s">
        <v>417</v>
      </c>
      <c r="L36" s="183">
        <v>6</v>
      </c>
      <c r="N36" s="189"/>
    </row>
    <row r="37" spans="2:14">
      <c r="B37" s="182">
        <v>32</v>
      </c>
      <c r="C37" s="183" t="s">
        <v>633</v>
      </c>
      <c r="D37" s="184" t="str">
        <f t="shared" si="0"/>
        <v>ae</v>
      </c>
      <c r="E37" s="182" t="s">
        <v>605</v>
      </c>
      <c r="F37" s="190"/>
      <c r="G37" s="182" t="s">
        <v>606</v>
      </c>
      <c r="H37" s="190"/>
      <c r="I37" s="186" t="s">
        <v>607</v>
      </c>
      <c r="J37" s="190"/>
      <c r="K37" s="187" t="s">
        <v>417</v>
      </c>
      <c r="L37" s="183">
        <v>7</v>
      </c>
      <c r="N37" s="189"/>
    </row>
    <row r="38" spans="2:14">
      <c r="B38" s="182">
        <v>33</v>
      </c>
      <c r="C38" s="183" t="s">
        <v>634</v>
      </c>
      <c r="D38" s="184" t="str">
        <f t="shared" si="0"/>
        <v>af</v>
      </c>
      <c r="E38" s="182" t="s">
        <v>605</v>
      </c>
      <c r="F38" s="190"/>
      <c r="G38" s="182" t="s">
        <v>606</v>
      </c>
      <c r="H38" s="190"/>
      <c r="I38" s="186" t="s">
        <v>607</v>
      </c>
      <c r="J38" s="190"/>
      <c r="K38" s="187" t="s">
        <v>417</v>
      </c>
      <c r="L38" s="183">
        <v>8</v>
      </c>
      <c r="N38" s="189"/>
    </row>
    <row r="39" spans="2:14">
      <c r="B39" s="182">
        <v>34</v>
      </c>
      <c r="C39" s="191" t="s">
        <v>635</v>
      </c>
      <c r="D39" s="184"/>
      <c r="E39" s="182" t="s">
        <v>605</v>
      </c>
      <c r="F39" s="185">
        <v>0.29166666666666669</v>
      </c>
      <c r="G39" s="182" t="s">
        <v>606</v>
      </c>
      <c r="H39" s="185">
        <v>0.39583333333333331</v>
      </c>
      <c r="I39" s="186" t="s">
        <v>607</v>
      </c>
      <c r="J39" s="185">
        <v>0</v>
      </c>
      <c r="K39" s="187" t="s">
        <v>417</v>
      </c>
      <c r="L39" s="188">
        <f t="shared" ref="L39:L40" si="2">IF(OR(F39="",H39=""),"",(H39+IF(F39&gt;H39,1,0)-F39-J39)*24)</f>
        <v>2.4999999999999991</v>
      </c>
      <c r="N39" s="189"/>
    </row>
    <row r="40" spans="2:14">
      <c r="B40" s="182"/>
      <c r="C40" s="192" t="s">
        <v>471</v>
      </c>
      <c r="D40" s="184"/>
      <c r="E40" s="182" t="s">
        <v>605</v>
      </c>
      <c r="F40" s="185">
        <v>0.6875</v>
      </c>
      <c r="G40" s="182" t="s">
        <v>606</v>
      </c>
      <c r="H40" s="185">
        <v>0.83333333333333337</v>
      </c>
      <c r="I40" s="186" t="s">
        <v>607</v>
      </c>
      <c r="J40" s="185">
        <v>0</v>
      </c>
      <c r="K40" s="187" t="s">
        <v>417</v>
      </c>
      <c r="L40" s="188">
        <f t="shared" si="2"/>
        <v>3.5000000000000009</v>
      </c>
      <c r="N40" s="189"/>
    </row>
    <row r="41" spans="2:14">
      <c r="B41" s="182"/>
      <c r="C41" s="193" t="s">
        <v>471</v>
      </c>
      <c r="D41" s="184" t="str">
        <f>C39</f>
        <v>ag</v>
      </c>
      <c r="E41" s="182" t="s">
        <v>605</v>
      </c>
      <c r="F41" s="185" t="s">
        <v>471</v>
      </c>
      <c r="G41" s="182" t="s">
        <v>606</v>
      </c>
      <c r="H41" s="185" t="s">
        <v>471</v>
      </c>
      <c r="I41" s="186" t="s">
        <v>607</v>
      </c>
      <c r="J41" s="185" t="s">
        <v>471</v>
      </c>
      <c r="K41" s="187" t="s">
        <v>417</v>
      </c>
      <c r="L41" s="188">
        <f>IF(OR(L39="",L40=""),"",L39+L40)</f>
        <v>6</v>
      </c>
      <c r="N41" s="189" t="s">
        <v>636</v>
      </c>
    </row>
    <row r="42" spans="2:14">
      <c r="B42" s="182"/>
      <c r="C42" s="191" t="s">
        <v>637</v>
      </c>
      <c r="D42" s="184"/>
      <c r="E42" s="182" t="s">
        <v>605</v>
      </c>
      <c r="F42" s="185"/>
      <c r="G42" s="182" t="s">
        <v>606</v>
      </c>
      <c r="H42" s="185"/>
      <c r="I42" s="186" t="s">
        <v>607</v>
      </c>
      <c r="J42" s="185">
        <v>0</v>
      </c>
      <c r="K42" s="187" t="s">
        <v>417</v>
      </c>
      <c r="L42" s="188" t="str">
        <f t="shared" ref="L42:L43" si="3">IF(OR(F42="",H42=""),"",(H42+IF(F42&gt;H42,1,0)-F42-J42)*24)</f>
        <v/>
      </c>
      <c r="N42" s="189"/>
    </row>
    <row r="43" spans="2:14">
      <c r="B43" s="182">
        <v>35</v>
      </c>
      <c r="C43" s="192" t="s">
        <v>471</v>
      </c>
      <c r="D43" s="184"/>
      <c r="E43" s="182" t="s">
        <v>605</v>
      </c>
      <c r="F43" s="185"/>
      <c r="G43" s="182" t="s">
        <v>606</v>
      </c>
      <c r="H43" s="185"/>
      <c r="I43" s="186" t="s">
        <v>607</v>
      </c>
      <c r="J43" s="185">
        <v>0</v>
      </c>
      <c r="K43" s="187" t="s">
        <v>417</v>
      </c>
      <c r="L43" s="188" t="str">
        <f t="shared" si="3"/>
        <v/>
      </c>
      <c r="N43" s="189"/>
    </row>
    <row r="44" spans="2:14">
      <c r="B44" s="182"/>
      <c r="C44" s="193" t="s">
        <v>471</v>
      </c>
      <c r="D44" s="184" t="str">
        <f>C42</f>
        <v>ah</v>
      </c>
      <c r="E44" s="182" t="s">
        <v>605</v>
      </c>
      <c r="F44" s="185" t="s">
        <v>471</v>
      </c>
      <c r="G44" s="182" t="s">
        <v>606</v>
      </c>
      <c r="H44" s="185" t="s">
        <v>471</v>
      </c>
      <c r="I44" s="186" t="s">
        <v>607</v>
      </c>
      <c r="J44" s="185" t="s">
        <v>471</v>
      </c>
      <c r="K44" s="187" t="s">
        <v>417</v>
      </c>
      <c r="L44" s="188" t="str">
        <f>IF(OR(L42="",L43=""),"",L42+L43)</f>
        <v/>
      </c>
      <c r="N44" s="189" t="s">
        <v>638</v>
      </c>
    </row>
    <row r="45" spans="2:14">
      <c r="B45" s="182"/>
      <c r="C45" s="191" t="s">
        <v>639</v>
      </c>
      <c r="D45" s="184"/>
      <c r="E45" s="182" t="s">
        <v>605</v>
      </c>
      <c r="F45" s="185"/>
      <c r="G45" s="182" t="s">
        <v>606</v>
      </c>
      <c r="H45" s="185"/>
      <c r="I45" s="186" t="s">
        <v>607</v>
      </c>
      <c r="J45" s="185">
        <v>0</v>
      </c>
      <c r="K45" s="187" t="s">
        <v>417</v>
      </c>
      <c r="L45" s="188" t="str">
        <f t="shared" ref="L45:L46" si="4">IF(OR(F45="",H45=""),"",(H45+IF(F45&gt;H45,1,0)-F45-J45)*24)</f>
        <v/>
      </c>
      <c r="N45" s="189"/>
    </row>
    <row r="46" spans="2:14">
      <c r="B46" s="182">
        <v>36</v>
      </c>
      <c r="C46" s="192" t="s">
        <v>471</v>
      </c>
      <c r="D46" s="184"/>
      <c r="E46" s="182" t="s">
        <v>605</v>
      </c>
      <c r="F46" s="185"/>
      <c r="G46" s="182" t="s">
        <v>606</v>
      </c>
      <c r="H46" s="185"/>
      <c r="I46" s="186" t="s">
        <v>607</v>
      </c>
      <c r="J46" s="185">
        <v>0</v>
      </c>
      <c r="K46" s="187" t="s">
        <v>417</v>
      </c>
      <c r="L46" s="188" t="str">
        <f t="shared" si="4"/>
        <v/>
      </c>
      <c r="N46" s="189"/>
    </row>
    <row r="47" spans="2:14">
      <c r="B47" s="182"/>
      <c r="C47" s="193" t="s">
        <v>471</v>
      </c>
      <c r="D47" s="184" t="str">
        <f>C45</f>
        <v>ai</v>
      </c>
      <c r="E47" s="182" t="s">
        <v>605</v>
      </c>
      <c r="F47" s="185" t="s">
        <v>471</v>
      </c>
      <c r="G47" s="182" t="s">
        <v>606</v>
      </c>
      <c r="H47" s="185" t="s">
        <v>471</v>
      </c>
      <c r="I47" s="186" t="s">
        <v>607</v>
      </c>
      <c r="J47" s="185" t="s">
        <v>471</v>
      </c>
      <c r="K47" s="187" t="s">
        <v>417</v>
      </c>
      <c r="L47" s="188" t="str">
        <f>IF(OR(L45="",L46=""),"",L45+L46)</f>
        <v/>
      </c>
      <c r="N47" s="189" t="s">
        <v>638</v>
      </c>
    </row>
    <row r="49" spans="3:4">
      <c r="C49" s="178" t="s">
        <v>640</v>
      </c>
      <c r="D49" s="178"/>
    </row>
    <row r="50" spans="3:4">
      <c r="C50" s="178" t="s">
        <v>641</v>
      </c>
      <c r="D50" s="178"/>
    </row>
    <row r="51" spans="3:4">
      <c r="C51" s="178" t="s">
        <v>642</v>
      </c>
      <c r="D51" s="178"/>
    </row>
    <row r="52" spans="3:4">
      <c r="C52" s="178" t="s">
        <v>643</v>
      </c>
      <c r="D52" s="178"/>
    </row>
  </sheetData>
  <mergeCells count="2">
    <mergeCell ref="F4:L4"/>
    <mergeCell ref="N4:N5"/>
  </mergeCells>
  <phoneticPr fontId="1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1D0B-1EDF-472B-9832-490AF475C69D}">
  <sheetPr codeName="Sheet7"/>
  <dimension ref="B1:BB108"/>
  <sheetViews>
    <sheetView zoomScale="75" zoomScaleNormal="75" workbookViewId="0">
      <selection activeCell="H18" sqref="H18"/>
    </sheetView>
  </sheetViews>
  <sheetFormatPr defaultColWidth="9" defaultRowHeight="13.2"/>
  <cols>
    <col min="1" max="1" width="1.33203125" style="194" customWidth="1"/>
    <col min="2" max="3" width="9" style="194"/>
    <col min="4" max="4" width="40.6640625" style="194" customWidth="1"/>
    <col min="5" max="16384" width="9" style="194"/>
  </cols>
  <sheetData>
    <row r="1" spans="2:11" ht="14.4">
      <c r="B1" s="194" t="s">
        <v>644</v>
      </c>
      <c r="D1" s="195"/>
      <c r="E1" s="195"/>
      <c r="F1" s="195"/>
    </row>
    <row r="2" spans="2:11" s="197" customFormat="1" ht="20.25" customHeight="1">
      <c r="B2" s="196" t="s">
        <v>645</v>
      </c>
      <c r="C2" s="196"/>
      <c r="D2" s="195"/>
      <c r="E2" s="195"/>
      <c r="F2" s="195"/>
    </row>
    <row r="3" spans="2:11" s="197" customFormat="1" ht="20.25" customHeight="1">
      <c r="B3" s="196"/>
      <c r="C3" s="196"/>
      <c r="D3" s="195"/>
      <c r="E3" s="195"/>
      <c r="F3" s="195"/>
    </row>
    <row r="4" spans="2:11" s="199" customFormat="1" ht="20.25" customHeight="1">
      <c r="B4" s="198"/>
      <c r="C4" s="195" t="s">
        <v>646</v>
      </c>
      <c r="D4" s="195"/>
      <c r="F4" s="783" t="s">
        <v>647</v>
      </c>
      <c r="G4" s="783"/>
      <c r="H4" s="783"/>
      <c r="I4" s="783"/>
      <c r="J4" s="783"/>
      <c r="K4" s="783"/>
    </row>
    <row r="5" spans="2:11" s="199" customFormat="1" ht="20.25" customHeight="1">
      <c r="B5" s="200"/>
      <c r="C5" s="195" t="s">
        <v>648</v>
      </c>
      <c r="D5" s="195"/>
      <c r="F5" s="783"/>
      <c r="G5" s="783"/>
      <c r="H5" s="783"/>
      <c r="I5" s="783"/>
      <c r="J5" s="783"/>
      <c r="K5" s="783"/>
    </row>
    <row r="6" spans="2:11" s="197" customFormat="1" ht="20.25" customHeight="1">
      <c r="B6" s="201" t="s">
        <v>649</v>
      </c>
      <c r="C6" s="195"/>
      <c r="D6" s="195"/>
      <c r="E6" s="128"/>
      <c r="F6" s="202"/>
    </row>
    <row r="7" spans="2:11" s="197" customFormat="1" ht="20.25" customHeight="1">
      <c r="B7" s="196"/>
      <c r="C7" s="196"/>
      <c r="D7" s="195"/>
      <c r="E7" s="128"/>
      <c r="F7" s="202"/>
    </row>
    <row r="8" spans="2:11" s="197" customFormat="1" ht="20.25" customHeight="1">
      <c r="B8" s="195" t="s">
        <v>650</v>
      </c>
      <c r="C8" s="196"/>
      <c r="D8" s="195"/>
      <c r="E8" s="128"/>
      <c r="F8" s="202"/>
    </row>
    <row r="9" spans="2:11" s="197" customFormat="1" ht="20.25" customHeight="1">
      <c r="B9" s="196"/>
      <c r="C9" s="196"/>
      <c r="D9" s="195"/>
      <c r="E9" s="195"/>
      <c r="F9" s="195"/>
    </row>
    <row r="10" spans="2:11" s="197" customFormat="1" ht="20.25" customHeight="1">
      <c r="B10" s="195" t="s">
        <v>651</v>
      </c>
      <c r="C10" s="196"/>
      <c r="D10" s="195"/>
      <c r="E10" s="195"/>
      <c r="F10" s="195"/>
    </row>
    <row r="11" spans="2:11" s="197" customFormat="1" ht="20.25" customHeight="1">
      <c r="B11" s="195"/>
      <c r="C11" s="196"/>
      <c r="D11" s="195"/>
    </row>
    <row r="12" spans="2:11" s="197" customFormat="1" ht="20.25" customHeight="1">
      <c r="B12" s="195" t="s">
        <v>652</v>
      </c>
      <c r="C12" s="196"/>
      <c r="D12" s="195"/>
    </row>
    <row r="13" spans="2:11" s="197" customFormat="1" ht="20.25" customHeight="1">
      <c r="B13" s="195"/>
      <c r="C13" s="196"/>
      <c r="D13" s="195"/>
    </row>
    <row r="14" spans="2:11" s="197" customFormat="1" ht="20.25" customHeight="1">
      <c r="B14" s="195" t="s">
        <v>653</v>
      </c>
      <c r="C14" s="196"/>
      <c r="D14" s="195"/>
    </row>
    <row r="15" spans="2:11" s="197" customFormat="1" ht="20.25" customHeight="1">
      <c r="B15" s="195"/>
      <c r="C15" s="196"/>
      <c r="D15" s="195"/>
    </row>
    <row r="16" spans="2:11" s="197" customFormat="1" ht="20.25" customHeight="1">
      <c r="B16" s="195" t="s">
        <v>654</v>
      </c>
      <c r="C16" s="196"/>
      <c r="D16" s="195"/>
    </row>
    <row r="17" spans="2:25" s="197" customFormat="1" ht="20.25" customHeight="1">
      <c r="B17" s="195" t="s">
        <v>655</v>
      </c>
      <c r="C17" s="196"/>
      <c r="D17" s="195"/>
    </row>
    <row r="18" spans="2:25" s="197" customFormat="1" ht="20.25" customHeight="1">
      <c r="B18" s="195"/>
      <c r="C18" s="196"/>
      <c r="D18" s="195"/>
    </row>
    <row r="19" spans="2:25" s="197" customFormat="1" ht="17.25" customHeight="1">
      <c r="B19" s="195" t="s">
        <v>656</v>
      </c>
      <c r="C19" s="195"/>
      <c r="D19" s="195"/>
    </row>
    <row r="20" spans="2:25" s="197" customFormat="1" ht="17.25" customHeight="1">
      <c r="B20" s="195" t="s">
        <v>657</v>
      </c>
      <c r="C20" s="195"/>
      <c r="D20" s="195"/>
    </row>
    <row r="21" spans="2:25" s="197" customFormat="1" ht="17.25" customHeight="1">
      <c r="B21" s="195"/>
      <c r="C21" s="195"/>
      <c r="D21" s="195"/>
    </row>
    <row r="22" spans="2:25" s="197" customFormat="1" ht="17.25" customHeight="1">
      <c r="B22" s="195"/>
      <c r="C22" s="203" t="s">
        <v>437</v>
      </c>
      <c r="D22" s="203" t="s">
        <v>658</v>
      </c>
    </row>
    <row r="23" spans="2:25" s="197" customFormat="1" ht="17.25" customHeight="1">
      <c r="B23" s="195"/>
      <c r="C23" s="203">
        <v>1</v>
      </c>
      <c r="D23" s="204" t="s">
        <v>543</v>
      </c>
    </row>
    <row r="24" spans="2:25" s="197" customFormat="1" ht="17.25" customHeight="1">
      <c r="B24" s="195"/>
      <c r="C24" s="203">
        <v>2</v>
      </c>
      <c r="D24" s="204" t="s">
        <v>549</v>
      </c>
    </row>
    <row r="25" spans="2:25" s="197" customFormat="1" ht="17.25" customHeight="1">
      <c r="B25" s="195"/>
      <c r="C25" s="203">
        <v>3</v>
      </c>
      <c r="D25" s="204" t="s">
        <v>463</v>
      </c>
    </row>
    <row r="26" spans="2:25" s="197" customFormat="1" ht="17.25" customHeight="1">
      <c r="B26" s="195"/>
      <c r="C26" s="203">
        <v>4</v>
      </c>
      <c r="D26" s="204" t="s">
        <v>464</v>
      </c>
    </row>
    <row r="27" spans="2:25" s="197" customFormat="1" ht="17.25" customHeight="1">
      <c r="B27" s="195"/>
      <c r="C27" s="203">
        <v>5</v>
      </c>
      <c r="D27" s="204" t="s">
        <v>555</v>
      </c>
    </row>
    <row r="28" spans="2:25" s="197" customFormat="1" ht="17.25" customHeight="1">
      <c r="B28" s="195"/>
      <c r="C28" s="203">
        <v>6</v>
      </c>
      <c r="D28" s="204" t="s">
        <v>552</v>
      </c>
    </row>
    <row r="29" spans="2:25" s="197" customFormat="1" ht="17.25" customHeight="1">
      <c r="B29" s="195"/>
      <c r="C29" s="128"/>
      <c r="D29" s="202"/>
    </row>
    <row r="30" spans="2:25" s="197" customFormat="1" ht="17.25" customHeight="1">
      <c r="B30" s="195" t="s">
        <v>659</v>
      </c>
      <c r="C30" s="195"/>
      <c r="D30" s="195"/>
      <c r="E30" s="199"/>
      <c r="F30" s="199"/>
    </row>
    <row r="31" spans="2:25" s="197" customFormat="1" ht="17.25" customHeight="1">
      <c r="B31" s="195" t="s">
        <v>660</v>
      </c>
      <c r="C31" s="195"/>
      <c r="D31" s="195"/>
      <c r="E31" s="199"/>
      <c r="F31" s="199"/>
    </row>
    <row r="32" spans="2:25" s="197" customFormat="1" ht="17.25" customHeight="1">
      <c r="B32" s="195"/>
      <c r="C32" s="195"/>
      <c r="D32" s="195"/>
      <c r="E32" s="199"/>
      <c r="F32" s="199"/>
      <c r="G32" s="205"/>
      <c r="H32" s="205"/>
      <c r="J32" s="205"/>
      <c r="K32" s="205"/>
      <c r="L32" s="205"/>
      <c r="M32" s="205"/>
      <c r="N32" s="205"/>
      <c r="O32" s="205"/>
      <c r="R32" s="205"/>
      <c r="S32" s="205"/>
      <c r="T32" s="205"/>
      <c r="W32" s="205"/>
      <c r="X32" s="205"/>
      <c r="Y32" s="205"/>
    </row>
    <row r="33" spans="2:51" s="197" customFormat="1" ht="17.25" customHeight="1">
      <c r="B33" s="195"/>
      <c r="C33" s="203" t="s">
        <v>474</v>
      </c>
      <c r="D33" s="203" t="s">
        <v>475</v>
      </c>
      <c r="E33" s="199"/>
      <c r="F33" s="199"/>
      <c r="G33" s="205"/>
      <c r="H33" s="205"/>
      <c r="J33" s="205"/>
      <c r="K33" s="205"/>
      <c r="L33" s="205"/>
      <c r="M33" s="205"/>
      <c r="N33" s="205"/>
      <c r="O33" s="205"/>
      <c r="R33" s="205"/>
      <c r="S33" s="205"/>
      <c r="T33" s="205"/>
      <c r="W33" s="205"/>
      <c r="X33" s="205"/>
      <c r="Y33" s="205"/>
    </row>
    <row r="34" spans="2:51" s="197" customFormat="1" ht="17.25" customHeight="1">
      <c r="B34" s="195"/>
      <c r="C34" s="203" t="s">
        <v>466</v>
      </c>
      <c r="D34" s="204" t="s">
        <v>476</v>
      </c>
      <c r="E34" s="199"/>
      <c r="F34" s="199"/>
      <c r="G34" s="205"/>
      <c r="H34" s="205"/>
      <c r="J34" s="205"/>
      <c r="K34" s="205"/>
      <c r="L34" s="205"/>
      <c r="M34" s="205"/>
      <c r="N34" s="205"/>
      <c r="O34" s="205"/>
      <c r="R34" s="205"/>
      <c r="S34" s="205"/>
      <c r="T34" s="205"/>
      <c r="W34" s="205"/>
      <c r="X34" s="205"/>
      <c r="Y34" s="205"/>
    </row>
    <row r="35" spans="2:51" s="197" customFormat="1" ht="17.25" customHeight="1">
      <c r="B35" s="195"/>
      <c r="C35" s="203" t="s">
        <v>469</v>
      </c>
      <c r="D35" s="204" t="s">
        <v>480</v>
      </c>
      <c r="E35" s="199"/>
      <c r="F35" s="199"/>
      <c r="G35" s="205"/>
      <c r="H35" s="205"/>
      <c r="J35" s="205"/>
      <c r="K35" s="205"/>
      <c r="L35" s="205"/>
      <c r="M35" s="205"/>
      <c r="N35" s="205"/>
      <c r="O35" s="205"/>
      <c r="R35" s="205"/>
      <c r="S35" s="205"/>
      <c r="T35" s="205"/>
      <c r="W35" s="205"/>
      <c r="X35" s="205"/>
      <c r="Y35" s="205"/>
    </row>
    <row r="36" spans="2:51" s="197" customFormat="1" ht="17.25" customHeight="1">
      <c r="B36" s="195"/>
      <c r="C36" s="203" t="s">
        <v>470</v>
      </c>
      <c r="D36" s="204" t="s">
        <v>483</v>
      </c>
      <c r="E36" s="199"/>
      <c r="F36" s="199"/>
      <c r="G36" s="205"/>
      <c r="H36" s="205"/>
      <c r="J36" s="205"/>
      <c r="K36" s="205"/>
      <c r="L36" s="205"/>
      <c r="M36" s="205"/>
      <c r="N36" s="205"/>
      <c r="O36" s="205"/>
      <c r="R36" s="205"/>
      <c r="S36" s="205"/>
      <c r="T36" s="205"/>
      <c r="W36" s="205"/>
      <c r="X36" s="205"/>
      <c r="Y36" s="205"/>
    </row>
    <row r="37" spans="2:51" s="197" customFormat="1" ht="17.25" customHeight="1">
      <c r="B37" s="195"/>
      <c r="C37" s="203" t="s">
        <v>472</v>
      </c>
      <c r="D37" s="204" t="s">
        <v>661</v>
      </c>
      <c r="E37" s="199"/>
      <c r="F37" s="199"/>
      <c r="G37" s="205"/>
      <c r="H37" s="205"/>
      <c r="J37" s="205"/>
      <c r="K37" s="205"/>
      <c r="L37" s="205"/>
      <c r="M37" s="205"/>
      <c r="N37" s="205"/>
      <c r="O37" s="205"/>
      <c r="R37" s="205"/>
      <c r="S37" s="205"/>
      <c r="T37" s="205"/>
      <c r="W37" s="205"/>
      <c r="X37" s="205"/>
      <c r="Y37" s="205"/>
    </row>
    <row r="38" spans="2:51" s="197" customFormat="1" ht="17.25" customHeight="1">
      <c r="B38" s="195"/>
      <c r="C38" s="195"/>
      <c r="D38" s="195"/>
      <c r="E38" s="199"/>
      <c r="F38" s="199"/>
      <c r="G38" s="205"/>
      <c r="H38" s="205"/>
      <c r="J38" s="205"/>
      <c r="K38" s="205"/>
      <c r="L38" s="205"/>
      <c r="M38" s="205"/>
      <c r="N38" s="205"/>
      <c r="O38" s="205"/>
      <c r="R38" s="205"/>
      <c r="S38" s="205"/>
      <c r="T38" s="205"/>
      <c r="W38" s="205"/>
      <c r="X38" s="205"/>
      <c r="Y38" s="205"/>
    </row>
    <row r="39" spans="2:51" s="197" customFormat="1" ht="17.25" customHeight="1">
      <c r="B39" s="195"/>
      <c r="C39" s="206" t="s">
        <v>662</v>
      </c>
      <c r="D39" s="195"/>
      <c r="E39" s="199"/>
      <c r="F39" s="199"/>
      <c r="G39" s="205"/>
      <c r="H39" s="205"/>
      <c r="J39" s="205"/>
      <c r="K39" s="205"/>
      <c r="L39" s="205"/>
      <c r="M39" s="205"/>
      <c r="N39" s="205"/>
      <c r="O39" s="205"/>
      <c r="R39" s="205"/>
      <c r="S39" s="205"/>
      <c r="T39" s="205"/>
      <c r="W39" s="205"/>
      <c r="X39" s="205"/>
      <c r="Y39" s="205"/>
    </row>
    <row r="40" spans="2:51" s="197" customFormat="1" ht="17.25" customHeight="1">
      <c r="B40" s="199"/>
      <c r="C40" s="195" t="s">
        <v>663</v>
      </c>
      <c r="D40" s="199"/>
      <c r="E40" s="199"/>
      <c r="F40" s="206"/>
      <c r="G40" s="205"/>
      <c r="H40" s="205"/>
      <c r="J40" s="205"/>
      <c r="K40" s="205"/>
      <c r="L40" s="205"/>
      <c r="M40" s="205"/>
      <c r="N40" s="205"/>
      <c r="O40" s="205"/>
      <c r="R40" s="205"/>
      <c r="S40" s="205"/>
      <c r="T40" s="205"/>
      <c r="W40" s="205"/>
      <c r="X40" s="205"/>
      <c r="Y40" s="205"/>
    </row>
    <row r="41" spans="2:51" s="197" customFormat="1" ht="17.25" customHeight="1">
      <c r="B41" s="199"/>
      <c r="C41" s="195" t="s">
        <v>664</v>
      </c>
      <c r="D41" s="199"/>
      <c r="E41" s="199"/>
      <c r="F41" s="195"/>
      <c r="G41" s="205"/>
      <c r="H41" s="205"/>
      <c r="J41" s="205"/>
      <c r="K41" s="205"/>
      <c r="L41" s="205"/>
      <c r="M41" s="205"/>
      <c r="N41" s="205"/>
      <c r="O41" s="205"/>
      <c r="R41" s="205"/>
      <c r="S41" s="205"/>
      <c r="T41" s="205"/>
      <c r="W41" s="205"/>
      <c r="X41" s="205"/>
      <c r="Y41" s="205"/>
    </row>
    <row r="42" spans="2:51" s="197" customFormat="1" ht="17.25" customHeight="1">
      <c r="B42" s="195"/>
      <c r="C42" s="195"/>
      <c r="D42" s="195"/>
      <c r="E42" s="206"/>
      <c r="F42" s="205"/>
      <c r="G42" s="205"/>
      <c r="H42" s="205"/>
      <c r="J42" s="205"/>
      <c r="K42" s="205"/>
      <c r="L42" s="205"/>
      <c r="M42" s="205"/>
      <c r="N42" s="205"/>
      <c r="O42" s="205"/>
      <c r="R42" s="205"/>
      <c r="S42" s="205"/>
      <c r="T42" s="205"/>
      <c r="W42" s="205"/>
      <c r="X42" s="205"/>
      <c r="Y42" s="205"/>
    </row>
    <row r="43" spans="2:51" s="197" customFormat="1" ht="17.25" customHeight="1">
      <c r="B43" s="195" t="s">
        <v>665</v>
      </c>
      <c r="C43" s="195"/>
      <c r="D43" s="195"/>
    </row>
    <row r="44" spans="2:51" s="197" customFormat="1" ht="17.25" customHeight="1">
      <c r="B44" s="195" t="s">
        <v>666</v>
      </c>
      <c r="C44" s="195"/>
      <c r="D44" s="195"/>
      <c r="AH44" s="207"/>
      <c r="AI44" s="207"/>
      <c r="AJ44" s="207"/>
      <c r="AK44" s="207"/>
      <c r="AL44" s="207"/>
      <c r="AM44" s="207"/>
      <c r="AN44" s="207"/>
      <c r="AO44" s="207"/>
      <c r="AP44" s="207"/>
      <c r="AQ44" s="207"/>
      <c r="AR44" s="207"/>
      <c r="AS44" s="207"/>
    </row>
    <row r="45" spans="2:51" s="197" customFormat="1" ht="17.25" customHeight="1">
      <c r="B45" s="208" t="s">
        <v>667</v>
      </c>
      <c r="C45" s="199"/>
      <c r="D45" s="199"/>
      <c r="E45" s="209"/>
      <c r="F45" s="209"/>
      <c r="G45" s="209"/>
      <c r="H45" s="209"/>
      <c r="I45" s="209"/>
      <c r="J45" s="209"/>
      <c r="K45" s="209"/>
      <c r="L45" s="209"/>
      <c r="M45" s="209"/>
      <c r="N45" s="209"/>
      <c r="O45" s="210"/>
      <c r="P45" s="210"/>
      <c r="Q45" s="209"/>
      <c r="R45" s="210"/>
      <c r="S45" s="209"/>
      <c r="T45" s="209"/>
      <c r="U45" s="210"/>
      <c r="V45" s="207"/>
      <c r="W45" s="207"/>
      <c r="X45" s="207"/>
      <c r="Y45" s="209"/>
      <c r="Z45" s="209"/>
      <c r="AA45" s="209"/>
      <c r="AB45" s="209"/>
      <c r="AC45" s="207"/>
      <c r="AD45" s="209"/>
      <c r="AE45" s="210"/>
      <c r="AF45" s="210"/>
      <c r="AG45" s="210"/>
      <c r="AH45" s="210"/>
      <c r="AI45" s="211"/>
      <c r="AJ45" s="210"/>
      <c r="AK45" s="210"/>
      <c r="AL45" s="210"/>
      <c r="AM45" s="210"/>
      <c r="AN45" s="210"/>
      <c r="AO45" s="210"/>
      <c r="AP45" s="210"/>
      <c r="AQ45" s="210"/>
      <c r="AR45" s="210"/>
      <c r="AS45" s="210"/>
      <c r="AT45" s="210"/>
      <c r="AU45" s="210"/>
      <c r="AV45" s="210"/>
      <c r="AW45" s="210"/>
      <c r="AX45" s="210"/>
      <c r="AY45" s="211"/>
    </row>
    <row r="46" spans="2:51" s="197" customFormat="1" ht="17.25" customHeight="1">
      <c r="F46" s="207"/>
    </row>
    <row r="47" spans="2:51" s="197" customFormat="1" ht="17.25" customHeight="1">
      <c r="B47" s="195" t="s">
        <v>668</v>
      </c>
      <c r="C47" s="195"/>
    </row>
    <row r="48" spans="2:51" s="197" customFormat="1" ht="17.25" customHeight="1">
      <c r="B48" s="195"/>
      <c r="C48" s="195"/>
    </row>
    <row r="49" spans="2:54" s="197" customFormat="1" ht="17.25" customHeight="1">
      <c r="B49" s="195" t="s">
        <v>669</v>
      </c>
      <c r="C49" s="195"/>
    </row>
    <row r="50" spans="2:54" s="197" customFormat="1" ht="17.25" customHeight="1">
      <c r="B50" s="195" t="s">
        <v>670</v>
      </c>
      <c r="C50" s="195"/>
    </row>
    <row r="51" spans="2:54" s="197" customFormat="1" ht="17.25" customHeight="1">
      <c r="B51" s="195"/>
      <c r="C51" s="195"/>
    </row>
    <row r="52" spans="2:54" s="197" customFormat="1" ht="17.25" customHeight="1">
      <c r="B52" s="195" t="s">
        <v>671</v>
      </c>
      <c r="C52" s="195"/>
    </row>
    <row r="53" spans="2:54" s="197" customFormat="1" ht="17.25" customHeight="1">
      <c r="B53" s="195" t="s">
        <v>672</v>
      </c>
      <c r="C53" s="195"/>
    </row>
    <row r="54" spans="2:54" s="197" customFormat="1" ht="17.25" customHeight="1">
      <c r="B54" s="195"/>
      <c r="C54" s="195"/>
    </row>
    <row r="55" spans="2:54" s="197" customFormat="1" ht="17.25" customHeight="1">
      <c r="B55" s="195" t="s">
        <v>673</v>
      </c>
      <c r="C55" s="195"/>
      <c r="D55" s="195"/>
    </row>
    <row r="56" spans="2:54" s="197" customFormat="1" ht="17.25" customHeight="1">
      <c r="B56" s="195"/>
      <c r="C56" s="195"/>
      <c r="D56" s="195"/>
    </row>
    <row r="57" spans="2:54" s="197" customFormat="1" ht="17.25" customHeight="1">
      <c r="B57" s="199" t="s">
        <v>674</v>
      </c>
      <c r="C57" s="199"/>
      <c r="D57" s="195"/>
    </row>
    <row r="58" spans="2:54" s="197" customFormat="1" ht="17.25" customHeight="1">
      <c r="B58" s="199" t="s">
        <v>675</v>
      </c>
      <c r="C58" s="199"/>
      <c r="D58" s="195"/>
    </row>
    <row r="59" spans="2:54" s="197" customFormat="1" ht="17.25" customHeight="1">
      <c r="B59" s="199" t="s">
        <v>676</v>
      </c>
    </row>
    <row r="60" spans="2:54" s="197" customFormat="1" ht="17.25" customHeight="1">
      <c r="B60" s="199"/>
    </row>
    <row r="61" spans="2:54" s="197" customFormat="1" ht="17.25" customHeight="1">
      <c r="B61" s="199" t="s">
        <v>677</v>
      </c>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row>
    <row r="62" spans="2:54" s="197" customFormat="1" ht="17.25" customHeight="1">
      <c r="B62" s="213" t="s">
        <v>678</v>
      </c>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row>
    <row r="63" spans="2:54" ht="18.75" customHeight="1">
      <c r="B63" s="214" t="s">
        <v>679</v>
      </c>
    </row>
    <row r="64" spans="2:54" ht="18.75" customHeight="1">
      <c r="B64" s="213" t="s">
        <v>680</v>
      </c>
    </row>
    <row r="65" spans="2:2" ht="18.75" customHeight="1">
      <c r="B65" s="214" t="s">
        <v>681</v>
      </c>
    </row>
    <row r="66" spans="2:2" ht="18.75" customHeight="1">
      <c r="B66" s="213" t="s">
        <v>682</v>
      </c>
    </row>
    <row r="67" spans="2:2" ht="18.75" customHeight="1">
      <c r="B67" s="213" t="s">
        <v>683</v>
      </c>
    </row>
    <row r="68" spans="2:2" ht="18.75" customHeight="1">
      <c r="B68" s="213" t="s">
        <v>684</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1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5200-EF87-4ED5-916C-0190D06CF5F0}">
  <sheetPr codeName="Sheet8"/>
  <dimension ref="A1:BO150"/>
  <sheetViews>
    <sheetView zoomScale="50" zoomScaleNormal="50" workbookViewId="0">
      <selection activeCell="AE2" sqref="AE2"/>
    </sheetView>
  </sheetViews>
  <sheetFormatPr defaultColWidth="4.44140625" defaultRowHeight="14.4"/>
  <cols>
    <col min="1" max="1" width="0.88671875" style="61" customWidth="1"/>
    <col min="2" max="2" width="5.77734375" style="61" customWidth="1"/>
    <col min="3" max="4" width="8.109375" style="61" customWidth="1"/>
    <col min="5" max="8" width="3.21875" style="61" hidden="1" customWidth="1"/>
    <col min="9" max="10" width="3.21875" style="61" customWidth="1"/>
    <col min="11" max="62" width="5.77734375" style="61" customWidth="1"/>
    <col min="63" max="63" width="1.109375" style="61" customWidth="1"/>
    <col min="64" max="16384" width="4.44140625" style="61"/>
  </cols>
  <sheetData>
    <row r="1" spans="2:67" s="24" customFormat="1" ht="20.25" customHeight="1">
      <c r="C1" s="25" t="s">
        <v>413</v>
      </c>
      <c r="D1" s="25"/>
      <c r="E1" s="25"/>
      <c r="F1" s="25"/>
      <c r="G1" s="25"/>
      <c r="H1" s="25"/>
      <c r="I1" s="25"/>
      <c r="J1" s="25"/>
      <c r="M1" s="26" t="s">
        <v>414</v>
      </c>
      <c r="P1" s="25"/>
      <c r="Q1" s="25"/>
      <c r="R1" s="25"/>
      <c r="S1" s="25"/>
      <c r="T1" s="25"/>
      <c r="U1" s="25"/>
      <c r="V1" s="25"/>
      <c r="W1" s="25"/>
      <c r="AS1" s="27" t="s">
        <v>415</v>
      </c>
      <c r="AT1" s="751" t="s">
        <v>535</v>
      </c>
      <c r="AU1" s="752"/>
      <c r="AV1" s="752"/>
      <c r="AW1" s="752"/>
      <c r="AX1" s="752"/>
      <c r="AY1" s="752"/>
      <c r="AZ1" s="752"/>
      <c r="BA1" s="752"/>
      <c r="BB1" s="752"/>
      <c r="BC1" s="752"/>
      <c r="BD1" s="752"/>
      <c r="BE1" s="752"/>
      <c r="BF1" s="752"/>
      <c r="BG1" s="752"/>
      <c r="BH1" s="752"/>
      <c r="BI1" s="752"/>
      <c r="BJ1" s="27" t="s">
        <v>417</v>
      </c>
    </row>
    <row r="2" spans="2:67" s="28" customFormat="1" ht="20.25" customHeight="1">
      <c r="J2" s="26"/>
      <c r="M2" s="26"/>
      <c r="N2" s="26"/>
      <c r="P2" s="27"/>
      <c r="Q2" s="27"/>
      <c r="R2" s="27"/>
      <c r="S2" s="27"/>
      <c r="T2" s="27"/>
      <c r="U2" s="27"/>
      <c r="V2" s="27"/>
      <c r="W2" s="27"/>
      <c r="AB2" s="29" t="s">
        <v>418</v>
      </c>
      <c r="AC2" s="753">
        <v>8</v>
      </c>
      <c r="AD2" s="753"/>
      <c r="AE2" s="29" t="s">
        <v>419</v>
      </c>
      <c r="AF2" s="754">
        <f>IF(AC2=0,"",YEAR(DATE(2018+AC2,1,1)))</f>
        <v>2026</v>
      </c>
      <c r="AG2" s="754"/>
      <c r="AH2" s="30" t="s">
        <v>420</v>
      </c>
      <c r="AI2" s="30" t="s">
        <v>421</v>
      </c>
      <c r="AJ2" s="753">
        <v>4</v>
      </c>
      <c r="AK2" s="753"/>
      <c r="AL2" s="30" t="s">
        <v>422</v>
      </c>
      <c r="AS2" s="27" t="s">
        <v>423</v>
      </c>
      <c r="AT2" s="753" t="s">
        <v>424</v>
      </c>
      <c r="AU2" s="753"/>
      <c r="AV2" s="753"/>
      <c r="AW2" s="753"/>
      <c r="AX2" s="753"/>
      <c r="AY2" s="753"/>
      <c r="AZ2" s="753"/>
      <c r="BA2" s="753"/>
      <c r="BB2" s="753"/>
      <c r="BC2" s="753"/>
      <c r="BD2" s="753"/>
      <c r="BE2" s="753"/>
      <c r="BF2" s="753"/>
      <c r="BG2" s="753"/>
      <c r="BH2" s="753"/>
      <c r="BI2" s="753"/>
      <c r="BJ2" s="27" t="s">
        <v>417</v>
      </c>
      <c r="BK2" s="27"/>
      <c r="BL2" s="27"/>
      <c r="BM2" s="27"/>
    </row>
    <row r="3" spans="2:67" s="28" customFormat="1" ht="20.25" customHeight="1">
      <c r="J3" s="26"/>
      <c r="M3" s="26"/>
      <c r="O3" s="27"/>
      <c r="P3" s="27"/>
      <c r="Q3" s="27"/>
      <c r="R3" s="27"/>
      <c r="S3" s="27"/>
      <c r="T3" s="27"/>
      <c r="U3" s="27"/>
      <c r="AC3" s="31"/>
      <c r="AD3" s="31"/>
      <c r="AE3" s="32"/>
      <c r="AF3" s="33"/>
      <c r="AG3" s="32"/>
      <c r="BD3" s="34" t="s">
        <v>425</v>
      </c>
      <c r="BE3" s="755" t="s">
        <v>426</v>
      </c>
      <c r="BF3" s="756"/>
      <c r="BG3" s="756"/>
      <c r="BH3" s="757"/>
      <c r="BI3" s="27"/>
    </row>
    <row r="4" spans="2:67" s="28" customFormat="1" ht="20.25" customHeight="1">
      <c r="B4" s="35"/>
      <c r="C4" s="35"/>
      <c r="D4" s="35"/>
      <c r="E4" s="35"/>
      <c r="F4" s="35"/>
      <c r="G4" s="35"/>
      <c r="H4" s="35"/>
      <c r="I4" s="35"/>
      <c r="J4" s="36"/>
      <c r="K4" s="35"/>
      <c r="L4" s="35"/>
      <c r="M4" s="36"/>
      <c r="N4" s="35"/>
      <c r="O4" s="37"/>
      <c r="P4" s="37"/>
      <c r="Q4" s="37"/>
      <c r="R4" s="37"/>
      <c r="S4" s="37"/>
      <c r="T4" s="37"/>
      <c r="U4" s="37"/>
      <c r="V4" s="35"/>
      <c r="W4" s="35"/>
      <c r="X4" s="35"/>
      <c r="Y4" s="35"/>
      <c r="Z4" s="35"/>
      <c r="AA4" s="35"/>
      <c r="AB4" s="35"/>
      <c r="AC4" s="38"/>
      <c r="AD4" s="38"/>
      <c r="AE4" s="39"/>
      <c r="AF4" s="40"/>
      <c r="AG4" s="39"/>
      <c r="AH4" s="35"/>
      <c r="AI4" s="35"/>
      <c r="AJ4" s="35"/>
      <c r="AK4" s="35"/>
      <c r="AL4" s="35"/>
      <c r="AM4" s="35"/>
      <c r="AN4" s="35"/>
      <c r="AO4" s="35"/>
      <c r="AP4" s="35"/>
      <c r="AQ4" s="35"/>
      <c r="AR4" s="35"/>
      <c r="BD4" s="34" t="s">
        <v>427</v>
      </c>
      <c r="BE4" s="755" t="s">
        <v>428</v>
      </c>
      <c r="BF4" s="756"/>
      <c r="BG4" s="756"/>
      <c r="BH4" s="757"/>
      <c r="BI4" s="27"/>
    </row>
    <row r="5" spans="2:67" s="28" customFormat="1" ht="9" customHeight="1">
      <c r="B5" s="35"/>
      <c r="C5" s="35"/>
      <c r="D5" s="35"/>
      <c r="E5" s="35"/>
      <c r="F5" s="35"/>
      <c r="G5" s="35"/>
      <c r="H5" s="35"/>
      <c r="I5" s="35"/>
      <c r="J5" s="36"/>
      <c r="K5" s="35"/>
      <c r="L5" s="35"/>
      <c r="M5" s="36"/>
      <c r="N5" s="35"/>
      <c r="O5" s="37"/>
      <c r="P5" s="37"/>
      <c r="Q5" s="37"/>
      <c r="R5" s="37"/>
      <c r="S5" s="37"/>
      <c r="T5" s="37"/>
      <c r="U5" s="37"/>
      <c r="V5" s="35"/>
      <c r="W5" s="35"/>
      <c r="X5" s="35"/>
      <c r="Y5" s="35"/>
      <c r="Z5" s="35"/>
      <c r="AA5" s="35"/>
      <c r="AB5" s="35"/>
      <c r="AC5" s="41"/>
      <c r="AD5" s="41"/>
      <c r="AE5" s="35"/>
      <c r="AF5" s="35"/>
      <c r="AG5" s="35"/>
      <c r="AH5" s="35"/>
      <c r="AI5" s="35"/>
      <c r="AJ5" s="42"/>
      <c r="AK5" s="42"/>
      <c r="AL5" s="42"/>
      <c r="AM5" s="42"/>
      <c r="AN5" s="42"/>
      <c r="AO5" s="42"/>
      <c r="AP5" s="42"/>
      <c r="AQ5" s="42"/>
      <c r="AR5" s="42"/>
      <c r="AS5" s="24"/>
      <c r="AT5" s="24"/>
      <c r="AU5" s="24"/>
      <c r="AV5" s="24"/>
      <c r="AW5" s="24"/>
      <c r="AX5" s="24"/>
      <c r="AY5" s="24"/>
      <c r="AZ5" s="24"/>
      <c r="BA5" s="24"/>
      <c r="BB5" s="24"/>
      <c r="BC5" s="24"/>
      <c r="BD5" s="24"/>
      <c r="BE5" s="24"/>
      <c r="BF5" s="24"/>
      <c r="BG5" s="24"/>
      <c r="BH5" s="43"/>
      <c r="BI5" s="43"/>
    </row>
    <row r="6" spans="2:67" s="28" customFormat="1" ht="21" customHeight="1">
      <c r="B6" s="44"/>
      <c r="C6" s="45"/>
      <c r="D6" s="45"/>
      <c r="E6" s="45"/>
      <c r="F6" s="45"/>
      <c r="G6" s="45"/>
      <c r="H6" s="45"/>
      <c r="I6" s="45"/>
      <c r="J6" s="45"/>
      <c r="K6" s="46"/>
      <c r="L6" s="46"/>
      <c r="M6" s="46"/>
      <c r="N6" s="47"/>
      <c r="O6" s="46"/>
      <c r="P6" s="46"/>
      <c r="Q6" s="46"/>
      <c r="R6" s="35"/>
      <c r="S6" s="35"/>
      <c r="T6" s="35"/>
      <c r="U6" s="35"/>
      <c r="V6" s="35"/>
      <c r="W6" s="35"/>
      <c r="X6" s="35"/>
      <c r="Y6" s="35"/>
      <c r="Z6" s="35"/>
      <c r="AA6" s="35"/>
      <c r="AB6" s="35"/>
      <c r="AC6" s="35"/>
      <c r="AD6" s="35"/>
      <c r="AE6" s="35"/>
      <c r="AF6" s="35"/>
      <c r="AG6" s="35"/>
      <c r="AH6" s="35"/>
      <c r="AI6" s="35"/>
      <c r="AJ6" s="42"/>
      <c r="AK6" s="42"/>
      <c r="AL6" s="42"/>
      <c r="AM6" s="42"/>
      <c r="AN6" s="42"/>
      <c r="AO6" s="42" t="s">
        <v>429</v>
      </c>
      <c r="AP6" s="42"/>
      <c r="AQ6" s="42"/>
      <c r="AR6" s="42"/>
      <c r="AS6" s="24"/>
      <c r="AT6" s="24"/>
      <c r="AU6" s="24"/>
      <c r="AW6" s="48"/>
      <c r="AX6" s="48"/>
      <c r="AY6" s="49"/>
      <c r="AZ6" s="24"/>
      <c r="BA6" s="778">
        <v>40</v>
      </c>
      <c r="BB6" s="779"/>
      <c r="BC6" s="49" t="s">
        <v>430</v>
      </c>
      <c r="BD6" s="24"/>
      <c r="BE6" s="778">
        <v>160</v>
      </c>
      <c r="BF6" s="779"/>
      <c r="BG6" s="49" t="s">
        <v>431</v>
      </c>
      <c r="BH6" s="24"/>
      <c r="BI6" s="43"/>
    </row>
    <row r="7" spans="2:67" s="28" customFormat="1" ht="5.25" customHeight="1">
      <c r="B7" s="44"/>
      <c r="C7" s="50"/>
      <c r="D7" s="50"/>
      <c r="E7" s="50"/>
      <c r="F7" s="50"/>
      <c r="G7" s="50"/>
      <c r="H7" s="50"/>
      <c r="I7" s="50"/>
      <c r="J7" s="46"/>
      <c r="K7" s="46"/>
      <c r="L7" s="46"/>
      <c r="M7" s="47"/>
      <c r="N7" s="46"/>
      <c r="O7" s="46"/>
      <c r="P7" s="46"/>
      <c r="Q7" s="46"/>
      <c r="R7" s="35"/>
      <c r="S7" s="35"/>
      <c r="T7" s="35"/>
      <c r="U7" s="35"/>
      <c r="V7" s="35"/>
      <c r="W7" s="35"/>
      <c r="X7" s="35"/>
      <c r="Y7" s="35"/>
      <c r="Z7" s="35"/>
      <c r="AA7" s="35"/>
      <c r="AB7" s="35"/>
      <c r="AC7" s="35"/>
      <c r="AD7" s="35"/>
      <c r="AE7" s="35"/>
      <c r="AF7" s="35"/>
      <c r="AG7" s="35"/>
      <c r="AH7" s="35"/>
      <c r="AI7" s="35"/>
      <c r="AJ7" s="42"/>
      <c r="AK7" s="42"/>
      <c r="AL7" s="42"/>
      <c r="AM7" s="42"/>
      <c r="AN7" s="42"/>
      <c r="AO7" s="42"/>
      <c r="AP7" s="42"/>
      <c r="AQ7" s="42"/>
      <c r="AR7" s="42"/>
      <c r="AS7" s="42"/>
      <c r="AT7" s="42"/>
      <c r="AU7" s="42"/>
      <c r="AV7" s="42"/>
      <c r="AW7" s="42"/>
      <c r="AX7" s="42"/>
      <c r="AY7" s="42"/>
      <c r="AZ7" s="42"/>
      <c r="BA7" s="42"/>
      <c r="BB7" s="42"/>
      <c r="BC7" s="42"/>
      <c r="BD7" s="42"/>
      <c r="BE7" s="42"/>
      <c r="BF7" s="42"/>
      <c r="BG7" s="42"/>
      <c r="BH7" s="51"/>
      <c r="BI7" s="51"/>
      <c r="BJ7" s="35"/>
    </row>
    <row r="8" spans="2:67" s="28" customFormat="1" ht="21" customHeight="1">
      <c r="B8" s="52"/>
      <c r="C8" s="47"/>
      <c r="D8" s="47"/>
      <c r="E8" s="47"/>
      <c r="F8" s="47"/>
      <c r="G8" s="47"/>
      <c r="H8" s="47"/>
      <c r="I8" s="47"/>
      <c r="J8" s="46"/>
      <c r="K8" s="46"/>
      <c r="L8" s="46"/>
      <c r="M8" s="47"/>
      <c r="N8" s="46"/>
      <c r="O8" s="46"/>
      <c r="P8" s="46"/>
      <c r="Q8" s="46"/>
      <c r="R8" s="35"/>
      <c r="S8" s="35"/>
      <c r="T8" s="35"/>
      <c r="U8" s="35"/>
      <c r="V8" s="35"/>
      <c r="W8" s="35"/>
      <c r="X8" s="35"/>
      <c r="Y8" s="35"/>
      <c r="Z8" s="35"/>
      <c r="AA8" s="35"/>
      <c r="AB8" s="35"/>
      <c r="AC8" s="35"/>
      <c r="AD8" s="35"/>
      <c r="AE8" s="35"/>
      <c r="AF8" s="35"/>
      <c r="AG8" s="35"/>
      <c r="AH8" s="35"/>
      <c r="AI8" s="35"/>
      <c r="AJ8" s="53"/>
      <c r="AK8" s="53"/>
      <c r="AL8" s="53"/>
      <c r="AM8" s="45"/>
      <c r="AN8" s="54"/>
      <c r="AO8" s="55"/>
      <c r="AP8" s="55"/>
      <c r="AQ8" s="44"/>
      <c r="AR8" s="48"/>
      <c r="AS8" s="48"/>
      <c r="AT8" s="48"/>
      <c r="AU8" s="56"/>
      <c r="AV8" s="56"/>
      <c r="AW8" s="42"/>
      <c r="AX8" s="48"/>
      <c r="AY8" s="48"/>
      <c r="AZ8" s="47"/>
      <c r="BA8" s="42"/>
      <c r="BB8" s="42" t="s">
        <v>432</v>
      </c>
      <c r="BC8" s="42"/>
      <c r="BD8" s="42"/>
      <c r="BE8" s="780">
        <f>DAY(EOMONTH(DATE(AF2,AJ2,1),0))</f>
        <v>30</v>
      </c>
      <c r="BF8" s="781"/>
      <c r="BG8" s="42" t="s">
        <v>433</v>
      </c>
      <c r="BH8" s="42"/>
      <c r="BI8" s="42"/>
      <c r="BJ8" s="35"/>
      <c r="BM8" s="27"/>
      <c r="BN8" s="27"/>
      <c r="BO8" s="27"/>
    </row>
    <row r="9" spans="2:67" s="28" customFormat="1" ht="5.25" customHeight="1">
      <c r="B9" s="52"/>
      <c r="C9" s="47"/>
      <c r="D9" s="47"/>
      <c r="E9" s="47"/>
      <c r="F9" s="47"/>
      <c r="G9" s="47"/>
      <c r="H9" s="47"/>
      <c r="I9" s="47"/>
      <c r="J9" s="46"/>
      <c r="K9" s="46"/>
      <c r="L9" s="46"/>
      <c r="M9" s="47"/>
      <c r="N9" s="46"/>
      <c r="O9" s="46"/>
      <c r="P9" s="46"/>
      <c r="Q9" s="46"/>
      <c r="R9" s="35"/>
      <c r="S9" s="35"/>
      <c r="T9" s="35"/>
      <c r="U9" s="35"/>
      <c r="V9" s="35"/>
      <c r="W9" s="35"/>
      <c r="X9" s="35"/>
      <c r="Y9" s="35"/>
      <c r="Z9" s="35"/>
      <c r="AA9" s="35"/>
      <c r="AB9" s="35"/>
      <c r="AC9" s="35"/>
      <c r="AD9" s="35"/>
      <c r="AE9" s="35"/>
      <c r="AF9" s="35"/>
      <c r="AG9" s="35"/>
      <c r="AH9" s="35"/>
      <c r="AI9" s="35"/>
      <c r="AJ9" s="53"/>
      <c r="AK9" s="53"/>
      <c r="AL9" s="53"/>
      <c r="AM9" s="45"/>
      <c r="AN9" s="54"/>
      <c r="AO9" s="55"/>
      <c r="AP9" s="55"/>
      <c r="AQ9" s="44"/>
      <c r="AR9" s="48"/>
      <c r="AS9" s="48"/>
      <c r="AT9" s="48"/>
      <c r="AU9" s="56"/>
      <c r="AV9" s="56"/>
      <c r="AW9" s="42"/>
      <c r="AX9" s="48"/>
      <c r="AY9" s="48"/>
      <c r="AZ9" s="47"/>
      <c r="BA9" s="42"/>
      <c r="BB9" s="42"/>
      <c r="BC9" s="42"/>
      <c r="BD9" s="42"/>
      <c r="BE9" s="47"/>
      <c r="BF9" s="47"/>
      <c r="BG9" s="42"/>
      <c r="BH9" s="42"/>
      <c r="BI9" s="42"/>
      <c r="BJ9" s="35"/>
      <c r="BM9" s="27"/>
      <c r="BN9" s="27"/>
      <c r="BO9" s="27"/>
    </row>
    <row r="10" spans="2:67" s="28" customFormat="1" ht="21" customHeight="1">
      <c r="B10" s="52"/>
      <c r="C10" s="47"/>
      <c r="D10" s="47"/>
      <c r="E10" s="47"/>
      <c r="F10" s="47"/>
      <c r="G10" s="47"/>
      <c r="H10" s="47"/>
      <c r="I10" s="47"/>
      <c r="J10" s="46"/>
      <c r="K10" s="46"/>
      <c r="L10" s="46"/>
      <c r="M10" s="47"/>
      <c r="N10" s="46"/>
      <c r="O10" s="46"/>
      <c r="P10" s="46"/>
      <c r="Q10" s="46"/>
      <c r="R10" s="35"/>
      <c r="S10" s="35"/>
      <c r="T10" s="35"/>
      <c r="U10" s="35"/>
      <c r="V10" s="35"/>
      <c r="W10" s="35"/>
      <c r="X10" s="35"/>
      <c r="Y10" s="35"/>
      <c r="Z10" s="35"/>
      <c r="AA10" s="35"/>
      <c r="AB10" s="35"/>
      <c r="AC10" s="35"/>
      <c r="AD10" s="35"/>
      <c r="AE10" s="35"/>
      <c r="AF10" s="35"/>
      <c r="AG10" s="35"/>
      <c r="AH10" s="35"/>
      <c r="AI10" s="35"/>
      <c r="AJ10" s="53"/>
      <c r="AK10" s="53"/>
      <c r="AL10" s="53"/>
      <c r="AM10" s="45"/>
      <c r="AN10" s="54"/>
      <c r="AO10" s="55"/>
      <c r="AP10" s="55"/>
      <c r="AQ10" s="44"/>
      <c r="AR10" s="48"/>
      <c r="AS10" s="42" t="s">
        <v>434</v>
      </c>
      <c r="AT10" s="45"/>
      <c r="AU10" s="45"/>
      <c r="AV10" s="57"/>
      <c r="AW10" s="42"/>
      <c r="AX10" s="58"/>
      <c r="AY10" s="58"/>
      <c r="AZ10" s="58"/>
      <c r="BA10" s="42"/>
      <c r="BB10" s="42"/>
      <c r="BC10" s="51" t="s">
        <v>435</v>
      </c>
      <c r="BD10" s="42"/>
      <c r="BE10" s="778">
        <v>36</v>
      </c>
      <c r="BF10" s="779"/>
      <c r="BG10" s="49" t="s">
        <v>436</v>
      </c>
      <c r="BH10" s="42"/>
      <c r="BI10" s="42"/>
      <c r="BJ10" s="35"/>
      <c r="BM10" s="27"/>
      <c r="BN10" s="27"/>
      <c r="BO10" s="27"/>
    </row>
    <row r="11" spans="2:67" ht="5.25" customHeight="1" thickBot="1">
      <c r="B11" s="59"/>
      <c r="C11" s="60"/>
      <c r="D11" s="60"/>
      <c r="E11" s="60"/>
      <c r="F11" s="60"/>
      <c r="G11" s="60"/>
      <c r="H11" s="60"/>
      <c r="I11" s="60"/>
      <c r="J11" s="60"/>
      <c r="K11" s="59"/>
      <c r="L11" s="59"/>
      <c r="M11" s="59"/>
      <c r="N11" s="59"/>
      <c r="O11" s="59"/>
      <c r="P11" s="59"/>
      <c r="Q11" s="59"/>
      <c r="R11" s="59"/>
      <c r="S11" s="59"/>
      <c r="T11" s="59"/>
      <c r="U11" s="59"/>
      <c r="V11" s="59"/>
      <c r="W11" s="59"/>
      <c r="X11" s="59"/>
      <c r="Y11" s="59"/>
      <c r="Z11" s="59"/>
      <c r="AA11" s="59"/>
      <c r="AB11" s="59"/>
      <c r="AC11" s="60"/>
      <c r="AD11" s="59"/>
      <c r="AE11" s="59"/>
      <c r="AF11" s="59"/>
      <c r="AG11" s="59"/>
      <c r="AH11" s="59"/>
      <c r="AI11" s="59"/>
      <c r="AJ11" s="59"/>
      <c r="AK11" s="59"/>
      <c r="AL11" s="59"/>
      <c r="AM11" s="59"/>
      <c r="AN11" s="59"/>
      <c r="AO11" s="59"/>
      <c r="AP11" s="59"/>
      <c r="AQ11" s="59"/>
      <c r="AR11" s="59"/>
      <c r="AT11" s="62"/>
      <c r="BK11" s="63"/>
      <c r="BL11" s="63"/>
      <c r="BM11" s="63"/>
    </row>
    <row r="12" spans="2:67" ht="21.6" customHeight="1">
      <c r="B12" s="714" t="s">
        <v>437</v>
      </c>
      <c r="C12" s="717" t="s">
        <v>536</v>
      </c>
      <c r="D12" s="718"/>
      <c r="E12" s="168"/>
      <c r="F12" s="165"/>
      <c r="G12" s="168"/>
      <c r="H12" s="165"/>
      <c r="I12" s="723" t="s">
        <v>537</v>
      </c>
      <c r="J12" s="724"/>
      <c r="K12" s="729" t="s">
        <v>538</v>
      </c>
      <c r="L12" s="730"/>
      <c r="M12" s="730"/>
      <c r="N12" s="718"/>
      <c r="O12" s="729" t="s">
        <v>539</v>
      </c>
      <c r="P12" s="730"/>
      <c r="Q12" s="730"/>
      <c r="R12" s="730"/>
      <c r="S12" s="718"/>
      <c r="T12" s="66"/>
      <c r="U12" s="66"/>
      <c r="V12" s="67"/>
      <c r="W12" s="758" t="s">
        <v>540</v>
      </c>
      <c r="X12" s="759"/>
      <c r="Y12" s="759"/>
      <c r="Z12" s="759"/>
      <c r="AA12" s="759"/>
      <c r="AB12" s="759"/>
      <c r="AC12" s="759"/>
      <c r="AD12" s="759"/>
      <c r="AE12" s="759"/>
      <c r="AF12" s="759"/>
      <c r="AG12" s="759"/>
      <c r="AH12" s="759"/>
      <c r="AI12" s="759"/>
      <c r="AJ12" s="759"/>
      <c r="AK12" s="759"/>
      <c r="AL12" s="759"/>
      <c r="AM12" s="759"/>
      <c r="AN12" s="759"/>
      <c r="AO12" s="759"/>
      <c r="AP12" s="759"/>
      <c r="AQ12" s="759"/>
      <c r="AR12" s="759"/>
      <c r="AS12" s="759"/>
      <c r="AT12" s="759"/>
      <c r="AU12" s="759"/>
      <c r="AV12" s="759"/>
      <c r="AW12" s="759"/>
      <c r="AX12" s="759"/>
      <c r="AY12" s="759"/>
      <c r="AZ12" s="759"/>
      <c r="BA12" s="759"/>
      <c r="BB12" s="760" t="str">
        <f>IF(BE3="４週","(9)1～4週目の勤務時間数合計","(9)1か月の勤務時間数　合計")</f>
        <v>(9)1～4週目の勤務時間数合計</v>
      </c>
      <c r="BC12" s="761"/>
      <c r="BD12" s="766" t="s">
        <v>541</v>
      </c>
      <c r="BE12" s="767"/>
      <c r="BF12" s="717" t="s">
        <v>542</v>
      </c>
      <c r="BG12" s="730"/>
      <c r="BH12" s="730"/>
      <c r="BI12" s="730"/>
      <c r="BJ12" s="772"/>
    </row>
    <row r="13" spans="2:67" ht="20.25" customHeight="1">
      <c r="B13" s="715"/>
      <c r="C13" s="719"/>
      <c r="D13" s="720"/>
      <c r="E13" s="169"/>
      <c r="F13" s="166"/>
      <c r="G13" s="169"/>
      <c r="H13" s="166"/>
      <c r="I13" s="725"/>
      <c r="J13" s="726"/>
      <c r="K13" s="731"/>
      <c r="L13" s="732"/>
      <c r="M13" s="732"/>
      <c r="N13" s="720"/>
      <c r="O13" s="731"/>
      <c r="P13" s="732"/>
      <c r="Q13" s="732"/>
      <c r="R13" s="732"/>
      <c r="S13" s="720"/>
      <c r="T13" s="70"/>
      <c r="U13" s="70"/>
      <c r="V13" s="71"/>
      <c r="W13" s="775" t="s">
        <v>445</v>
      </c>
      <c r="X13" s="775"/>
      <c r="Y13" s="775"/>
      <c r="Z13" s="775"/>
      <c r="AA13" s="775"/>
      <c r="AB13" s="775"/>
      <c r="AC13" s="776"/>
      <c r="AD13" s="777" t="s">
        <v>446</v>
      </c>
      <c r="AE13" s="775"/>
      <c r="AF13" s="775"/>
      <c r="AG13" s="775"/>
      <c r="AH13" s="775"/>
      <c r="AI13" s="775"/>
      <c r="AJ13" s="776"/>
      <c r="AK13" s="777" t="s">
        <v>447</v>
      </c>
      <c r="AL13" s="775"/>
      <c r="AM13" s="775"/>
      <c r="AN13" s="775"/>
      <c r="AO13" s="775"/>
      <c r="AP13" s="775"/>
      <c r="AQ13" s="776"/>
      <c r="AR13" s="777" t="s">
        <v>448</v>
      </c>
      <c r="AS13" s="775"/>
      <c r="AT13" s="775"/>
      <c r="AU13" s="775"/>
      <c r="AV13" s="775"/>
      <c r="AW13" s="775"/>
      <c r="AX13" s="776"/>
      <c r="AY13" s="777" t="s">
        <v>449</v>
      </c>
      <c r="AZ13" s="775"/>
      <c r="BA13" s="775"/>
      <c r="BB13" s="762"/>
      <c r="BC13" s="763"/>
      <c r="BD13" s="768"/>
      <c r="BE13" s="769"/>
      <c r="BF13" s="719"/>
      <c r="BG13" s="732"/>
      <c r="BH13" s="732"/>
      <c r="BI13" s="732"/>
      <c r="BJ13" s="773"/>
    </row>
    <row r="14" spans="2:67" ht="20.25" customHeight="1">
      <c r="B14" s="715"/>
      <c r="C14" s="719"/>
      <c r="D14" s="720"/>
      <c r="E14" s="169"/>
      <c r="F14" s="166"/>
      <c r="G14" s="169"/>
      <c r="H14" s="166"/>
      <c r="I14" s="725"/>
      <c r="J14" s="726"/>
      <c r="K14" s="731"/>
      <c r="L14" s="732"/>
      <c r="M14" s="732"/>
      <c r="N14" s="720"/>
      <c r="O14" s="731"/>
      <c r="P14" s="732"/>
      <c r="Q14" s="732"/>
      <c r="R14" s="732"/>
      <c r="S14" s="720"/>
      <c r="T14" s="70"/>
      <c r="U14" s="70"/>
      <c r="V14" s="71"/>
      <c r="W14" s="72">
        <v>1</v>
      </c>
      <c r="X14" s="73">
        <v>2</v>
      </c>
      <c r="Y14" s="73">
        <v>3</v>
      </c>
      <c r="Z14" s="73">
        <v>4</v>
      </c>
      <c r="AA14" s="73">
        <v>5</v>
      </c>
      <c r="AB14" s="73">
        <v>6</v>
      </c>
      <c r="AC14" s="74">
        <v>7</v>
      </c>
      <c r="AD14" s="75">
        <v>8</v>
      </c>
      <c r="AE14" s="73">
        <v>9</v>
      </c>
      <c r="AF14" s="73">
        <v>10</v>
      </c>
      <c r="AG14" s="73">
        <v>11</v>
      </c>
      <c r="AH14" s="73">
        <v>12</v>
      </c>
      <c r="AI14" s="73">
        <v>13</v>
      </c>
      <c r="AJ14" s="74">
        <v>14</v>
      </c>
      <c r="AK14" s="72">
        <v>15</v>
      </c>
      <c r="AL14" s="73">
        <v>16</v>
      </c>
      <c r="AM14" s="73">
        <v>17</v>
      </c>
      <c r="AN14" s="73">
        <v>18</v>
      </c>
      <c r="AO14" s="73">
        <v>19</v>
      </c>
      <c r="AP14" s="73">
        <v>20</v>
      </c>
      <c r="AQ14" s="74">
        <v>21</v>
      </c>
      <c r="AR14" s="75">
        <v>22</v>
      </c>
      <c r="AS14" s="73">
        <v>23</v>
      </c>
      <c r="AT14" s="73">
        <v>24</v>
      </c>
      <c r="AU14" s="73">
        <v>25</v>
      </c>
      <c r="AV14" s="73">
        <v>26</v>
      </c>
      <c r="AW14" s="73">
        <v>27</v>
      </c>
      <c r="AX14" s="74">
        <v>28</v>
      </c>
      <c r="AY14" s="76" t="str">
        <f>IF($BE$3="実績",IF(DAY(DATE($AF$2,$AJ$2,29))=29,29,""),"")</f>
        <v/>
      </c>
      <c r="AZ14" s="162" t="str">
        <f>IF($BE$3="実績",IF(DAY(DATE($AF$2,$AJ$2,30))=30,30,""),"")</f>
        <v/>
      </c>
      <c r="BA14" s="78" t="str">
        <f>IF($BE$3="実績",IF(DAY(DATE($AF$2,$AJ$2,31))=31,31,""),"")</f>
        <v/>
      </c>
      <c r="BB14" s="762"/>
      <c r="BC14" s="763"/>
      <c r="BD14" s="768"/>
      <c r="BE14" s="769"/>
      <c r="BF14" s="719"/>
      <c r="BG14" s="732"/>
      <c r="BH14" s="732"/>
      <c r="BI14" s="732"/>
      <c r="BJ14" s="773"/>
    </row>
    <row r="15" spans="2:67" ht="20.25" hidden="1" customHeight="1">
      <c r="B15" s="715"/>
      <c r="C15" s="719"/>
      <c r="D15" s="720"/>
      <c r="E15" s="169"/>
      <c r="F15" s="166"/>
      <c r="G15" s="169"/>
      <c r="H15" s="166"/>
      <c r="I15" s="725"/>
      <c r="J15" s="726"/>
      <c r="K15" s="731"/>
      <c r="L15" s="732"/>
      <c r="M15" s="732"/>
      <c r="N15" s="720"/>
      <c r="O15" s="731"/>
      <c r="P15" s="732"/>
      <c r="Q15" s="732"/>
      <c r="R15" s="732"/>
      <c r="S15" s="720"/>
      <c r="T15" s="70"/>
      <c r="U15" s="70"/>
      <c r="V15" s="71"/>
      <c r="W15" s="72">
        <f>WEEKDAY(DATE($AF$2,$AJ$2,1))</f>
        <v>4</v>
      </c>
      <c r="X15" s="73">
        <f>WEEKDAY(DATE($AF$2,$AJ$2,2))</f>
        <v>5</v>
      </c>
      <c r="Y15" s="73">
        <f>WEEKDAY(DATE($AF$2,$AJ$2,3))</f>
        <v>6</v>
      </c>
      <c r="Z15" s="73">
        <f>WEEKDAY(DATE($AF$2,$AJ$2,4))</f>
        <v>7</v>
      </c>
      <c r="AA15" s="73">
        <f>WEEKDAY(DATE($AF$2,$AJ$2,5))</f>
        <v>1</v>
      </c>
      <c r="AB15" s="73">
        <f>WEEKDAY(DATE($AF$2,$AJ$2,6))</f>
        <v>2</v>
      </c>
      <c r="AC15" s="74">
        <f>WEEKDAY(DATE($AF$2,$AJ$2,7))</f>
        <v>3</v>
      </c>
      <c r="AD15" s="75">
        <f>WEEKDAY(DATE($AF$2,$AJ$2,8))</f>
        <v>4</v>
      </c>
      <c r="AE15" s="73">
        <f>WEEKDAY(DATE($AF$2,$AJ$2,9))</f>
        <v>5</v>
      </c>
      <c r="AF15" s="73">
        <f>WEEKDAY(DATE($AF$2,$AJ$2,10))</f>
        <v>6</v>
      </c>
      <c r="AG15" s="73">
        <f>WEEKDAY(DATE($AF$2,$AJ$2,11))</f>
        <v>7</v>
      </c>
      <c r="AH15" s="73">
        <f>WEEKDAY(DATE($AF$2,$AJ$2,12))</f>
        <v>1</v>
      </c>
      <c r="AI15" s="73">
        <f>WEEKDAY(DATE($AF$2,$AJ$2,13))</f>
        <v>2</v>
      </c>
      <c r="AJ15" s="74">
        <f>WEEKDAY(DATE($AF$2,$AJ$2,14))</f>
        <v>3</v>
      </c>
      <c r="AK15" s="75">
        <f>WEEKDAY(DATE($AF$2,$AJ$2,15))</f>
        <v>4</v>
      </c>
      <c r="AL15" s="73">
        <f>WEEKDAY(DATE($AF$2,$AJ$2,16))</f>
        <v>5</v>
      </c>
      <c r="AM15" s="73">
        <f>WEEKDAY(DATE($AF$2,$AJ$2,17))</f>
        <v>6</v>
      </c>
      <c r="AN15" s="73">
        <f>WEEKDAY(DATE($AF$2,$AJ$2,18))</f>
        <v>7</v>
      </c>
      <c r="AO15" s="73">
        <f>WEEKDAY(DATE($AF$2,$AJ$2,19))</f>
        <v>1</v>
      </c>
      <c r="AP15" s="73">
        <f>WEEKDAY(DATE($AF$2,$AJ$2,20))</f>
        <v>2</v>
      </c>
      <c r="AQ15" s="74">
        <f>WEEKDAY(DATE($AF$2,$AJ$2,21))</f>
        <v>3</v>
      </c>
      <c r="AR15" s="75">
        <f>WEEKDAY(DATE($AF$2,$AJ$2,22))</f>
        <v>4</v>
      </c>
      <c r="AS15" s="73">
        <f>WEEKDAY(DATE($AF$2,$AJ$2,23))</f>
        <v>5</v>
      </c>
      <c r="AT15" s="73">
        <f>WEEKDAY(DATE($AF$2,$AJ$2,24))</f>
        <v>6</v>
      </c>
      <c r="AU15" s="73">
        <f>WEEKDAY(DATE($AF$2,$AJ$2,25))</f>
        <v>7</v>
      </c>
      <c r="AV15" s="73">
        <f>WEEKDAY(DATE($AF$2,$AJ$2,26))</f>
        <v>1</v>
      </c>
      <c r="AW15" s="73">
        <f>WEEKDAY(DATE($AF$2,$AJ$2,27))</f>
        <v>2</v>
      </c>
      <c r="AX15" s="74">
        <f>WEEKDAY(DATE($AF$2,$AJ$2,28))</f>
        <v>3</v>
      </c>
      <c r="AY15" s="75">
        <f>IF(AY14=29,WEEKDAY(DATE($AF$2,$AJ$2,29)),0)</f>
        <v>0</v>
      </c>
      <c r="AZ15" s="73">
        <f>IF(AZ14=30,WEEKDAY(DATE($AF$2,$AJ$2,30)),0)</f>
        <v>0</v>
      </c>
      <c r="BA15" s="74">
        <f>IF(BA14=31,WEEKDAY(DATE($AF$2,$AJ$2,31)),0)</f>
        <v>0</v>
      </c>
      <c r="BB15" s="762"/>
      <c r="BC15" s="763"/>
      <c r="BD15" s="768"/>
      <c r="BE15" s="769"/>
      <c r="BF15" s="719"/>
      <c r="BG15" s="732"/>
      <c r="BH15" s="732"/>
      <c r="BI15" s="732"/>
      <c r="BJ15" s="773"/>
    </row>
    <row r="16" spans="2:67" ht="20.25" customHeight="1" thickBot="1">
      <c r="B16" s="716"/>
      <c r="C16" s="721"/>
      <c r="D16" s="722"/>
      <c r="E16" s="170"/>
      <c r="F16" s="167"/>
      <c r="G16" s="170"/>
      <c r="H16" s="167"/>
      <c r="I16" s="727"/>
      <c r="J16" s="728"/>
      <c r="K16" s="733"/>
      <c r="L16" s="734"/>
      <c r="M16" s="734"/>
      <c r="N16" s="722"/>
      <c r="O16" s="733"/>
      <c r="P16" s="734"/>
      <c r="Q16" s="734"/>
      <c r="R16" s="734"/>
      <c r="S16" s="722"/>
      <c r="T16" s="81"/>
      <c r="U16" s="81"/>
      <c r="V16" s="82"/>
      <c r="W16" s="83" t="str">
        <f>IF(W15=1,"日",IF(W15=2,"月",IF(W15=3,"火",IF(W15=4,"水",IF(W15=5,"木",IF(W15=6,"金","土"))))))</f>
        <v>水</v>
      </c>
      <c r="X16" s="84" t="str">
        <f t="shared" ref="X16:AX16" si="0">IF(X15=1,"日",IF(X15=2,"月",IF(X15=3,"火",IF(X15=4,"水",IF(X15=5,"木",IF(X15=6,"金","土"))))))</f>
        <v>木</v>
      </c>
      <c r="Y16" s="84" t="str">
        <f t="shared" si="0"/>
        <v>金</v>
      </c>
      <c r="Z16" s="84" t="str">
        <f t="shared" si="0"/>
        <v>土</v>
      </c>
      <c r="AA16" s="84" t="str">
        <f t="shared" si="0"/>
        <v>日</v>
      </c>
      <c r="AB16" s="84" t="str">
        <f t="shared" si="0"/>
        <v>月</v>
      </c>
      <c r="AC16" s="85" t="str">
        <f t="shared" si="0"/>
        <v>火</v>
      </c>
      <c r="AD16" s="86" t="str">
        <f>IF(AD15=1,"日",IF(AD15=2,"月",IF(AD15=3,"火",IF(AD15=4,"水",IF(AD15=5,"木",IF(AD15=6,"金","土"))))))</f>
        <v>水</v>
      </c>
      <c r="AE16" s="84" t="str">
        <f t="shared" si="0"/>
        <v>木</v>
      </c>
      <c r="AF16" s="84" t="str">
        <f t="shared" si="0"/>
        <v>金</v>
      </c>
      <c r="AG16" s="84" t="str">
        <f t="shared" si="0"/>
        <v>土</v>
      </c>
      <c r="AH16" s="84" t="str">
        <f t="shared" si="0"/>
        <v>日</v>
      </c>
      <c r="AI16" s="84" t="str">
        <f t="shared" si="0"/>
        <v>月</v>
      </c>
      <c r="AJ16" s="85" t="str">
        <f t="shared" si="0"/>
        <v>火</v>
      </c>
      <c r="AK16" s="86" t="str">
        <f>IF(AK15=1,"日",IF(AK15=2,"月",IF(AK15=3,"火",IF(AK15=4,"水",IF(AK15=5,"木",IF(AK15=6,"金","土"))))))</f>
        <v>水</v>
      </c>
      <c r="AL16" s="84" t="str">
        <f t="shared" si="0"/>
        <v>木</v>
      </c>
      <c r="AM16" s="84" t="str">
        <f t="shared" si="0"/>
        <v>金</v>
      </c>
      <c r="AN16" s="84" t="str">
        <f t="shared" si="0"/>
        <v>土</v>
      </c>
      <c r="AO16" s="84" t="str">
        <f t="shared" si="0"/>
        <v>日</v>
      </c>
      <c r="AP16" s="84" t="str">
        <f t="shared" si="0"/>
        <v>月</v>
      </c>
      <c r="AQ16" s="85" t="str">
        <f t="shared" si="0"/>
        <v>火</v>
      </c>
      <c r="AR16" s="86" t="str">
        <f>IF(AR15=1,"日",IF(AR15=2,"月",IF(AR15=3,"火",IF(AR15=4,"水",IF(AR15=5,"木",IF(AR15=6,"金","土"))))))</f>
        <v>水</v>
      </c>
      <c r="AS16" s="84" t="str">
        <f t="shared" si="0"/>
        <v>木</v>
      </c>
      <c r="AT16" s="84" t="str">
        <f t="shared" si="0"/>
        <v>金</v>
      </c>
      <c r="AU16" s="84" t="str">
        <f t="shared" si="0"/>
        <v>土</v>
      </c>
      <c r="AV16" s="84" t="str">
        <f t="shared" si="0"/>
        <v>日</v>
      </c>
      <c r="AW16" s="84" t="str">
        <f t="shared" si="0"/>
        <v>月</v>
      </c>
      <c r="AX16" s="85" t="str">
        <f t="shared" si="0"/>
        <v>火</v>
      </c>
      <c r="AY16" s="84" t="str">
        <f>IF(AY15=1,"日",IF(AY15=2,"月",IF(AY15=3,"火",IF(AY15=4,"水",IF(AY15=5,"木",IF(AY15=6,"金",IF(AY15=0,"","土")))))))</f>
        <v/>
      </c>
      <c r="AZ16" s="84" t="str">
        <f>IF(AZ15=1,"日",IF(AZ15=2,"月",IF(AZ15=3,"火",IF(AZ15=4,"水",IF(AZ15=5,"木",IF(AZ15=6,"金",IF(AZ15=0,"","土")))))))</f>
        <v/>
      </c>
      <c r="BA16" s="84" t="str">
        <f>IF(BA15=1,"日",IF(BA15=2,"月",IF(BA15=3,"火",IF(BA15=4,"水",IF(BA15=5,"木",IF(BA15=6,"金",IF(BA15=0,"","土")))))))</f>
        <v/>
      </c>
      <c r="BB16" s="764"/>
      <c r="BC16" s="765"/>
      <c r="BD16" s="770"/>
      <c r="BE16" s="771"/>
      <c r="BF16" s="721"/>
      <c r="BG16" s="734"/>
      <c r="BH16" s="734"/>
      <c r="BI16" s="734"/>
      <c r="BJ16" s="774"/>
    </row>
    <row r="17" spans="2:62" ht="20.25" customHeight="1">
      <c r="B17" s="671">
        <f>B15+1</f>
        <v>1</v>
      </c>
      <c r="C17" s="740" t="s">
        <v>543</v>
      </c>
      <c r="D17" s="741"/>
      <c r="E17" s="87"/>
      <c r="F17" s="88"/>
      <c r="G17" s="87"/>
      <c r="H17" s="88"/>
      <c r="I17" s="742" t="s">
        <v>544</v>
      </c>
      <c r="J17" s="743"/>
      <c r="K17" s="744" t="s">
        <v>545</v>
      </c>
      <c r="L17" s="745"/>
      <c r="M17" s="745"/>
      <c r="N17" s="741"/>
      <c r="O17" s="746" t="s">
        <v>546</v>
      </c>
      <c r="P17" s="747"/>
      <c r="Q17" s="747"/>
      <c r="R17" s="747"/>
      <c r="S17" s="748"/>
      <c r="T17" s="89" t="s">
        <v>450</v>
      </c>
      <c r="U17" s="90"/>
      <c r="V17" s="91"/>
      <c r="W17" s="92" t="s">
        <v>547</v>
      </c>
      <c r="X17" s="93" t="s">
        <v>547</v>
      </c>
      <c r="Y17" s="93" t="s">
        <v>548</v>
      </c>
      <c r="Z17" s="93"/>
      <c r="AA17" s="93"/>
      <c r="AB17" s="93" t="s">
        <v>547</v>
      </c>
      <c r="AC17" s="94" t="s">
        <v>547</v>
      </c>
      <c r="AD17" s="92" t="s">
        <v>547</v>
      </c>
      <c r="AE17" s="93" t="s">
        <v>547</v>
      </c>
      <c r="AF17" s="93" t="s">
        <v>547</v>
      </c>
      <c r="AG17" s="93"/>
      <c r="AH17" s="93"/>
      <c r="AI17" s="93" t="s">
        <v>547</v>
      </c>
      <c r="AJ17" s="94" t="s">
        <v>547</v>
      </c>
      <c r="AK17" s="92" t="s">
        <v>547</v>
      </c>
      <c r="AL17" s="93" t="s">
        <v>547</v>
      </c>
      <c r="AM17" s="93" t="s">
        <v>547</v>
      </c>
      <c r="AN17" s="93"/>
      <c r="AO17" s="93"/>
      <c r="AP17" s="93" t="s">
        <v>547</v>
      </c>
      <c r="AQ17" s="94" t="s">
        <v>547</v>
      </c>
      <c r="AR17" s="92" t="s">
        <v>547</v>
      </c>
      <c r="AS17" s="93" t="s">
        <v>547</v>
      </c>
      <c r="AT17" s="93" t="s">
        <v>547</v>
      </c>
      <c r="AU17" s="93"/>
      <c r="AV17" s="93"/>
      <c r="AW17" s="93" t="s">
        <v>547</v>
      </c>
      <c r="AX17" s="94" t="s">
        <v>547</v>
      </c>
      <c r="AY17" s="92"/>
      <c r="AZ17" s="93"/>
      <c r="BA17" s="93"/>
      <c r="BB17" s="749"/>
      <c r="BC17" s="750"/>
      <c r="BD17" s="735"/>
      <c r="BE17" s="736"/>
      <c r="BF17" s="737"/>
      <c r="BG17" s="738"/>
      <c r="BH17" s="738"/>
      <c r="BI17" s="738"/>
      <c r="BJ17" s="739"/>
    </row>
    <row r="18" spans="2:62" ht="20.25" customHeight="1">
      <c r="B18" s="694"/>
      <c r="C18" s="708"/>
      <c r="D18" s="709"/>
      <c r="E18" s="95"/>
      <c r="F18" s="96" t="str">
        <f>C17</f>
        <v>管理者</v>
      </c>
      <c r="G18" s="95"/>
      <c r="H18" s="96" t="str">
        <f>I17</f>
        <v>A</v>
      </c>
      <c r="I18" s="710"/>
      <c r="J18" s="711"/>
      <c r="K18" s="712"/>
      <c r="L18" s="713"/>
      <c r="M18" s="713"/>
      <c r="N18" s="709"/>
      <c r="O18" s="685"/>
      <c r="P18" s="686"/>
      <c r="Q18" s="686"/>
      <c r="R18" s="686"/>
      <c r="S18" s="687"/>
      <c r="T18" s="97" t="s">
        <v>451</v>
      </c>
      <c r="U18" s="98"/>
      <c r="V18" s="99"/>
      <c r="W18" s="100">
        <f>IF(W17="","",VLOOKUP(W17,'[1]【記載例】シフト記号表（勤務時間帯）'!$C$6:$L$47,10,FALSE))</f>
        <v>8</v>
      </c>
      <c r="X18" s="101">
        <f>IF(X17="","",VLOOKUP(X17,'[1]【記載例】シフト記号表（勤務時間帯）'!$C$6:$L$47,10,FALSE))</f>
        <v>8</v>
      </c>
      <c r="Y18" s="101">
        <f>IF(Y17="","",VLOOKUP(Y17,'[1]【記載例】シフト記号表（勤務時間帯）'!$C$6:$L$47,10,FALSE))</f>
        <v>8</v>
      </c>
      <c r="Z18" s="101" t="str">
        <f>IF(Z17="","",VLOOKUP(Z17,'[1]【記載例】シフト記号表（勤務時間帯）'!$C$6:$L$47,10,FALSE))</f>
        <v/>
      </c>
      <c r="AA18" s="101" t="str">
        <f>IF(AA17="","",VLOOKUP(AA17,'[1]【記載例】シフト記号表（勤務時間帯）'!$C$6:$L$47,10,FALSE))</f>
        <v/>
      </c>
      <c r="AB18" s="101">
        <f>IF(AB17="","",VLOOKUP(AB17,'[1]【記載例】シフト記号表（勤務時間帯）'!$C$6:$L$47,10,FALSE))</f>
        <v>8</v>
      </c>
      <c r="AC18" s="102">
        <f>IF(AC17="","",VLOOKUP(AC17,'[1]【記載例】シフト記号表（勤務時間帯）'!$C$6:$L$47,10,FALSE))</f>
        <v>8</v>
      </c>
      <c r="AD18" s="100">
        <f>IF(AD17="","",VLOOKUP(AD17,'[1]【記載例】シフト記号表（勤務時間帯）'!$C$6:$L$47,10,FALSE))</f>
        <v>8</v>
      </c>
      <c r="AE18" s="101">
        <f>IF(AE17="","",VLOOKUP(AE17,'[1]【記載例】シフト記号表（勤務時間帯）'!$C$6:$L$47,10,FALSE))</f>
        <v>8</v>
      </c>
      <c r="AF18" s="101">
        <f>IF(AF17="","",VLOOKUP(AF17,'[1]【記載例】シフト記号表（勤務時間帯）'!$C$6:$L$47,10,FALSE))</f>
        <v>8</v>
      </c>
      <c r="AG18" s="101" t="str">
        <f>IF(AG17="","",VLOOKUP(AG17,'[1]【記載例】シフト記号表（勤務時間帯）'!$C$6:$L$47,10,FALSE))</f>
        <v/>
      </c>
      <c r="AH18" s="101" t="str">
        <f>IF(AH17="","",VLOOKUP(AH17,'[1]【記載例】シフト記号表（勤務時間帯）'!$C$6:$L$47,10,FALSE))</f>
        <v/>
      </c>
      <c r="AI18" s="101">
        <f>IF(AI17="","",VLOOKUP(AI17,'[1]【記載例】シフト記号表（勤務時間帯）'!$C$6:$L$47,10,FALSE))</f>
        <v>8</v>
      </c>
      <c r="AJ18" s="102">
        <f>IF(AJ17="","",VLOOKUP(AJ17,'[1]【記載例】シフト記号表（勤務時間帯）'!$C$6:$L$47,10,FALSE))</f>
        <v>8</v>
      </c>
      <c r="AK18" s="100">
        <f>IF(AK17="","",VLOOKUP(AK17,'[1]【記載例】シフト記号表（勤務時間帯）'!$C$6:$L$47,10,FALSE))</f>
        <v>8</v>
      </c>
      <c r="AL18" s="101">
        <f>IF(AL17="","",VLOOKUP(AL17,'[1]【記載例】シフト記号表（勤務時間帯）'!$C$6:$L$47,10,FALSE))</f>
        <v>8</v>
      </c>
      <c r="AM18" s="101">
        <f>IF(AM17="","",VLOOKUP(AM17,'[1]【記載例】シフト記号表（勤務時間帯）'!$C$6:$L$47,10,FALSE))</f>
        <v>8</v>
      </c>
      <c r="AN18" s="101" t="str">
        <f>IF(AN17="","",VLOOKUP(AN17,'[1]【記載例】シフト記号表（勤務時間帯）'!$C$6:$L$47,10,FALSE))</f>
        <v/>
      </c>
      <c r="AO18" s="101" t="str">
        <f>IF(AO17="","",VLOOKUP(AO17,'[1]【記載例】シフト記号表（勤務時間帯）'!$C$6:$L$47,10,FALSE))</f>
        <v/>
      </c>
      <c r="AP18" s="101">
        <f>IF(AP17="","",VLOOKUP(AP17,'[1]【記載例】シフト記号表（勤務時間帯）'!$C$6:$L$47,10,FALSE))</f>
        <v>8</v>
      </c>
      <c r="AQ18" s="102">
        <f>IF(AQ17="","",VLOOKUP(AQ17,'[1]【記載例】シフト記号表（勤務時間帯）'!$C$6:$L$47,10,FALSE))</f>
        <v>8</v>
      </c>
      <c r="AR18" s="100">
        <f>IF(AR17="","",VLOOKUP(AR17,'[1]【記載例】シフト記号表（勤務時間帯）'!$C$6:$L$47,10,FALSE))</f>
        <v>8</v>
      </c>
      <c r="AS18" s="101">
        <f>IF(AS17="","",VLOOKUP(AS17,'[1]【記載例】シフト記号表（勤務時間帯）'!$C$6:$L$47,10,FALSE))</f>
        <v>8</v>
      </c>
      <c r="AT18" s="101">
        <f>IF(AT17="","",VLOOKUP(AT17,'[1]【記載例】シフト記号表（勤務時間帯）'!$C$6:$L$47,10,FALSE))</f>
        <v>8</v>
      </c>
      <c r="AU18" s="101" t="str">
        <f>IF(AU17="","",VLOOKUP(AU17,'[1]【記載例】シフト記号表（勤務時間帯）'!$C$6:$L$47,10,FALSE))</f>
        <v/>
      </c>
      <c r="AV18" s="101" t="str">
        <f>IF(AV17="","",VLOOKUP(AV17,'[1]【記載例】シフト記号表（勤務時間帯）'!$C$6:$L$47,10,FALSE))</f>
        <v/>
      </c>
      <c r="AW18" s="101">
        <f>IF(AW17="","",VLOOKUP(AW17,'[1]【記載例】シフト記号表（勤務時間帯）'!$C$6:$L$47,10,FALSE))</f>
        <v>8</v>
      </c>
      <c r="AX18" s="102">
        <f>IF(AX17="","",VLOOKUP(AX17,'[1]【記載例】シフト記号表（勤務時間帯）'!$C$6:$L$47,10,FALSE))</f>
        <v>8</v>
      </c>
      <c r="AY18" s="100" t="str">
        <f>IF(AY17="","",VLOOKUP(AY17,'[1]【記載例】シフト記号表（勤務時間帯）'!$C$6:$L$47,10,FALSE))</f>
        <v/>
      </c>
      <c r="AZ18" s="101" t="str">
        <f>IF(AZ17="","",VLOOKUP(AZ17,'[1]【記載例】シフト記号表（勤務時間帯）'!$C$6:$L$47,10,FALSE))</f>
        <v/>
      </c>
      <c r="BA18" s="101" t="str">
        <f>IF(BA17="","",VLOOKUP(BA17,'[1]【記載例】シフト記号表（勤務時間帯）'!$C$6:$L$47,10,FALSE))</f>
        <v/>
      </c>
      <c r="BB18" s="705">
        <f>IF($BE$3="４週",SUM(W18:AX18),IF($BE$3="暦月",SUM(W18:BA18),""))</f>
        <v>160</v>
      </c>
      <c r="BC18" s="706"/>
      <c r="BD18" s="707">
        <f>IF($BE$3="４週",BB18/4,IF($BE$3="暦月",(BB18/($BE$8/7)),""))</f>
        <v>40</v>
      </c>
      <c r="BE18" s="706"/>
      <c r="BF18" s="702"/>
      <c r="BG18" s="703"/>
      <c r="BH18" s="703"/>
      <c r="BI18" s="703"/>
      <c r="BJ18" s="704"/>
    </row>
    <row r="19" spans="2:62" ht="20.25" customHeight="1">
      <c r="B19" s="671">
        <f>B17+1</f>
        <v>2</v>
      </c>
      <c r="C19" s="673" t="s">
        <v>549</v>
      </c>
      <c r="D19" s="674"/>
      <c r="E19" s="103"/>
      <c r="F19" s="104"/>
      <c r="G19" s="103"/>
      <c r="H19" s="104"/>
      <c r="I19" s="677" t="s">
        <v>544</v>
      </c>
      <c r="J19" s="678"/>
      <c r="K19" s="681" t="s">
        <v>550</v>
      </c>
      <c r="L19" s="682"/>
      <c r="M19" s="682"/>
      <c r="N19" s="674"/>
      <c r="O19" s="685" t="s">
        <v>551</v>
      </c>
      <c r="P19" s="686"/>
      <c r="Q19" s="686"/>
      <c r="R19" s="686"/>
      <c r="S19" s="687"/>
      <c r="T19" s="105" t="s">
        <v>450</v>
      </c>
      <c r="U19" s="106"/>
      <c r="V19" s="107"/>
      <c r="W19" s="108" t="s">
        <v>547</v>
      </c>
      <c r="X19" s="109" t="s">
        <v>547</v>
      </c>
      <c r="Y19" s="109"/>
      <c r="Z19" s="109"/>
      <c r="AA19" s="109" t="s">
        <v>547</v>
      </c>
      <c r="AB19" s="109" t="s">
        <v>547</v>
      </c>
      <c r="AC19" s="110" t="s">
        <v>547</v>
      </c>
      <c r="AD19" s="108" t="s">
        <v>547</v>
      </c>
      <c r="AE19" s="109" t="s">
        <v>547</v>
      </c>
      <c r="AF19" s="109"/>
      <c r="AG19" s="109" t="s">
        <v>547</v>
      </c>
      <c r="AH19" s="109" t="s">
        <v>547</v>
      </c>
      <c r="AI19" s="109" t="s">
        <v>547</v>
      </c>
      <c r="AJ19" s="110"/>
      <c r="AK19" s="108" t="s">
        <v>547</v>
      </c>
      <c r="AL19" s="109" t="s">
        <v>547</v>
      </c>
      <c r="AM19" s="109" t="s">
        <v>547</v>
      </c>
      <c r="AN19" s="109"/>
      <c r="AO19" s="109" t="s">
        <v>547</v>
      </c>
      <c r="AP19" s="109" t="s">
        <v>547</v>
      </c>
      <c r="AQ19" s="110"/>
      <c r="AR19" s="108" t="s">
        <v>547</v>
      </c>
      <c r="AS19" s="109" t="s">
        <v>547</v>
      </c>
      <c r="AT19" s="109"/>
      <c r="AU19" s="109"/>
      <c r="AV19" s="109" t="s">
        <v>547</v>
      </c>
      <c r="AW19" s="109" t="s">
        <v>547</v>
      </c>
      <c r="AX19" s="110" t="s">
        <v>547</v>
      </c>
      <c r="AY19" s="108"/>
      <c r="AZ19" s="109"/>
      <c r="BA19" s="111"/>
      <c r="BB19" s="691"/>
      <c r="BC19" s="692"/>
      <c r="BD19" s="650"/>
      <c r="BE19" s="651"/>
      <c r="BF19" s="652"/>
      <c r="BG19" s="653"/>
      <c r="BH19" s="653"/>
      <c r="BI19" s="653"/>
      <c r="BJ19" s="654"/>
    </row>
    <row r="20" spans="2:62" ht="20.25" customHeight="1">
      <c r="B20" s="694"/>
      <c r="C20" s="708"/>
      <c r="D20" s="709"/>
      <c r="E20" s="95"/>
      <c r="F20" s="96" t="str">
        <f>C19</f>
        <v>生活相談員</v>
      </c>
      <c r="G20" s="95"/>
      <c r="H20" s="96" t="str">
        <f>I19</f>
        <v>A</v>
      </c>
      <c r="I20" s="710"/>
      <c r="J20" s="711"/>
      <c r="K20" s="712"/>
      <c r="L20" s="713"/>
      <c r="M20" s="713"/>
      <c r="N20" s="709"/>
      <c r="O20" s="685"/>
      <c r="P20" s="686"/>
      <c r="Q20" s="686"/>
      <c r="R20" s="686"/>
      <c r="S20" s="687"/>
      <c r="T20" s="97" t="s">
        <v>451</v>
      </c>
      <c r="U20" s="98"/>
      <c r="V20" s="99"/>
      <c r="W20" s="100">
        <f>IF(W19="","",VLOOKUP(W19,'[1]【記載例】シフト記号表（勤務時間帯）'!$C$6:$L$47,10,FALSE))</f>
        <v>8</v>
      </c>
      <c r="X20" s="101">
        <f>IF(X19="","",VLOOKUP(X19,'[1]【記載例】シフト記号表（勤務時間帯）'!$C$6:$L$47,10,FALSE))</f>
        <v>8</v>
      </c>
      <c r="Y20" s="101" t="str">
        <f>IF(Y19="","",VLOOKUP(Y19,'[1]【記載例】シフト記号表（勤務時間帯）'!$C$6:$L$47,10,FALSE))</f>
        <v/>
      </c>
      <c r="Z20" s="101" t="str">
        <f>IF(Z19="","",VLOOKUP(Z19,'[1]【記載例】シフト記号表（勤務時間帯）'!$C$6:$L$47,10,FALSE))</f>
        <v/>
      </c>
      <c r="AA20" s="101">
        <f>IF(AA19="","",VLOOKUP(AA19,'[1]【記載例】シフト記号表（勤務時間帯）'!$C$6:$L$47,10,FALSE))</f>
        <v>8</v>
      </c>
      <c r="AB20" s="101">
        <f>IF(AB19="","",VLOOKUP(AB19,'[1]【記載例】シフト記号表（勤務時間帯）'!$C$6:$L$47,10,FALSE))</f>
        <v>8</v>
      </c>
      <c r="AC20" s="102">
        <f>IF(AC19="","",VLOOKUP(AC19,'[1]【記載例】シフト記号表（勤務時間帯）'!$C$6:$L$47,10,FALSE))</f>
        <v>8</v>
      </c>
      <c r="AD20" s="100">
        <f>IF(AD19="","",VLOOKUP(AD19,'[1]【記載例】シフト記号表（勤務時間帯）'!$C$6:$L$47,10,FALSE))</f>
        <v>8</v>
      </c>
      <c r="AE20" s="101">
        <f>IF(AE19="","",VLOOKUP(AE19,'[1]【記載例】シフト記号表（勤務時間帯）'!$C$6:$L$47,10,FALSE))</f>
        <v>8</v>
      </c>
      <c r="AF20" s="101" t="str">
        <f>IF(AF19="","",VLOOKUP(AF19,'[1]【記載例】シフト記号表（勤務時間帯）'!$C$6:$L$47,10,FALSE))</f>
        <v/>
      </c>
      <c r="AG20" s="101">
        <f>IF(AG19="","",VLOOKUP(AG19,'[1]【記載例】シフト記号表（勤務時間帯）'!$C$6:$L$47,10,FALSE))</f>
        <v>8</v>
      </c>
      <c r="AH20" s="101">
        <f>IF(AH19="","",VLOOKUP(AH19,'[1]【記載例】シフト記号表（勤務時間帯）'!$C$6:$L$47,10,FALSE))</f>
        <v>8</v>
      </c>
      <c r="AI20" s="101">
        <f>IF(AI19="","",VLOOKUP(AI19,'[1]【記載例】シフト記号表（勤務時間帯）'!$C$6:$L$47,10,FALSE))</f>
        <v>8</v>
      </c>
      <c r="AJ20" s="102" t="str">
        <f>IF(AJ19="","",VLOOKUP(AJ19,'[1]【記載例】シフト記号表（勤務時間帯）'!$C$6:$L$47,10,FALSE))</f>
        <v/>
      </c>
      <c r="AK20" s="100">
        <f>IF(AK19="","",VLOOKUP(AK19,'[1]【記載例】シフト記号表（勤務時間帯）'!$C$6:$L$47,10,FALSE))</f>
        <v>8</v>
      </c>
      <c r="AL20" s="101">
        <f>IF(AL19="","",VLOOKUP(AL19,'[1]【記載例】シフト記号表（勤務時間帯）'!$C$6:$L$47,10,FALSE))</f>
        <v>8</v>
      </c>
      <c r="AM20" s="101">
        <f>IF(AM19="","",VLOOKUP(AM19,'[1]【記載例】シフト記号表（勤務時間帯）'!$C$6:$L$47,10,FALSE))</f>
        <v>8</v>
      </c>
      <c r="AN20" s="101" t="str">
        <f>IF(AN19="","",VLOOKUP(AN19,'[1]【記載例】シフト記号表（勤務時間帯）'!$C$6:$L$47,10,FALSE))</f>
        <v/>
      </c>
      <c r="AO20" s="101">
        <f>IF(AO19="","",VLOOKUP(AO19,'[1]【記載例】シフト記号表（勤務時間帯）'!$C$6:$L$47,10,FALSE))</f>
        <v>8</v>
      </c>
      <c r="AP20" s="101">
        <f>IF(AP19="","",VLOOKUP(AP19,'[1]【記載例】シフト記号表（勤務時間帯）'!$C$6:$L$47,10,FALSE))</f>
        <v>8</v>
      </c>
      <c r="AQ20" s="102" t="str">
        <f>IF(AQ19="","",VLOOKUP(AQ19,'[1]【記載例】シフト記号表（勤務時間帯）'!$C$6:$L$47,10,FALSE))</f>
        <v/>
      </c>
      <c r="AR20" s="100">
        <f>IF(AR19="","",VLOOKUP(AR19,'[1]【記載例】シフト記号表（勤務時間帯）'!$C$6:$L$47,10,FALSE))</f>
        <v>8</v>
      </c>
      <c r="AS20" s="101">
        <f>IF(AS19="","",VLOOKUP(AS19,'[1]【記載例】シフト記号表（勤務時間帯）'!$C$6:$L$47,10,FALSE))</f>
        <v>8</v>
      </c>
      <c r="AT20" s="101" t="str">
        <f>IF(AT19="","",VLOOKUP(AT19,'[1]【記載例】シフト記号表（勤務時間帯）'!$C$6:$L$47,10,FALSE))</f>
        <v/>
      </c>
      <c r="AU20" s="101" t="str">
        <f>IF(AU19="","",VLOOKUP(AU19,'[1]【記載例】シフト記号表（勤務時間帯）'!$C$6:$L$47,10,FALSE))</f>
        <v/>
      </c>
      <c r="AV20" s="101">
        <f>IF(AV19="","",VLOOKUP(AV19,'[1]【記載例】シフト記号表（勤務時間帯）'!$C$6:$L$47,10,FALSE))</f>
        <v>8</v>
      </c>
      <c r="AW20" s="101">
        <f>IF(AW19="","",VLOOKUP(AW19,'[1]【記載例】シフト記号表（勤務時間帯）'!$C$6:$L$47,10,FALSE))</f>
        <v>8</v>
      </c>
      <c r="AX20" s="102">
        <f>IF(AX19="","",VLOOKUP(AX19,'[1]【記載例】シフト記号表（勤務時間帯）'!$C$6:$L$47,10,FALSE))</f>
        <v>8</v>
      </c>
      <c r="AY20" s="100" t="str">
        <f>IF(AY19="","",VLOOKUP(AY19,'[1]【記載例】シフト記号表（勤務時間帯）'!$C$6:$L$47,10,FALSE))</f>
        <v/>
      </c>
      <c r="AZ20" s="101" t="str">
        <f>IF(AZ19="","",VLOOKUP(AZ19,'[1]【記載例】シフト記号表（勤務時間帯）'!$C$6:$L$47,10,FALSE))</f>
        <v/>
      </c>
      <c r="BA20" s="101" t="str">
        <f>IF(BA19="","",VLOOKUP(BA19,'[1]【記載例】シフト記号表（勤務時間帯）'!$C$6:$L$47,10,FALSE))</f>
        <v/>
      </c>
      <c r="BB20" s="705">
        <f>IF($BE$3="４週",SUM(W20:AX20),IF($BE$3="暦月",SUM(W20:BA20),""))</f>
        <v>160</v>
      </c>
      <c r="BC20" s="706"/>
      <c r="BD20" s="707">
        <f>IF($BE$3="４週",BB20/4,IF($BE$3="暦月",(BB20/($BE$8/7)),""))</f>
        <v>40</v>
      </c>
      <c r="BE20" s="706"/>
      <c r="BF20" s="702"/>
      <c r="BG20" s="703"/>
      <c r="BH20" s="703"/>
      <c r="BI20" s="703"/>
      <c r="BJ20" s="704"/>
    </row>
    <row r="21" spans="2:62" ht="20.25" customHeight="1">
      <c r="B21" s="671">
        <f>B19+1</f>
        <v>3</v>
      </c>
      <c r="C21" s="673" t="s">
        <v>552</v>
      </c>
      <c r="D21" s="674"/>
      <c r="E21" s="95"/>
      <c r="F21" s="96"/>
      <c r="G21" s="95"/>
      <c r="H21" s="96"/>
      <c r="I21" s="677" t="s">
        <v>544</v>
      </c>
      <c r="J21" s="678"/>
      <c r="K21" s="681" t="s">
        <v>553</v>
      </c>
      <c r="L21" s="682"/>
      <c r="M21" s="682"/>
      <c r="N21" s="674"/>
      <c r="O21" s="685" t="s">
        <v>554</v>
      </c>
      <c r="P21" s="686"/>
      <c r="Q21" s="686"/>
      <c r="R21" s="686"/>
      <c r="S21" s="687"/>
      <c r="T21" s="105" t="s">
        <v>450</v>
      </c>
      <c r="U21" s="106"/>
      <c r="V21" s="107"/>
      <c r="W21" s="108" t="s">
        <v>547</v>
      </c>
      <c r="X21" s="109" t="s">
        <v>547</v>
      </c>
      <c r="Y21" s="109" t="s">
        <v>547</v>
      </c>
      <c r="Z21" s="109"/>
      <c r="AA21" s="109"/>
      <c r="AB21" s="109" t="s">
        <v>547</v>
      </c>
      <c r="AC21" s="110" t="s">
        <v>547</v>
      </c>
      <c r="AD21" s="108" t="s">
        <v>547</v>
      </c>
      <c r="AE21" s="109" t="s">
        <v>547</v>
      </c>
      <c r="AF21" s="109" t="s">
        <v>547</v>
      </c>
      <c r="AG21" s="109"/>
      <c r="AH21" s="109"/>
      <c r="AI21" s="109" t="s">
        <v>547</v>
      </c>
      <c r="AJ21" s="110" t="s">
        <v>547</v>
      </c>
      <c r="AK21" s="108" t="s">
        <v>547</v>
      </c>
      <c r="AL21" s="109" t="s">
        <v>547</v>
      </c>
      <c r="AM21" s="109" t="s">
        <v>547</v>
      </c>
      <c r="AN21" s="109"/>
      <c r="AO21" s="109"/>
      <c r="AP21" s="109" t="s">
        <v>547</v>
      </c>
      <c r="AQ21" s="110" t="s">
        <v>547</v>
      </c>
      <c r="AR21" s="108" t="s">
        <v>547</v>
      </c>
      <c r="AS21" s="109" t="s">
        <v>547</v>
      </c>
      <c r="AT21" s="109" t="s">
        <v>547</v>
      </c>
      <c r="AU21" s="109"/>
      <c r="AV21" s="109"/>
      <c r="AW21" s="109" t="s">
        <v>547</v>
      </c>
      <c r="AX21" s="110" t="s">
        <v>547</v>
      </c>
      <c r="AY21" s="108"/>
      <c r="AZ21" s="109"/>
      <c r="BA21" s="111"/>
      <c r="BB21" s="691"/>
      <c r="BC21" s="692"/>
      <c r="BD21" s="650"/>
      <c r="BE21" s="651"/>
      <c r="BF21" s="652"/>
      <c r="BG21" s="653"/>
      <c r="BH21" s="653"/>
      <c r="BI21" s="653"/>
      <c r="BJ21" s="654"/>
    </row>
    <row r="22" spans="2:62" ht="20.25" customHeight="1">
      <c r="B22" s="694"/>
      <c r="C22" s="708"/>
      <c r="D22" s="709"/>
      <c r="E22" s="95"/>
      <c r="F22" s="96" t="str">
        <f>C21</f>
        <v>計画作成担当者</v>
      </c>
      <c r="G22" s="95"/>
      <c r="H22" s="96" t="str">
        <f>I21</f>
        <v>A</v>
      </c>
      <c r="I22" s="710"/>
      <c r="J22" s="711"/>
      <c r="K22" s="712"/>
      <c r="L22" s="713"/>
      <c r="M22" s="713"/>
      <c r="N22" s="709"/>
      <c r="O22" s="685"/>
      <c r="P22" s="686"/>
      <c r="Q22" s="686"/>
      <c r="R22" s="686"/>
      <c r="S22" s="687"/>
      <c r="T22" s="97" t="s">
        <v>451</v>
      </c>
      <c r="U22" s="98"/>
      <c r="V22" s="99"/>
      <c r="W22" s="100">
        <f>IF(W21="","",VLOOKUP(W21,'[1]【記載例】シフト記号表（勤務時間帯）'!$C$6:$L$47,10,FALSE))</f>
        <v>8</v>
      </c>
      <c r="X22" s="101">
        <f>IF(X21="","",VLOOKUP(X21,'[1]【記載例】シフト記号表（勤務時間帯）'!$C$6:$L$47,10,FALSE))</f>
        <v>8</v>
      </c>
      <c r="Y22" s="101">
        <f>IF(Y21="","",VLOOKUP(Y21,'[1]【記載例】シフト記号表（勤務時間帯）'!$C$6:$L$47,10,FALSE))</f>
        <v>8</v>
      </c>
      <c r="Z22" s="101" t="str">
        <f>IF(Z21="","",VLOOKUP(Z21,'[1]【記載例】シフト記号表（勤務時間帯）'!$C$6:$L$47,10,FALSE))</f>
        <v/>
      </c>
      <c r="AA22" s="101" t="str">
        <f>IF(AA21="","",VLOOKUP(AA21,'[1]【記載例】シフト記号表（勤務時間帯）'!$C$6:$L$47,10,FALSE))</f>
        <v/>
      </c>
      <c r="AB22" s="101">
        <f>IF(AB21="","",VLOOKUP(AB21,'[1]【記載例】シフト記号表（勤務時間帯）'!$C$6:$L$47,10,FALSE))</f>
        <v>8</v>
      </c>
      <c r="AC22" s="102">
        <f>IF(AC21="","",VLOOKUP(AC21,'[1]【記載例】シフト記号表（勤務時間帯）'!$C$6:$L$47,10,FALSE))</f>
        <v>8</v>
      </c>
      <c r="AD22" s="100">
        <f>IF(AD21="","",VLOOKUP(AD21,'[1]【記載例】シフト記号表（勤務時間帯）'!$C$6:$L$47,10,FALSE))</f>
        <v>8</v>
      </c>
      <c r="AE22" s="101">
        <f>IF(AE21="","",VLOOKUP(AE21,'[1]【記載例】シフト記号表（勤務時間帯）'!$C$6:$L$47,10,FALSE))</f>
        <v>8</v>
      </c>
      <c r="AF22" s="101">
        <f>IF(AF21="","",VLOOKUP(AF21,'[1]【記載例】シフト記号表（勤務時間帯）'!$C$6:$L$47,10,FALSE))</f>
        <v>8</v>
      </c>
      <c r="AG22" s="101" t="str">
        <f>IF(AG21="","",VLOOKUP(AG21,'[1]【記載例】シフト記号表（勤務時間帯）'!$C$6:$L$47,10,FALSE))</f>
        <v/>
      </c>
      <c r="AH22" s="101" t="str">
        <f>IF(AH21="","",VLOOKUP(AH21,'[1]【記載例】シフト記号表（勤務時間帯）'!$C$6:$L$47,10,FALSE))</f>
        <v/>
      </c>
      <c r="AI22" s="101">
        <f>IF(AI21="","",VLOOKUP(AI21,'[1]【記載例】シフト記号表（勤務時間帯）'!$C$6:$L$47,10,FALSE))</f>
        <v>8</v>
      </c>
      <c r="AJ22" s="102">
        <f>IF(AJ21="","",VLOOKUP(AJ21,'[1]【記載例】シフト記号表（勤務時間帯）'!$C$6:$L$47,10,FALSE))</f>
        <v>8</v>
      </c>
      <c r="AK22" s="100">
        <f>IF(AK21="","",VLOOKUP(AK21,'[1]【記載例】シフト記号表（勤務時間帯）'!$C$6:$L$47,10,FALSE))</f>
        <v>8</v>
      </c>
      <c r="AL22" s="101">
        <f>IF(AL21="","",VLOOKUP(AL21,'[1]【記載例】シフト記号表（勤務時間帯）'!$C$6:$L$47,10,FALSE))</f>
        <v>8</v>
      </c>
      <c r="AM22" s="101">
        <f>IF(AM21="","",VLOOKUP(AM21,'[1]【記載例】シフト記号表（勤務時間帯）'!$C$6:$L$47,10,FALSE))</f>
        <v>8</v>
      </c>
      <c r="AN22" s="101" t="str">
        <f>IF(AN21="","",VLOOKUP(AN21,'[1]【記載例】シフト記号表（勤務時間帯）'!$C$6:$L$47,10,FALSE))</f>
        <v/>
      </c>
      <c r="AO22" s="101" t="str">
        <f>IF(AO21="","",VLOOKUP(AO21,'[1]【記載例】シフト記号表（勤務時間帯）'!$C$6:$L$47,10,FALSE))</f>
        <v/>
      </c>
      <c r="AP22" s="101">
        <f>IF(AP21="","",VLOOKUP(AP21,'[1]【記載例】シフト記号表（勤務時間帯）'!$C$6:$L$47,10,FALSE))</f>
        <v>8</v>
      </c>
      <c r="AQ22" s="102">
        <f>IF(AQ21="","",VLOOKUP(AQ21,'[1]【記載例】シフト記号表（勤務時間帯）'!$C$6:$L$47,10,FALSE))</f>
        <v>8</v>
      </c>
      <c r="AR22" s="100">
        <f>IF(AR21="","",VLOOKUP(AR21,'[1]【記載例】シフト記号表（勤務時間帯）'!$C$6:$L$47,10,FALSE))</f>
        <v>8</v>
      </c>
      <c r="AS22" s="101">
        <f>IF(AS21="","",VLOOKUP(AS21,'[1]【記載例】シフト記号表（勤務時間帯）'!$C$6:$L$47,10,FALSE))</f>
        <v>8</v>
      </c>
      <c r="AT22" s="101">
        <f>IF(AT21="","",VLOOKUP(AT21,'[1]【記載例】シフト記号表（勤務時間帯）'!$C$6:$L$47,10,FALSE))</f>
        <v>8</v>
      </c>
      <c r="AU22" s="101" t="str">
        <f>IF(AU21="","",VLOOKUP(AU21,'[1]【記載例】シフト記号表（勤務時間帯）'!$C$6:$L$47,10,FALSE))</f>
        <v/>
      </c>
      <c r="AV22" s="101" t="str">
        <f>IF(AV21="","",VLOOKUP(AV21,'[1]【記載例】シフト記号表（勤務時間帯）'!$C$6:$L$47,10,FALSE))</f>
        <v/>
      </c>
      <c r="AW22" s="101">
        <f>IF(AW21="","",VLOOKUP(AW21,'[1]【記載例】シフト記号表（勤務時間帯）'!$C$6:$L$47,10,FALSE))</f>
        <v>8</v>
      </c>
      <c r="AX22" s="102">
        <f>IF(AX21="","",VLOOKUP(AX21,'[1]【記載例】シフト記号表（勤務時間帯）'!$C$6:$L$47,10,FALSE))</f>
        <v>8</v>
      </c>
      <c r="AY22" s="100" t="str">
        <f>IF(AY21="","",VLOOKUP(AY21,'[1]【記載例】シフト記号表（勤務時間帯）'!$C$6:$L$47,10,FALSE))</f>
        <v/>
      </c>
      <c r="AZ22" s="101" t="str">
        <f>IF(AZ21="","",VLOOKUP(AZ21,'[1]【記載例】シフト記号表（勤務時間帯）'!$C$6:$L$47,10,FALSE))</f>
        <v/>
      </c>
      <c r="BA22" s="101" t="str">
        <f>IF(BA21="","",VLOOKUP(BA21,'[1]【記載例】シフト記号表（勤務時間帯）'!$C$6:$L$47,10,FALSE))</f>
        <v/>
      </c>
      <c r="BB22" s="705">
        <f>IF($BE$3="４週",SUM(W22:AX22),IF($BE$3="暦月",SUM(W22:BA22),""))</f>
        <v>160</v>
      </c>
      <c r="BC22" s="706"/>
      <c r="BD22" s="707">
        <f>IF($BE$3="４週",BB22/4,IF($BE$3="暦月",(BB22/($BE$8/7)),""))</f>
        <v>40</v>
      </c>
      <c r="BE22" s="706"/>
      <c r="BF22" s="702"/>
      <c r="BG22" s="703"/>
      <c r="BH22" s="703"/>
      <c r="BI22" s="703"/>
      <c r="BJ22" s="704"/>
    </row>
    <row r="23" spans="2:62" ht="20.25" customHeight="1">
      <c r="B23" s="671">
        <f>B21+1</f>
        <v>4</v>
      </c>
      <c r="C23" s="673" t="s">
        <v>555</v>
      </c>
      <c r="D23" s="674"/>
      <c r="E23" s="95"/>
      <c r="F23" s="96"/>
      <c r="G23" s="95"/>
      <c r="H23" s="96"/>
      <c r="I23" s="677" t="s">
        <v>556</v>
      </c>
      <c r="J23" s="678"/>
      <c r="K23" s="681" t="s">
        <v>557</v>
      </c>
      <c r="L23" s="682"/>
      <c r="M23" s="682"/>
      <c r="N23" s="674"/>
      <c r="O23" s="685" t="s">
        <v>558</v>
      </c>
      <c r="P23" s="686"/>
      <c r="Q23" s="686"/>
      <c r="R23" s="686"/>
      <c r="S23" s="687"/>
      <c r="T23" s="105" t="s">
        <v>450</v>
      </c>
      <c r="U23" s="106"/>
      <c r="V23" s="107"/>
      <c r="W23" s="108" t="s">
        <v>559</v>
      </c>
      <c r="X23" s="109" t="s">
        <v>559</v>
      </c>
      <c r="Y23" s="109" t="s">
        <v>560</v>
      </c>
      <c r="Z23" s="109"/>
      <c r="AA23" s="109"/>
      <c r="AB23" s="109" t="s">
        <v>559</v>
      </c>
      <c r="AC23" s="110" t="s">
        <v>559</v>
      </c>
      <c r="AD23" s="108" t="s">
        <v>559</v>
      </c>
      <c r="AE23" s="109" t="s">
        <v>559</v>
      </c>
      <c r="AF23" s="109" t="s">
        <v>559</v>
      </c>
      <c r="AG23" s="109"/>
      <c r="AH23" s="109"/>
      <c r="AI23" s="109" t="s">
        <v>559</v>
      </c>
      <c r="AJ23" s="110" t="s">
        <v>559</v>
      </c>
      <c r="AK23" s="108" t="s">
        <v>559</v>
      </c>
      <c r="AL23" s="109" t="s">
        <v>559</v>
      </c>
      <c r="AM23" s="109" t="s">
        <v>559</v>
      </c>
      <c r="AN23" s="109"/>
      <c r="AO23" s="109"/>
      <c r="AP23" s="109" t="s">
        <v>559</v>
      </c>
      <c r="AQ23" s="110" t="s">
        <v>559</v>
      </c>
      <c r="AR23" s="108" t="s">
        <v>559</v>
      </c>
      <c r="AS23" s="109" t="s">
        <v>559</v>
      </c>
      <c r="AT23" s="109" t="s">
        <v>559</v>
      </c>
      <c r="AU23" s="109"/>
      <c r="AV23" s="109"/>
      <c r="AW23" s="109" t="s">
        <v>559</v>
      </c>
      <c r="AX23" s="110" t="s">
        <v>559</v>
      </c>
      <c r="AY23" s="108"/>
      <c r="AZ23" s="109"/>
      <c r="BA23" s="111"/>
      <c r="BB23" s="691"/>
      <c r="BC23" s="692"/>
      <c r="BD23" s="650"/>
      <c r="BE23" s="651"/>
      <c r="BF23" s="652"/>
      <c r="BG23" s="653"/>
      <c r="BH23" s="653"/>
      <c r="BI23" s="653"/>
      <c r="BJ23" s="654"/>
    </row>
    <row r="24" spans="2:62" ht="20.25" customHeight="1">
      <c r="B24" s="694"/>
      <c r="C24" s="708"/>
      <c r="D24" s="709"/>
      <c r="E24" s="95"/>
      <c r="F24" s="96" t="str">
        <f>C23</f>
        <v>機能訓練指導員</v>
      </c>
      <c r="G24" s="95"/>
      <c r="H24" s="96" t="str">
        <f>I23</f>
        <v>B</v>
      </c>
      <c r="I24" s="710"/>
      <c r="J24" s="711"/>
      <c r="K24" s="712"/>
      <c r="L24" s="713"/>
      <c r="M24" s="713"/>
      <c r="N24" s="709"/>
      <c r="O24" s="685"/>
      <c r="P24" s="686"/>
      <c r="Q24" s="686"/>
      <c r="R24" s="686"/>
      <c r="S24" s="687"/>
      <c r="T24" s="97" t="s">
        <v>451</v>
      </c>
      <c r="U24" s="98"/>
      <c r="V24" s="99"/>
      <c r="W24" s="100">
        <f>IF(W23="","",VLOOKUP(W23,'[1]【記載例】シフト記号表（勤務時間帯）'!$C$6:$L$47,10,FALSE))</f>
        <v>4.0000000000000009</v>
      </c>
      <c r="X24" s="101">
        <f>IF(X23="","",VLOOKUP(X23,'[1]【記載例】シフト記号表（勤務時間帯）'!$C$6:$L$47,10,FALSE))</f>
        <v>4.0000000000000009</v>
      </c>
      <c r="Y24" s="101">
        <f>IF(Y23="","",VLOOKUP(Y23,'[1]【記載例】シフト記号表（勤務時間帯）'!$C$6:$L$47,10,FALSE))</f>
        <v>4.0000000000000009</v>
      </c>
      <c r="Z24" s="101" t="str">
        <f>IF(Z23="","",VLOOKUP(Z23,'[1]【記載例】シフト記号表（勤務時間帯）'!$C$6:$L$47,10,FALSE))</f>
        <v/>
      </c>
      <c r="AA24" s="101" t="str">
        <f>IF(AA23="","",VLOOKUP(AA23,'[1]【記載例】シフト記号表（勤務時間帯）'!$C$6:$L$47,10,FALSE))</f>
        <v/>
      </c>
      <c r="AB24" s="101">
        <f>IF(AB23="","",VLOOKUP(AB23,'[1]【記載例】シフト記号表（勤務時間帯）'!$C$6:$L$47,10,FALSE))</f>
        <v>4.0000000000000009</v>
      </c>
      <c r="AC24" s="102">
        <f>IF(AC23="","",VLOOKUP(AC23,'[1]【記載例】シフト記号表（勤務時間帯）'!$C$6:$L$47,10,FALSE))</f>
        <v>4.0000000000000009</v>
      </c>
      <c r="AD24" s="100">
        <f>IF(AD23="","",VLOOKUP(AD23,'[1]【記載例】シフト記号表（勤務時間帯）'!$C$6:$L$47,10,FALSE))</f>
        <v>4.0000000000000009</v>
      </c>
      <c r="AE24" s="101">
        <f>IF(AE23="","",VLOOKUP(AE23,'[1]【記載例】シフト記号表（勤務時間帯）'!$C$6:$L$47,10,FALSE))</f>
        <v>4.0000000000000009</v>
      </c>
      <c r="AF24" s="101">
        <f>IF(AF23="","",VLOOKUP(AF23,'[1]【記載例】シフト記号表（勤務時間帯）'!$C$6:$L$47,10,FALSE))</f>
        <v>4.0000000000000009</v>
      </c>
      <c r="AG24" s="101" t="str">
        <f>IF(AG23="","",VLOOKUP(AG23,'[1]【記載例】シフト記号表（勤務時間帯）'!$C$6:$L$47,10,FALSE))</f>
        <v/>
      </c>
      <c r="AH24" s="101" t="str">
        <f>IF(AH23="","",VLOOKUP(AH23,'[1]【記載例】シフト記号表（勤務時間帯）'!$C$6:$L$47,10,FALSE))</f>
        <v/>
      </c>
      <c r="AI24" s="101">
        <f>IF(AI23="","",VLOOKUP(AI23,'[1]【記載例】シフト記号表（勤務時間帯）'!$C$6:$L$47,10,FALSE))</f>
        <v>4.0000000000000009</v>
      </c>
      <c r="AJ24" s="102">
        <f>IF(AJ23="","",VLOOKUP(AJ23,'[1]【記載例】シフト記号表（勤務時間帯）'!$C$6:$L$47,10,FALSE))</f>
        <v>4.0000000000000009</v>
      </c>
      <c r="AK24" s="100">
        <f>IF(AK23="","",VLOOKUP(AK23,'[1]【記載例】シフト記号表（勤務時間帯）'!$C$6:$L$47,10,FALSE))</f>
        <v>4.0000000000000009</v>
      </c>
      <c r="AL24" s="101">
        <f>IF(AL23="","",VLOOKUP(AL23,'[1]【記載例】シフト記号表（勤務時間帯）'!$C$6:$L$47,10,FALSE))</f>
        <v>4.0000000000000009</v>
      </c>
      <c r="AM24" s="101">
        <f>IF(AM23="","",VLOOKUP(AM23,'[1]【記載例】シフト記号表（勤務時間帯）'!$C$6:$L$47,10,FALSE))</f>
        <v>4.0000000000000009</v>
      </c>
      <c r="AN24" s="101" t="str">
        <f>IF(AN23="","",VLOOKUP(AN23,'[1]【記載例】シフト記号表（勤務時間帯）'!$C$6:$L$47,10,FALSE))</f>
        <v/>
      </c>
      <c r="AO24" s="101" t="str">
        <f>IF(AO23="","",VLOOKUP(AO23,'[1]【記載例】シフト記号表（勤務時間帯）'!$C$6:$L$47,10,FALSE))</f>
        <v/>
      </c>
      <c r="AP24" s="101">
        <f>IF(AP23="","",VLOOKUP(AP23,'[1]【記載例】シフト記号表（勤務時間帯）'!$C$6:$L$47,10,FALSE))</f>
        <v>4.0000000000000009</v>
      </c>
      <c r="AQ24" s="102">
        <f>IF(AQ23="","",VLOOKUP(AQ23,'[1]【記載例】シフト記号表（勤務時間帯）'!$C$6:$L$47,10,FALSE))</f>
        <v>4.0000000000000009</v>
      </c>
      <c r="AR24" s="100">
        <f>IF(AR23="","",VLOOKUP(AR23,'[1]【記載例】シフト記号表（勤務時間帯）'!$C$6:$L$47,10,FALSE))</f>
        <v>4.0000000000000009</v>
      </c>
      <c r="AS24" s="101">
        <f>IF(AS23="","",VLOOKUP(AS23,'[1]【記載例】シフト記号表（勤務時間帯）'!$C$6:$L$47,10,FALSE))</f>
        <v>4.0000000000000009</v>
      </c>
      <c r="AT24" s="101">
        <f>IF(AT23="","",VLOOKUP(AT23,'[1]【記載例】シフト記号表（勤務時間帯）'!$C$6:$L$47,10,FALSE))</f>
        <v>4.0000000000000009</v>
      </c>
      <c r="AU24" s="101" t="str">
        <f>IF(AU23="","",VLOOKUP(AU23,'[1]【記載例】シフト記号表（勤務時間帯）'!$C$6:$L$47,10,FALSE))</f>
        <v/>
      </c>
      <c r="AV24" s="101" t="str">
        <f>IF(AV23="","",VLOOKUP(AV23,'[1]【記載例】シフト記号表（勤務時間帯）'!$C$6:$L$47,10,FALSE))</f>
        <v/>
      </c>
      <c r="AW24" s="101">
        <f>IF(AW23="","",VLOOKUP(AW23,'[1]【記載例】シフト記号表（勤務時間帯）'!$C$6:$L$47,10,FALSE))</f>
        <v>4.0000000000000009</v>
      </c>
      <c r="AX24" s="102">
        <f>IF(AX23="","",VLOOKUP(AX23,'[1]【記載例】シフト記号表（勤務時間帯）'!$C$6:$L$47,10,FALSE))</f>
        <v>4.0000000000000009</v>
      </c>
      <c r="AY24" s="100" t="str">
        <f>IF(AY23="","",VLOOKUP(AY23,'[1]【記載例】シフト記号表（勤務時間帯）'!$C$6:$L$47,10,FALSE))</f>
        <v/>
      </c>
      <c r="AZ24" s="101" t="str">
        <f>IF(AZ23="","",VLOOKUP(AZ23,'[1]【記載例】シフト記号表（勤務時間帯）'!$C$6:$L$47,10,FALSE))</f>
        <v/>
      </c>
      <c r="BA24" s="101" t="str">
        <f>IF(BA23="","",VLOOKUP(BA23,'[1]【記載例】シフト記号表（勤務時間帯）'!$C$6:$L$47,10,FALSE))</f>
        <v/>
      </c>
      <c r="BB24" s="705">
        <f>IF($BE$3="４週",SUM(W24:AX24),IF($BE$3="暦月",SUM(W24:BA24),""))</f>
        <v>80.000000000000014</v>
      </c>
      <c r="BC24" s="706"/>
      <c r="BD24" s="707">
        <f>IF($BE$3="４週",BB24/4,IF($BE$3="暦月",(BB24/($BE$8/7)),""))</f>
        <v>20.000000000000004</v>
      </c>
      <c r="BE24" s="706"/>
      <c r="BF24" s="702"/>
      <c r="BG24" s="703"/>
      <c r="BH24" s="703"/>
      <c r="BI24" s="703"/>
      <c r="BJ24" s="704"/>
    </row>
    <row r="25" spans="2:62" ht="20.25" customHeight="1">
      <c r="B25" s="671">
        <f>B23+1</f>
        <v>5</v>
      </c>
      <c r="C25" s="673" t="s">
        <v>463</v>
      </c>
      <c r="D25" s="674"/>
      <c r="E25" s="95"/>
      <c r="F25" s="96"/>
      <c r="G25" s="95"/>
      <c r="H25" s="96"/>
      <c r="I25" s="677" t="s">
        <v>544</v>
      </c>
      <c r="J25" s="678"/>
      <c r="K25" s="681" t="s">
        <v>561</v>
      </c>
      <c r="L25" s="682"/>
      <c r="M25" s="682"/>
      <c r="N25" s="674"/>
      <c r="O25" s="685" t="s">
        <v>562</v>
      </c>
      <c r="P25" s="686"/>
      <c r="Q25" s="686"/>
      <c r="R25" s="686"/>
      <c r="S25" s="687"/>
      <c r="T25" s="105" t="s">
        <v>450</v>
      </c>
      <c r="U25" s="106"/>
      <c r="V25" s="107"/>
      <c r="W25" s="108" t="s">
        <v>547</v>
      </c>
      <c r="X25" s="109" t="s">
        <v>547</v>
      </c>
      <c r="Y25" s="109" t="s">
        <v>547</v>
      </c>
      <c r="Z25" s="109"/>
      <c r="AA25" s="109"/>
      <c r="AB25" s="109" t="s">
        <v>547</v>
      </c>
      <c r="AC25" s="110" t="s">
        <v>547</v>
      </c>
      <c r="AD25" s="108" t="s">
        <v>547</v>
      </c>
      <c r="AE25" s="109" t="s">
        <v>547</v>
      </c>
      <c r="AF25" s="109" t="s">
        <v>547</v>
      </c>
      <c r="AG25" s="109"/>
      <c r="AH25" s="109"/>
      <c r="AI25" s="109" t="s">
        <v>547</v>
      </c>
      <c r="AJ25" s="110" t="s">
        <v>547</v>
      </c>
      <c r="AK25" s="108" t="s">
        <v>547</v>
      </c>
      <c r="AL25" s="109" t="s">
        <v>547</v>
      </c>
      <c r="AM25" s="109" t="s">
        <v>547</v>
      </c>
      <c r="AN25" s="109"/>
      <c r="AO25" s="109"/>
      <c r="AP25" s="109" t="s">
        <v>547</v>
      </c>
      <c r="AQ25" s="110" t="s">
        <v>547</v>
      </c>
      <c r="AR25" s="108" t="s">
        <v>547</v>
      </c>
      <c r="AS25" s="109" t="s">
        <v>547</v>
      </c>
      <c r="AT25" s="109" t="s">
        <v>547</v>
      </c>
      <c r="AU25" s="109"/>
      <c r="AV25" s="109"/>
      <c r="AW25" s="109" t="s">
        <v>547</v>
      </c>
      <c r="AX25" s="110" t="s">
        <v>547</v>
      </c>
      <c r="AY25" s="108"/>
      <c r="AZ25" s="109"/>
      <c r="BA25" s="111"/>
      <c r="BB25" s="691"/>
      <c r="BC25" s="692"/>
      <c r="BD25" s="650"/>
      <c r="BE25" s="651"/>
      <c r="BF25" s="652"/>
      <c r="BG25" s="653"/>
      <c r="BH25" s="653"/>
      <c r="BI25" s="653"/>
      <c r="BJ25" s="654"/>
    </row>
    <row r="26" spans="2:62" ht="20.25" customHeight="1">
      <c r="B26" s="694"/>
      <c r="C26" s="708"/>
      <c r="D26" s="709"/>
      <c r="E26" s="95"/>
      <c r="F26" s="96" t="str">
        <f>C25</f>
        <v>看護職員</v>
      </c>
      <c r="G26" s="95"/>
      <c r="H26" s="96" t="str">
        <f>I25</f>
        <v>A</v>
      </c>
      <c r="I26" s="710"/>
      <c r="J26" s="711"/>
      <c r="K26" s="712"/>
      <c r="L26" s="713"/>
      <c r="M26" s="713"/>
      <c r="N26" s="709"/>
      <c r="O26" s="685"/>
      <c r="P26" s="686"/>
      <c r="Q26" s="686"/>
      <c r="R26" s="686"/>
      <c r="S26" s="687"/>
      <c r="T26" s="112" t="s">
        <v>451</v>
      </c>
      <c r="U26" s="113"/>
      <c r="V26" s="114"/>
      <c r="W26" s="100">
        <f>IF(W25="","",VLOOKUP(W25,'[1]【記載例】シフト記号表（勤務時間帯）'!$C$6:$L$47,10,FALSE))</f>
        <v>8</v>
      </c>
      <c r="X26" s="101">
        <f>IF(X25="","",VLOOKUP(X25,'[1]【記載例】シフト記号表（勤務時間帯）'!$C$6:$L$47,10,FALSE))</f>
        <v>8</v>
      </c>
      <c r="Y26" s="101">
        <f>IF(Y25="","",VLOOKUP(Y25,'[1]【記載例】シフト記号表（勤務時間帯）'!$C$6:$L$47,10,FALSE))</f>
        <v>8</v>
      </c>
      <c r="Z26" s="101" t="str">
        <f>IF(Z25="","",VLOOKUP(Z25,'[1]【記載例】シフト記号表（勤務時間帯）'!$C$6:$L$47,10,FALSE))</f>
        <v/>
      </c>
      <c r="AA26" s="101" t="str">
        <f>IF(AA25="","",VLOOKUP(AA25,'[1]【記載例】シフト記号表（勤務時間帯）'!$C$6:$L$47,10,FALSE))</f>
        <v/>
      </c>
      <c r="AB26" s="101">
        <f>IF(AB25="","",VLOOKUP(AB25,'[1]【記載例】シフト記号表（勤務時間帯）'!$C$6:$L$47,10,FALSE))</f>
        <v>8</v>
      </c>
      <c r="AC26" s="102">
        <f>IF(AC25="","",VLOOKUP(AC25,'[1]【記載例】シフト記号表（勤務時間帯）'!$C$6:$L$47,10,FALSE))</f>
        <v>8</v>
      </c>
      <c r="AD26" s="100">
        <f>IF(AD25="","",VLOOKUP(AD25,'[1]【記載例】シフト記号表（勤務時間帯）'!$C$6:$L$47,10,FALSE))</f>
        <v>8</v>
      </c>
      <c r="AE26" s="101">
        <f>IF(AE25="","",VLOOKUP(AE25,'[1]【記載例】シフト記号表（勤務時間帯）'!$C$6:$L$47,10,FALSE))</f>
        <v>8</v>
      </c>
      <c r="AF26" s="101">
        <f>IF(AF25="","",VLOOKUP(AF25,'[1]【記載例】シフト記号表（勤務時間帯）'!$C$6:$L$47,10,FALSE))</f>
        <v>8</v>
      </c>
      <c r="AG26" s="101" t="str">
        <f>IF(AG25="","",VLOOKUP(AG25,'[1]【記載例】シフト記号表（勤務時間帯）'!$C$6:$L$47,10,FALSE))</f>
        <v/>
      </c>
      <c r="AH26" s="101" t="str">
        <f>IF(AH25="","",VLOOKUP(AH25,'[1]【記載例】シフト記号表（勤務時間帯）'!$C$6:$L$47,10,FALSE))</f>
        <v/>
      </c>
      <c r="AI26" s="101">
        <f>IF(AI25="","",VLOOKUP(AI25,'[1]【記載例】シフト記号表（勤務時間帯）'!$C$6:$L$47,10,FALSE))</f>
        <v>8</v>
      </c>
      <c r="AJ26" s="102">
        <f>IF(AJ25="","",VLOOKUP(AJ25,'[1]【記載例】シフト記号表（勤務時間帯）'!$C$6:$L$47,10,FALSE))</f>
        <v>8</v>
      </c>
      <c r="AK26" s="100">
        <f>IF(AK25="","",VLOOKUP(AK25,'[1]【記載例】シフト記号表（勤務時間帯）'!$C$6:$L$47,10,FALSE))</f>
        <v>8</v>
      </c>
      <c r="AL26" s="101">
        <f>IF(AL25="","",VLOOKUP(AL25,'[1]【記載例】シフト記号表（勤務時間帯）'!$C$6:$L$47,10,FALSE))</f>
        <v>8</v>
      </c>
      <c r="AM26" s="101">
        <f>IF(AM25="","",VLOOKUP(AM25,'[1]【記載例】シフト記号表（勤務時間帯）'!$C$6:$L$47,10,FALSE))</f>
        <v>8</v>
      </c>
      <c r="AN26" s="101" t="str">
        <f>IF(AN25="","",VLOOKUP(AN25,'[1]【記載例】シフト記号表（勤務時間帯）'!$C$6:$L$47,10,FALSE))</f>
        <v/>
      </c>
      <c r="AO26" s="101" t="str">
        <f>IF(AO25="","",VLOOKUP(AO25,'[1]【記載例】シフト記号表（勤務時間帯）'!$C$6:$L$47,10,FALSE))</f>
        <v/>
      </c>
      <c r="AP26" s="101">
        <f>IF(AP25="","",VLOOKUP(AP25,'[1]【記載例】シフト記号表（勤務時間帯）'!$C$6:$L$47,10,FALSE))</f>
        <v>8</v>
      </c>
      <c r="AQ26" s="102">
        <f>IF(AQ25="","",VLOOKUP(AQ25,'[1]【記載例】シフト記号表（勤務時間帯）'!$C$6:$L$47,10,FALSE))</f>
        <v>8</v>
      </c>
      <c r="AR26" s="100">
        <f>IF(AR25="","",VLOOKUP(AR25,'[1]【記載例】シフト記号表（勤務時間帯）'!$C$6:$L$47,10,FALSE))</f>
        <v>8</v>
      </c>
      <c r="AS26" s="101">
        <f>IF(AS25="","",VLOOKUP(AS25,'[1]【記載例】シフト記号表（勤務時間帯）'!$C$6:$L$47,10,FALSE))</f>
        <v>8</v>
      </c>
      <c r="AT26" s="101">
        <f>IF(AT25="","",VLOOKUP(AT25,'[1]【記載例】シフト記号表（勤務時間帯）'!$C$6:$L$47,10,FALSE))</f>
        <v>8</v>
      </c>
      <c r="AU26" s="101" t="str">
        <f>IF(AU25="","",VLOOKUP(AU25,'[1]【記載例】シフト記号表（勤務時間帯）'!$C$6:$L$47,10,FALSE))</f>
        <v/>
      </c>
      <c r="AV26" s="101" t="str">
        <f>IF(AV25="","",VLOOKUP(AV25,'[1]【記載例】シフト記号表（勤務時間帯）'!$C$6:$L$47,10,FALSE))</f>
        <v/>
      </c>
      <c r="AW26" s="101">
        <f>IF(AW25="","",VLOOKUP(AW25,'[1]【記載例】シフト記号表（勤務時間帯）'!$C$6:$L$47,10,FALSE))</f>
        <v>8</v>
      </c>
      <c r="AX26" s="102">
        <f>IF(AX25="","",VLOOKUP(AX25,'[1]【記載例】シフト記号表（勤務時間帯）'!$C$6:$L$47,10,FALSE))</f>
        <v>8</v>
      </c>
      <c r="AY26" s="100" t="str">
        <f>IF(AY25="","",VLOOKUP(AY25,'[1]【記載例】シフト記号表（勤務時間帯）'!$C$6:$L$47,10,FALSE))</f>
        <v/>
      </c>
      <c r="AZ26" s="101" t="str">
        <f>IF(AZ25="","",VLOOKUP(AZ25,'[1]【記載例】シフト記号表（勤務時間帯）'!$C$6:$L$47,10,FALSE))</f>
        <v/>
      </c>
      <c r="BA26" s="101" t="str">
        <f>IF(BA25="","",VLOOKUP(BA25,'[1]【記載例】シフト記号表（勤務時間帯）'!$C$6:$L$47,10,FALSE))</f>
        <v/>
      </c>
      <c r="BB26" s="705">
        <f>IF($BE$3="４週",SUM(W26:AX26),IF($BE$3="暦月",SUM(W26:BA26),""))</f>
        <v>160</v>
      </c>
      <c r="BC26" s="706"/>
      <c r="BD26" s="707">
        <f>IF($BE$3="４週",BB26/4,IF($BE$3="暦月",(BB26/($BE$8/7)),""))</f>
        <v>40</v>
      </c>
      <c r="BE26" s="706"/>
      <c r="BF26" s="702"/>
      <c r="BG26" s="703"/>
      <c r="BH26" s="703"/>
      <c r="BI26" s="703"/>
      <c r="BJ26" s="704"/>
    </row>
    <row r="27" spans="2:62" ht="20.25" customHeight="1">
      <c r="B27" s="671">
        <f>B25+1</f>
        <v>6</v>
      </c>
      <c r="C27" s="673" t="s">
        <v>463</v>
      </c>
      <c r="D27" s="674"/>
      <c r="E27" s="95"/>
      <c r="F27" s="96"/>
      <c r="G27" s="95"/>
      <c r="H27" s="96"/>
      <c r="I27" s="677" t="s">
        <v>544</v>
      </c>
      <c r="J27" s="678"/>
      <c r="K27" s="681" t="s">
        <v>561</v>
      </c>
      <c r="L27" s="682"/>
      <c r="M27" s="682"/>
      <c r="N27" s="674"/>
      <c r="O27" s="685" t="s">
        <v>563</v>
      </c>
      <c r="P27" s="686"/>
      <c r="Q27" s="686"/>
      <c r="R27" s="686"/>
      <c r="S27" s="687"/>
      <c r="T27" s="115" t="s">
        <v>450</v>
      </c>
      <c r="U27" s="116"/>
      <c r="V27" s="117"/>
      <c r="W27" s="108" t="s">
        <v>564</v>
      </c>
      <c r="X27" s="109" t="s">
        <v>565</v>
      </c>
      <c r="Y27" s="109" t="s">
        <v>566</v>
      </c>
      <c r="Z27" s="109" t="s">
        <v>566</v>
      </c>
      <c r="AA27" s="109"/>
      <c r="AB27" s="109" t="s">
        <v>567</v>
      </c>
      <c r="AC27" s="110"/>
      <c r="AD27" s="108"/>
      <c r="AE27" s="109" t="s">
        <v>564</v>
      </c>
      <c r="AF27" s="109" t="s">
        <v>565</v>
      </c>
      <c r="AG27" s="109" t="s">
        <v>566</v>
      </c>
      <c r="AH27" s="109" t="s">
        <v>566</v>
      </c>
      <c r="AI27" s="109"/>
      <c r="AJ27" s="110" t="s">
        <v>567</v>
      </c>
      <c r="AK27" s="108" t="s">
        <v>567</v>
      </c>
      <c r="AL27" s="109"/>
      <c r="AM27" s="109" t="s">
        <v>564</v>
      </c>
      <c r="AN27" s="109" t="s">
        <v>565</v>
      </c>
      <c r="AO27" s="109" t="s">
        <v>566</v>
      </c>
      <c r="AP27" s="109" t="s">
        <v>566</v>
      </c>
      <c r="AQ27" s="110"/>
      <c r="AR27" s="108" t="s">
        <v>567</v>
      </c>
      <c r="AS27" s="109"/>
      <c r="AT27" s="109"/>
      <c r="AU27" s="109" t="s">
        <v>564</v>
      </c>
      <c r="AV27" s="109" t="s">
        <v>565</v>
      </c>
      <c r="AW27" s="109" t="s">
        <v>566</v>
      </c>
      <c r="AX27" s="110" t="s">
        <v>566</v>
      </c>
      <c r="AY27" s="108"/>
      <c r="AZ27" s="109"/>
      <c r="BA27" s="111"/>
      <c r="BB27" s="691"/>
      <c r="BC27" s="692"/>
      <c r="BD27" s="650"/>
      <c r="BE27" s="651"/>
      <c r="BF27" s="652"/>
      <c r="BG27" s="653"/>
      <c r="BH27" s="653"/>
      <c r="BI27" s="653"/>
      <c r="BJ27" s="654"/>
    </row>
    <row r="28" spans="2:62" ht="20.25" customHeight="1">
      <c r="B28" s="694"/>
      <c r="C28" s="708"/>
      <c r="D28" s="709"/>
      <c r="E28" s="95"/>
      <c r="F28" s="96" t="str">
        <f>C27</f>
        <v>看護職員</v>
      </c>
      <c r="G28" s="95"/>
      <c r="H28" s="96" t="str">
        <f>I27</f>
        <v>A</v>
      </c>
      <c r="I28" s="710"/>
      <c r="J28" s="711"/>
      <c r="K28" s="712"/>
      <c r="L28" s="713"/>
      <c r="M28" s="713"/>
      <c r="N28" s="709"/>
      <c r="O28" s="685"/>
      <c r="P28" s="686"/>
      <c r="Q28" s="686"/>
      <c r="R28" s="686"/>
      <c r="S28" s="687"/>
      <c r="T28" s="97" t="s">
        <v>451</v>
      </c>
      <c r="U28" s="98"/>
      <c r="V28" s="99"/>
      <c r="W28" s="100">
        <f>IF(W27="","",VLOOKUP(W27,'[1]【記載例】シフト記号表（勤務時間帯）'!$C$6:$L$47,10,FALSE))</f>
        <v>8</v>
      </c>
      <c r="X28" s="101">
        <f>IF(X27="","",VLOOKUP(X27,'[1]【記載例】シフト記号表（勤務時間帯）'!$C$6:$L$47,10,FALSE))</f>
        <v>8</v>
      </c>
      <c r="Y28" s="101">
        <f>IF(Y27="","",VLOOKUP(Y27,'[1]【記載例】シフト記号表（勤務時間帯）'!$C$6:$L$47,10,FALSE))</f>
        <v>7.9999999999999982</v>
      </c>
      <c r="Z28" s="101">
        <f>IF(Z27="","",VLOOKUP(Z27,'[1]【記載例】シフト記号表（勤務時間帯）'!$C$6:$L$47,10,FALSE))</f>
        <v>7.9999999999999982</v>
      </c>
      <c r="AA28" s="101" t="str">
        <f>IF(AA27="","",VLOOKUP(AA27,'[1]【記載例】シフト記号表（勤務時間帯）'!$C$6:$L$47,10,FALSE))</f>
        <v/>
      </c>
      <c r="AB28" s="101">
        <f>IF(AB27="","",VLOOKUP(AB27,'[1]【記載例】シフト記号表（勤務時間帯）'!$C$6:$L$47,10,FALSE))</f>
        <v>8</v>
      </c>
      <c r="AC28" s="102" t="str">
        <f>IF(AC27="","",VLOOKUP(AC27,'[1]【記載例】シフト記号表（勤務時間帯）'!$C$6:$L$47,10,FALSE))</f>
        <v/>
      </c>
      <c r="AD28" s="100" t="str">
        <f>IF(AD27="","",VLOOKUP(AD27,'[1]【記載例】シフト記号表（勤務時間帯）'!$C$6:$L$47,10,FALSE))</f>
        <v/>
      </c>
      <c r="AE28" s="101">
        <f>IF(AE27="","",VLOOKUP(AE27,'[1]【記載例】シフト記号表（勤務時間帯）'!$C$6:$L$47,10,FALSE))</f>
        <v>8</v>
      </c>
      <c r="AF28" s="101">
        <f>IF(AF27="","",VLOOKUP(AF27,'[1]【記載例】シフト記号表（勤務時間帯）'!$C$6:$L$47,10,FALSE))</f>
        <v>8</v>
      </c>
      <c r="AG28" s="101">
        <f>IF(AG27="","",VLOOKUP(AG27,'[1]【記載例】シフト記号表（勤務時間帯）'!$C$6:$L$47,10,FALSE))</f>
        <v>7.9999999999999982</v>
      </c>
      <c r="AH28" s="101">
        <f>IF(AH27="","",VLOOKUP(AH27,'[1]【記載例】シフト記号表（勤務時間帯）'!$C$6:$L$47,10,FALSE))</f>
        <v>7.9999999999999982</v>
      </c>
      <c r="AI28" s="101" t="str">
        <f>IF(AI27="","",VLOOKUP(AI27,'[1]【記載例】シフト記号表（勤務時間帯）'!$C$6:$L$47,10,FALSE))</f>
        <v/>
      </c>
      <c r="AJ28" s="102">
        <f>IF(AJ27="","",VLOOKUP(AJ27,'[1]【記載例】シフト記号表（勤務時間帯）'!$C$6:$L$47,10,FALSE))</f>
        <v>8</v>
      </c>
      <c r="AK28" s="100">
        <f>IF(AK27="","",VLOOKUP(AK27,'[1]【記載例】シフト記号表（勤務時間帯）'!$C$6:$L$47,10,FALSE))</f>
        <v>8</v>
      </c>
      <c r="AL28" s="101" t="str">
        <f>IF(AL27="","",VLOOKUP(AL27,'[1]【記載例】シフト記号表（勤務時間帯）'!$C$6:$L$47,10,FALSE))</f>
        <v/>
      </c>
      <c r="AM28" s="101">
        <f>IF(AM27="","",VLOOKUP(AM27,'[1]【記載例】シフト記号表（勤務時間帯）'!$C$6:$L$47,10,FALSE))</f>
        <v>8</v>
      </c>
      <c r="AN28" s="101">
        <f>IF(AN27="","",VLOOKUP(AN27,'[1]【記載例】シフト記号表（勤務時間帯）'!$C$6:$L$47,10,FALSE))</f>
        <v>8</v>
      </c>
      <c r="AO28" s="101">
        <f>IF(AO27="","",VLOOKUP(AO27,'[1]【記載例】シフト記号表（勤務時間帯）'!$C$6:$L$47,10,FALSE))</f>
        <v>7.9999999999999982</v>
      </c>
      <c r="AP28" s="101">
        <f>IF(AP27="","",VLOOKUP(AP27,'[1]【記載例】シフト記号表（勤務時間帯）'!$C$6:$L$47,10,FALSE))</f>
        <v>7.9999999999999982</v>
      </c>
      <c r="AQ28" s="102" t="str">
        <f>IF(AQ27="","",VLOOKUP(AQ27,'[1]【記載例】シフト記号表（勤務時間帯）'!$C$6:$L$47,10,FALSE))</f>
        <v/>
      </c>
      <c r="AR28" s="100">
        <f>IF(AR27="","",VLOOKUP(AR27,'[1]【記載例】シフト記号表（勤務時間帯）'!$C$6:$L$47,10,FALSE))</f>
        <v>8</v>
      </c>
      <c r="AS28" s="101" t="str">
        <f>IF(AS27="","",VLOOKUP(AS27,'[1]【記載例】シフト記号表（勤務時間帯）'!$C$6:$L$47,10,FALSE))</f>
        <v/>
      </c>
      <c r="AT28" s="101" t="str">
        <f>IF(AT27="","",VLOOKUP(AT27,'[1]【記載例】シフト記号表（勤務時間帯）'!$C$6:$L$47,10,FALSE))</f>
        <v/>
      </c>
      <c r="AU28" s="101">
        <f>IF(AU27="","",VLOOKUP(AU27,'[1]【記載例】シフト記号表（勤務時間帯）'!$C$6:$L$47,10,FALSE))</f>
        <v>8</v>
      </c>
      <c r="AV28" s="101">
        <f>IF(AV27="","",VLOOKUP(AV27,'[1]【記載例】シフト記号表（勤務時間帯）'!$C$6:$L$47,10,FALSE))</f>
        <v>8</v>
      </c>
      <c r="AW28" s="101">
        <f>IF(AW27="","",VLOOKUP(AW27,'[1]【記載例】シフト記号表（勤務時間帯）'!$C$6:$L$47,10,FALSE))</f>
        <v>7.9999999999999982</v>
      </c>
      <c r="AX28" s="102">
        <f>IF(AX27="","",VLOOKUP(AX27,'[1]【記載例】シフト記号表（勤務時間帯）'!$C$6:$L$47,10,FALSE))</f>
        <v>7.9999999999999982</v>
      </c>
      <c r="AY28" s="100" t="str">
        <f>IF(AY27="","",VLOOKUP(AY27,'[1]【記載例】シフト記号表（勤務時間帯）'!$C$6:$L$47,10,FALSE))</f>
        <v/>
      </c>
      <c r="AZ28" s="101" t="str">
        <f>IF(AZ27="","",VLOOKUP(AZ27,'[1]【記載例】シフト記号表（勤務時間帯）'!$C$6:$L$47,10,FALSE))</f>
        <v/>
      </c>
      <c r="BA28" s="101" t="str">
        <f>IF(BA27="","",VLOOKUP(BA27,'[1]【記載例】シフト記号表（勤務時間帯）'!$C$6:$L$47,10,FALSE))</f>
        <v/>
      </c>
      <c r="BB28" s="705">
        <f>IF($BE$3="４週",SUM(W28:AX28),IF($BE$3="暦月",SUM(W28:BA28),""))</f>
        <v>160</v>
      </c>
      <c r="BC28" s="706"/>
      <c r="BD28" s="707">
        <f>IF($BE$3="４週",BB28/4,IF($BE$3="暦月",(BB28/($BE$8/7)),""))</f>
        <v>40</v>
      </c>
      <c r="BE28" s="706"/>
      <c r="BF28" s="702"/>
      <c r="BG28" s="703"/>
      <c r="BH28" s="703"/>
      <c r="BI28" s="703"/>
      <c r="BJ28" s="704"/>
    </row>
    <row r="29" spans="2:62" ht="20.25" customHeight="1">
      <c r="B29" s="671">
        <f>B27+1</f>
        <v>7</v>
      </c>
      <c r="C29" s="673" t="s">
        <v>463</v>
      </c>
      <c r="D29" s="674"/>
      <c r="E29" s="95"/>
      <c r="F29" s="96"/>
      <c r="G29" s="95"/>
      <c r="H29" s="96"/>
      <c r="I29" s="677" t="s">
        <v>556</v>
      </c>
      <c r="J29" s="678"/>
      <c r="K29" s="681" t="s">
        <v>561</v>
      </c>
      <c r="L29" s="682"/>
      <c r="M29" s="682"/>
      <c r="N29" s="674"/>
      <c r="O29" s="685" t="s">
        <v>558</v>
      </c>
      <c r="P29" s="686"/>
      <c r="Q29" s="686"/>
      <c r="R29" s="686"/>
      <c r="S29" s="687"/>
      <c r="T29" s="105" t="s">
        <v>450</v>
      </c>
      <c r="U29" s="106"/>
      <c r="V29" s="107"/>
      <c r="W29" s="108" t="s">
        <v>568</v>
      </c>
      <c r="X29" s="109" t="s">
        <v>568</v>
      </c>
      <c r="Y29" s="109" t="s">
        <v>568</v>
      </c>
      <c r="Z29" s="109"/>
      <c r="AA29" s="109"/>
      <c r="AB29" s="109" t="s">
        <v>568</v>
      </c>
      <c r="AC29" s="110" t="s">
        <v>568</v>
      </c>
      <c r="AD29" s="108" t="s">
        <v>568</v>
      </c>
      <c r="AE29" s="109" t="s">
        <v>568</v>
      </c>
      <c r="AF29" s="109" t="s">
        <v>568</v>
      </c>
      <c r="AG29" s="109"/>
      <c r="AH29" s="109"/>
      <c r="AI29" s="109" t="s">
        <v>568</v>
      </c>
      <c r="AJ29" s="110" t="s">
        <v>568</v>
      </c>
      <c r="AK29" s="108" t="s">
        <v>568</v>
      </c>
      <c r="AL29" s="109" t="s">
        <v>568</v>
      </c>
      <c r="AM29" s="109" t="s">
        <v>568</v>
      </c>
      <c r="AN29" s="109"/>
      <c r="AO29" s="109"/>
      <c r="AP29" s="109" t="s">
        <v>568</v>
      </c>
      <c r="AQ29" s="110" t="s">
        <v>568</v>
      </c>
      <c r="AR29" s="108" t="s">
        <v>568</v>
      </c>
      <c r="AS29" s="109" t="s">
        <v>568</v>
      </c>
      <c r="AT29" s="109" t="s">
        <v>568</v>
      </c>
      <c r="AU29" s="109"/>
      <c r="AV29" s="109"/>
      <c r="AW29" s="109" t="s">
        <v>568</v>
      </c>
      <c r="AX29" s="110" t="s">
        <v>568</v>
      </c>
      <c r="AY29" s="108"/>
      <c r="AZ29" s="109"/>
      <c r="BA29" s="111"/>
      <c r="BB29" s="691"/>
      <c r="BC29" s="692"/>
      <c r="BD29" s="650"/>
      <c r="BE29" s="651"/>
      <c r="BF29" s="652"/>
      <c r="BG29" s="653"/>
      <c r="BH29" s="653"/>
      <c r="BI29" s="653"/>
      <c r="BJ29" s="654"/>
    </row>
    <row r="30" spans="2:62" ht="20.25" customHeight="1">
      <c r="B30" s="694"/>
      <c r="C30" s="708"/>
      <c r="D30" s="709"/>
      <c r="E30" s="95"/>
      <c r="F30" s="96" t="str">
        <f>C29</f>
        <v>看護職員</v>
      </c>
      <c r="G30" s="95"/>
      <c r="H30" s="96" t="str">
        <f>I29</f>
        <v>B</v>
      </c>
      <c r="I30" s="710"/>
      <c r="J30" s="711"/>
      <c r="K30" s="712"/>
      <c r="L30" s="713"/>
      <c r="M30" s="713"/>
      <c r="N30" s="709"/>
      <c r="O30" s="685"/>
      <c r="P30" s="686"/>
      <c r="Q30" s="686"/>
      <c r="R30" s="686"/>
      <c r="S30" s="687"/>
      <c r="T30" s="97" t="s">
        <v>451</v>
      </c>
      <c r="U30" s="98"/>
      <c r="V30" s="99"/>
      <c r="W30" s="100">
        <f>IF(W29="","",VLOOKUP(W29,'[1]【記載例】シフト記号表（勤務時間帯）'!$C$6:$L$47,10,FALSE))</f>
        <v>3.9999999999999991</v>
      </c>
      <c r="X30" s="101">
        <f>IF(X29="","",VLOOKUP(X29,'[1]【記載例】シフト記号表（勤務時間帯）'!$C$6:$L$47,10,FALSE))</f>
        <v>3.9999999999999991</v>
      </c>
      <c r="Y30" s="101">
        <f>IF(Y29="","",VLOOKUP(Y29,'[1]【記載例】シフト記号表（勤務時間帯）'!$C$6:$L$47,10,FALSE))</f>
        <v>3.9999999999999991</v>
      </c>
      <c r="Z30" s="101" t="str">
        <f>IF(Z29="","",VLOOKUP(Z29,'[1]【記載例】シフト記号表（勤務時間帯）'!$C$6:$L$47,10,FALSE))</f>
        <v/>
      </c>
      <c r="AA30" s="101" t="str">
        <f>IF(AA29="","",VLOOKUP(AA29,'[1]【記載例】シフト記号表（勤務時間帯）'!$C$6:$L$47,10,FALSE))</f>
        <v/>
      </c>
      <c r="AB30" s="101">
        <f>IF(AB29="","",VLOOKUP(AB29,'[1]【記載例】シフト記号表（勤務時間帯）'!$C$6:$L$47,10,FALSE))</f>
        <v>3.9999999999999991</v>
      </c>
      <c r="AC30" s="102">
        <f>IF(AC29="","",VLOOKUP(AC29,'[1]【記載例】シフト記号表（勤務時間帯）'!$C$6:$L$47,10,FALSE))</f>
        <v>3.9999999999999991</v>
      </c>
      <c r="AD30" s="100">
        <f>IF(AD29="","",VLOOKUP(AD29,'[1]【記載例】シフト記号表（勤務時間帯）'!$C$6:$L$47,10,FALSE))</f>
        <v>3.9999999999999991</v>
      </c>
      <c r="AE30" s="101">
        <f>IF(AE29="","",VLOOKUP(AE29,'[1]【記載例】シフト記号表（勤務時間帯）'!$C$6:$L$47,10,FALSE))</f>
        <v>3.9999999999999991</v>
      </c>
      <c r="AF30" s="101">
        <f>IF(AF29="","",VLOOKUP(AF29,'[1]【記載例】シフト記号表（勤務時間帯）'!$C$6:$L$47,10,FALSE))</f>
        <v>3.9999999999999991</v>
      </c>
      <c r="AG30" s="101" t="str">
        <f>IF(AG29="","",VLOOKUP(AG29,'[1]【記載例】シフト記号表（勤務時間帯）'!$C$6:$L$47,10,FALSE))</f>
        <v/>
      </c>
      <c r="AH30" s="101" t="str">
        <f>IF(AH29="","",VLOOKUP(AH29,'[1]【記載例】シフト記号表（勤務時間帯）'!$C$6:$L$47,10,FALSE))</f>
        <v/>
      </c>
      <c r="AI30" s="101">
        <f>IF(AI29="","",VLOOKUP(AI29,'[1]【記載例】シフト記号表（勤務時間帯）'!$C$6:$L$47,10,FALSE))</f>
        <v>3.9999999999999991</v>
      </c>
      <c r="AJ30" s="102">
        <f>IF(AJ29="","",VLOOKUP(AJ29,'[1]【記載例】シフト記号表（勤務時間帯）'!$C$6:$L$47,10,FALSE))</f>
        <v>3.9999999999999991</v>
      </c>
      <c r="AK30" s="100">
        <f>IF(AK29="","",VLOOKUP(AK29,'[1]【記載例】シフト記号表（勤務時間帯）'!$C$6:$L$47,10,FALSE))</f>
        <v>3.9999999999999991</v>
      </c>
      <c r="AL30" s="101">
        <f>IF(AL29="","",VLOOKUP(AL29,'[1]【記載例】シフト記号表（勤務時間帯）'!$C$6:$L$47,10,FALSE))</f>
        <v>3.9999999999999991</v>
      </c>
      <c r="AM30" s="101">
        <f>IF(AM29="","",VLOOKUP(AM29,'[1]【記載例】シフト記号表（勤務時間帯）'!$C$6:$L$47,10,FALSE))</f>
        <v>3.9999999999999991</v>
      </c>
      <c r="AN30" s="101" t="str">
        <f>IF(AN29="","",VLOOKUP(AN29,'[1]【記載例】シフト記号表（勤務時間帯）'!$C$6:$L$47,10,FALSE))</f>
        <v/>
      </c>
      <c r="AO30" s="101" t="str">
        <f>IF(AO29="","",VLOOKUP(AO29,'[1]【記載例】シフト記号表（勤務時間帯）'!$C$6:$L$47,10,FALSE))</f>
        <v/>
      </c>
      <c r="AP30" s="101">
        <f>IF(AP29="","",VLOOKUP(AP29,'[1]【記載例】シフト記号表（勤務時間帯）'!$C$6:$L$47,10,FALSE))</f>
        <v>3.9999999999999991</v>
      </c>
      <c r="AQ30" s="102">
        <f>IF(AQ29="","",VLOOKUP(AQ29,'[1]【記載例】シフト記号表（勤務時間帯）'!$C$6:$L$47,10,FALSE))</f>
        <v>3.9999999999999991</v>
      </c>
      <c r="AR30" s="100">
        <f>IF(AR29="","",VLOOKUP(AR29,'[1]【記載例】シフト記号表（勤務時間帯）'!$C$6:$L$47,10,FALSE))</f>
        <v>3.9999999999999991</v>
      </c>
      <c r="AS30" s="101">
        <f>IF(AS29="","",VLOOKUP(AS29,'[1]【記載例】シフト記号表（勤務時間帯）'!$C$6:$L$47,10,FALSE))</f>
        <v>3.9999999999999991</v>
      </c>
      <c r="AT30" s="101">
        <f>IF(AT29="","",VLOOKUP(AT29,'[1]【記載例】シフト記号表（勤務時間帯）'!$C$6:$L$47,10,FALSE))</f>
        <v>3.9999999999999991</v>
      </c>
      <c r="AU30" s="101" t="str">
        <f>IF(AU29="","",VLOOKUP(AU29,'[1]【記載例】シフト記号表（勤務時間帯）'!$C$6:$L$47,10,FALSE))</f>
        <v/>
      </c>
      <c r="AV30" s="101" t="str">
        <f>IF(AV29="","",VLOOKUP(AV29,'[1]【記載例】シフト記号表（勤務時間帯）'!$C$6:$L$47,10,FALSE))</f>
        <v/>
      </c>
      <c r="AW30" s="101">
        <f>IF(AW29="","",VLOOKUP(AW29,'[1]【記載例】シフト記号表（勤務時間帯）'!$C$6:$L$47,10,FALSE))</f>
        <v>3.9999999999999991</v>
      </c>
      <c r="AX30" s="102">
        <f>IF(AX29="","",VLOOKUP(AX29,'[1]【記載例】シフト記号表（勤務時間帯）'!$C$6:$L$47,10,FALSE))</f>
        <v>3.9999999999999991</v>
      </c>
      <c r="AY30" s="100" t="str">
        <f>IF(AY29="","",VLOOKUP(AY29,'[1]【記載例】シフト記号表（勤務時間帯）'!$C$6:$L$47,10,FALSE))</f>
        <v/>
      </c>
      <c r="AZ30" s="101" t="str">
        <f>IF(AZ29="","",VLOOKUP(AZ29,'[1]【記載例】シフト記号表（勤務時間帯）'!$C$6:$L$47,10,FALSE))</f>
        <v/>
      </c>
      <c r="BA30" s="101" t="str">
        <f>IF(BA29="","",VLOOKUP(BA29,'[1]【記載例】シフト記号表（勤務時間帯）'!$C$6:$L$47,10,FALSE))</f>
        <v/>
      </c>
      <c r="BB30" s="705">
        <f>IF($BE$3="４週",SUM(W30:AX30),IF($BE$3="暦月",SUM(W30:BA30),""))</f>
        <v>79.999999999999986</v>
      </c>
      <c r="BC30" s="706"/>
      <c r="BD30" s="707">
        <f>IF($BE$3="４週",BB30/4,IF($BE$3="暦月",(BB30/($BE$8/7)),""))</f>
        <v>19.999999999999996</v>
      </c>
      <c r="BE30" s="706"/>
      <c r="BF30" s="702"/>
      <c r="BG30" s="703"/>
      <c r="BH30" s="703"/>
      <c r="BI30" s="703"/>
      <c r="BJ30" s="704"/>
    </row>
    <row r="31" spans="2:62" ht="20.25" customHeight="1">
      <c r="B31" s="671">
        <f>B29+1</f>
        <v>8</v>
      </c>
      <c r="C31" s="673" t="s">
        <v>463</v>
      </c>
      <c r="D31" s="674"/>
      <c r="E31" s="95"/>
      <c r="F31" s="96"/>
      <c r="G31" s="95"/>
      <c r="H31" s="96"/>
      <c r="I31" s="677" t="s">
        <v>544</v>
      </c>
      <c r="J31" s="678"/>
      <c r="K31" s="681" t="s">
        <v>561</v>
      </c>
      <c r="L31" s="682"/>
      <c r="M31" s="682"/>
      <c r="N31" s="674"/>
      <c r="O31" s="685" t="s">
        <v>569</v>
      </c>
      <c r="P31" s="686"/>
      <c r="Q31" s="686"/>
      <c r="R31" s="686"/>
      <c r="S31" s="687"/>
      <c r="T31" s="105" t="s">
        <v>450</v>
      </c>
      <c r="U31" s="106"/>
      <c r="V31" s="107"/>
      <c r="W31" s="108"/>
      <c r="X31" s="109"/>
      <c r="Y31" s="109" t="s">
        <v>547</v>
      </c>
      <c r="Z31" s="109" t="s">
        <v>547</v>
      </c>
      <c r="AA31" s="109" t="s">
        <v>547</v>
      </c>
      <c r="AB31" s="109" t="s">
        <v>547</v>
      </c>
      <c r="AC31" s="110" t="s">
        <v>547</v>
      </c>
      <c r="AD31" s="108"/>
      <c r="AE31" s="109"/>
      <c r="AF31" s="109" t="s">
        <v>547</v>
      </c>
      <c r="AG31" s="109" t="s">
        <v>547</v>
      </c>
      <c r="AH31" s="109" t="s">
        <v>547</v>
      </c>
      <c r="AI31" s="109" t="s">
        <v>547</v>
      </c>
      <c r="AJ31" s="110" t="s">
        <v>547</v>
      </c>
      <c r="AK31" s="108"/>
      <c r="AL31" s="109"/>
      <c r="AM31" s="109" t="s">
        <v>547</v>
      </c>
      <c r="AN31" s="109" t="s">
        <v>547</v>
      </c>
      <c r="AO31" s="109" t="s">
        <v>547</v>
      </c>
      <c r="AP31" s="109" t="s">
        <v>547</v>
      </c>
      <c r="AQ31" s="110" t="s">
        <v>547</v>
      </c>
      <c r="AR31" s="108"/>
      <c r="AS31" s="109"/>
      <c r="AT31" s="109" t="s">
        <v>547</v>
      </c>
      <c r="AU31" s="109" t="s">
        <v>547</v>
      </c>
      <c r="AV31" s="109" t="s">
        <v>547</v>
      </c>
      <c r="AW31" s="109" t="s">
        <v>547</v>
      </c>
      <c r="AX31" s="110" t="s">
        <v>547</v>
      </c>
      <c r="AY31" s="108"/>
      <c r="AZ31" s="109"/>
      <c r="BA31" s="111"/>
      <c r="BB31" s="691"/>
      <c r="BC31" s="692"/>
      <c r="BD31" s="650"/>
      <c r="BE31" s="651"/>
      <c r="BF31" s="652"/>
      <c r="BG31" s="653"/>
      <c r="BH31" s="653"/>
      <c r="BI31" s="653"/>
      <c r="BJ31" s="654"/>
    </row>
    <row r="32" spans="2:62" ht="20.25" customHeight="1">
      <c r="B32" s="694"/>
      <c r="C32" s="708"/>
      <c r="D32" s="709"/>
      <c r="E32" s="95"/>
      <c r="F32" s="96" t="str">
        <f>C31</f>
        <v>看護職員</v>
      </c>
      <c r="G32" s="95"/>
      <c r="H32" s="96" t="str">
        <f>I31</f>
        <v>A</v>
      </c>
      <c r="I32" s="710"/>
      <c r="J32" s="711"/>
      <c r="K32" s="712"/>
      <c r="L32" s="713"/>
      <c r="M32" s="713"/>
      <c r="N32" s="709"/>
      <c r="O32" s="685"/>
      <c r="P32" s="686"/>
      <c r="Q32" s="686"/>
      <c r="R32" s="686"/>
      <c r="S32" s="687"/>
      <c r="T32" s="97" t="s">
        <v>451</v>
      </c>
      <c r="U32" s="98"/>
      <c r="V32" s="99"/>
      <c r="W32" s="100" t="str">
        <f>IF(W31="","",VLOOKUP(W31,'[1]【記載例】シフト記号表（勤務時間帯）'!$C$6:$L$47,10,FALSE))</f>
        <v/>
      </c>
      <c r="X32" s="101" t="str">
        <f>IF(X31="","",VLOOKUP(X31,'[1]【記載例】シフト記号表（勤務時間帯）'!$C$6:$L$47,10,FALSE))</f>
        <v/>
      </c>
      <c r="Y32" s="101">
        <f>IF(Y31="","",VLOOKUP(Y31,'[1]【記載例】シフト記号表（勤務時間帯）'!$C$6:$L$47,10,FALSE))</f>
        <v>8</v>
      </c>
      <c r="Z32" s="101">
        <f>IF(Z31="","",VLOOKUP(Z31,'[1]【記載例】シフト記号表（勤務時間帯）'!$C$6:$L$47,10,FALSE))</f>
        <v>8</v>
      </c>
      <c r="AA32" s="101">
        <f>IF(AA31="","",VLOOKUP(AA31,'[1]【記載例】シフト記号表（勤務時間帯）'!$C$6:$L$47,10,FALSE))</f>
        <v>8</v>
      </c>
      <c r="AB32" s="101">
        <f>IF(AB31="","",VLOOKUP(AB31,'[1]【記載例】シフト記号表（勤務時間帯）'!$C$6:$L$47,10,FALSE))</f>
        <v>8</v>
      </c>
      <c r="AC32" s="102">
        <f>IF(AC31="","",VLOOKUP(AC31,'[1]【記載例】シフト記号表（勤務時間帯）'!$C$6:$L$47,10,FALSE))</f>
        <v>8</v>
      </c>
      <c r="AD32" s="100" t="str">
        <f>IF(AD31="","",VLOOKUP(AD31,'[1]【記載例】シフト記号表（勤務時間帯）'!$C$6:$L$47,10,FALSE))</f>
        <v/>
      </c>
      <c r="AE32" s="101" t="str">
        <f>IF(AE31="","",VLOOKUP(AE31,'[1]【記載例】シフト記号表（勤務時間帯）'!$C$6:$L$47,10,FALSE))</f>
        <v/>
      </c>
      <c r="AF32" s="101">
        <f>IF(AF31="","",VLOOKUP(AF31,'[1]【記載例】シフト記号表（勤務時間帯）'!$C$6:$L$47,10,FALSE))</f>
        <v>8</v>
      </c>
      <c r="AG32" s="101">
        <f>IF(AG31="","",VLOOKUP(AG31,'[1]【記載例】シフト記号表（勤務時間帯）'!$C$6:$L$47,10,FALSE))</f>
        <v>8</v>
      </c>
      <c r="AH32" s="101">
        <f>IF(AH31="","",VLOOKUP(AH31,'[1]【記載例】シフト記号表（勤務時間帯）'!$C$6:$L$47,10,FALSE))</f>
        <v>8</v>
      </c>
      <c r="AI32" s="101">
        <f>IF(AI31="","",VLOOKUP(AI31,'[1]【記載例】シフト記号表（勤務時間帯）'!$C$6:$L$47,10,FALSE))</f>
        <v>8</v>
      </c>
      <c r="AJ32" s="102">
        <f>IF(AJ31="","",VLOOKUP(AJ31,'[1]【記載例】シフト記号表（勤務時間帯）'!$C$6:$L$47,10,FALSE))</f>
        <v>8</v>
      </c>
      <c r="AK32" s="100" t="str">
        <f>IF(AK31="","",VLOOKUP(AK31,'[1]【記載例】シフト記号表（勤務時間帯）'!$C$6:$L$47,10,FALSE))</f>
        <v/>
      </c>
      <c r="AL32" s="101" t="str">
        <f>IF(AL31="","",VLOOKUP(AL31,'[1]【記載例】シフト記号表（勤務時間帯）'!$C$6:$L$47,10,FALSE))</f>
        <v/>
      </c>
      <c r="AM32" s="101">
        <f>IF(AM31="","",VLOOKUP(AM31,'[1]【記載例】シフト記号表（勤務時間帯）'!$C$6:$L$47,10,FALSE))</f>
        <v>8</v>
      </c>
      <c r="AN32" s="101">
        <f>IF(AN31="","",VLOOKUP(AN31,'[1]【記載例】シフト記号表（勤務時間帯）'!$C$6:$L$47,10,FALSE))</f>
        <v>8</v>
      </c>
      <c r="AO32" s="101">
        <f>IF(AO31="","",VLOOKUP(AO31,'[1]【記載例】シフト記号表（勤務時間帯）'!$C$6:$L$47,10,FALSE))</f>
        <v>8</v>
      </c>
      <c r="AP32" s="101">
        <f>IF(AP31="","",VLOOKUP(AP31,'[1]【記載例】シフト記号表（勤務時間帯）'!$C$6:$L$47,10,FALSE))</f>
        <v>8</v>
      </c>
      <c r="AQ32" s="102">
        <f>IF(AQ31="","",VLOOKUP(AQ31,'[1]【記載例】シフト記号表（勤務時間帯）'!$C$6:$L$47,10,FALSE))</f>
        <v>8</v>
      </c>
      <c r="AR32" s="100" t="str">
        <f>IF(AR31="","",VLOOKUP(AR31,'[1]【記載例】シフト記号表（勤務時間帯）'!$C$6:$L$47,10,FALSE))</f>
        <v/>
      </c>
      <c r="AS32" s="101" t="str">
        <f>IF(AS31="","",VLOOKUP(AS31,'[1]【記載例】シフト記号表（勤務時間帯）'!$C$6:$L$47,10,FALSE))</f>
        <v/>
      </c>
      <c r="AT32" s="101">
        <f>IF(AT31="","",VLOOKUP(AT31,'[1]【記載例】シフト記号表（勤務時間帯）'!$C$6:$L$47,10,FALSE))</f>
        <v>8</v>
      </c>
      <c r="AU32" s="101">
        <f>IF(AU31="","",VLOOKUP(AU31,'[1]【記載例】シフト記号表（勤務時間帯）'!$C$6:$L$47,10,FALSE))</f>
        <v>8</v>
      </c>
      <c r="AV32" s="101">
        <f>IF(AV31="","",VLOOKUP(AV31,'[1]【記載例】シフト記号表（勤務時間帯）'!$C$6:$L$47,10,FALSE))</f>
        <v>8</v>
      </c>
      <c r="AW32" s="101">
        <f>IF(AW31="","",VLOOKUP(AW31,'[1]【記載例】シフト記号表（勤務時間帯）'!$C$6:$L$47,10,FALSE))</f>
        <v>8</v>
      </c>
      <c r="AX32" s="102">
        <f>IF(AX31="","",VLOOKUP(AX31,'[1]【記載例】シフト記号表（勤務時間帯）'!$C$6:$L$47,10,FALSE))</f>
        <v>8</v>
      </c>
      <c r="AY32" s="100" t="str">
        <f>IF(AY31="","",VLOOKUP(AY31,'[1]【記載例】シフト記号表（勤務時間帯）'!$C$6:$L$47,10,FALSE))</f>
        <v/>
      </c>
      <c r="AZ32" s="101" t="str">
        <f>IF(AZ31="","",VLOOKUP(AZ31,'[1]【記載例】シフト記号表（勤務時間帯）'!$C$6:$L$47,10,FALSE))</f>
        <v/>
      </c>
      <c r="BA32" s="101" t="str">
        <f>IF(BA31="","",VLOOKUP(BA31,'[1]【記載例】シフト記号表（勤務時間帯）'!$C$6:$L$47,10,FALSE))</f>
        <v/>
      </c>
      <c r="BB32" s="705">
        <f>IF($BE$3="４週",SUM(W32:AX32),IF($BE$3="暦月",SUM(W32:BA32),""))</f>
        <v>160</v>
      </c>
      <c r="BC32" s="706"/>
      <c r="BD32" s="707">
        <f>IF($BE$3="４週",BB32/4,IF($BE$3="暦月",(BB32/($BE$8/7)),""))</f>
        <v>40</v>
      </c>
      <c r="BE32" s="706"/>
      <c r="BF32" s="702"/>
      <c r="BG32" s="703"/>
      <c r="BH32" s="703"/>
      <c r="BI32" s="703"/>
      <c r="BJ32" s="704"/>
    </row>
    <row r="33" spans="2:62" ht="20.25" customHeight="1">
      <c r="B33" s="671">
        <f>B31+1</f>
        <v>9</v>
      </c>
      <c r="C33" s="673" t="s">
        <v>464</v>
      </c>
      <c r="D33" s="674"/>
      <c r="E33" s="95"/>
      <c r="F33" s="96"/>
      <c r="G33" s="95"/>
      <c r="H33" s="96"/>
      <c r="I33" s="677" t="s">
        <v>544</v>
      </c>
      <c r="J33" s="678"/>
      <c r="K33" s="681" t="s">
        <v>570</v>
      </c>
      <c r="L33" s="682"/>
      <c r="M33" s="682"/>
      <c r="N33" s="674"/>
      <c r="O33" s="685" t="s">
        <v>571</v>
      </c>
      <c r="P33" s="686"/>
      <c r="Q33" s="686"/>
      <c r="R33" s="686"/>
      <c r="S33" s="687"/>
      <c r="T33" s="105" t="s">
        <v>450</v>
      </c>
      <c r="U33" s="106"/>
      <c r="V33" s="107"/>
      <c r="W33" s="108" t="s">
        <v>547</v>
      </c>
      <c r="X33" s="109" t="s">
        <v>547</v>
      </c>
      <c r="Y33" s="109" t="s">
        <v>547</v>
      </c>
      <c r="Z33" s="109"/>
      <c r="AA33" s="109"/>
      <c r="AB33" s="109" t="s">
        <v>547</v>
      </c>
      <c r="AC33" s="110" t="s">
        <v>547</v>
      </c>
      <c r="AD33" s="108" t="s">
        <v>547</v>
      </c>
      <c r="AE33" s="109" t="s">
        <v>547</v>
      </c>
      <c r="AF33" s="109" t="s">
        <v>547</v>
      </c>
      <c r="AG33" s="109"/>
      <c r="AH33" s="109"/>
      <c r="AI33" s="109" t="s">
        <v>547</v>
      </c>
      <c r="AJ33" s="110" t="s">
        <v>547</v>
      </c>
      <c r="AK33" s="108" t="s">
        <v>547</v>
      </c>
      <c r="AL33" s="109" t="s">
        <v>547</v>
      </c>
      <c r="AM33" s="109" t="s">
        <v>547</v>
      </c>
      <c r="AN33" s="109"/>
      <c r="AO33" s="109"/>
      <c r="AP33" s="109" t="s">
        <v>547</v>
      </c>
      <c r="AQ33" s="110" t="s">
        <v>547</v>
      </c>
      <c r="AR33" s="108" t="s">
        <v>547</v>
      </c>
      <c r="AS33" s="109" t="s">
        <v>547</v>
      </c>
      <c r="AT33" s="109" t="s">
        <v>547</v>
      </c>
      <c r="AU33" s="109"/>
      <c r="AV33" s="109"/>
      <c r="AW33" s="109" t="s">
        <v>547</v>
      </c>
      <c r="AX33" s="110" t="s">
        <v>547</v>
      </c>
      <c r="AY33" s="108"/>
      <c r="AZ33" s="109"/>
      <c r="BA33" s="111"/>
      <c r="BB33" s="691"/>
      <c r="BC33" s="692"/>
      <c r="BD33" s="650"/>
      <c r="BE33" s="651"/>
      <c r="BF33" s="652"/>
      <c r="BG33" s="653"/>
      <c r="BH33" s="653"/>
      <c r="BI33" s="653"/>
      <c r="BJ33" s="654"/>
    </row>
    <row r="34" spans="2:62" ht="20.25" customHeight="1">
      <c r="B34" s="694"/>
      <c r="C34" s="708"/>
      <c r="D34" s="709"/>
      <c r="E34" s="95"/>
      <c r="F34" s="96" t="str">
        <f>C33</f>
        <v>介護職員</v>
      </c>
      <c r="G34" s="95"/>
      <c r="H34" s="96" t="str">
        <f>I33</f>
        <v>A</v>
      </c>
      <c r="I34" s="710"/>
      <c r="J34" s="711"/>
      <c r="K34" s="712"/>
      <c r="L34" s="713"/>
      <c r="M34" s="713"/>
      <c r="N34" s="709"/>
      <c r="O34" s="685"/>
      <c r="P34" s="686"/>
      <c r="Q34" s="686"/>
      <c r="R34" s="686"/>
      <c r="S34" s="687"/>
      <c r="T34" s="112" t="s">
        <v>451</v>
      </c>
      <c r="U34" s="113"/>
      <c r="V34" s="114"/>
      <c r="W34" s="100">
        <f>IF(W33="","",VLOOKUP(W33,'[1]【記載例】シフト記号表（勤務時間帯）'!$C$6:$L$47,10,FALSE))</f>
        <v>8</v>
      </c>
      <c r="X34" s="101">
        <f>IF(X33="","",VLOOKUP(X33,'[1]【記載例】シフト記号表（勤務時間帯）'!$C$6:$L$47,10,FALSE))</f>
        <v>8</v>
      </c>
      <c r="Y34" s="101">
        <f>IF(Y33="","",VLOOKUP(Y33,'[1]【記載例】シフト記号表（勤務時間帯）'!$C$6:$L$47,10,FALSE))</f>
        <v>8</v>
      </c>
      <c r="Z34" s="101" t="str">
        <f>IF(Z33="","",VLOOKUP(Z33,'[1]【記載例】シフト記号表（勤務時間帯）'!$C$6:$L$47,10,FALSE))</f>
        <v/>
      </c>
      <c r="AA34" s="101" t="str">
        <f>IF(AA33="","",VLOOKUP(AA33,'[1]【記載例】シフト記号表（勤務時間帯）'!$C$6:$L$47,10,FALSE))</f>
        <v/>
      </c>
      <c r="AB34" s="101">
        <f>IF(AB33="","",VLOOKUP(AB33,'[1]【記載例】シフト記号表（勤務時間帯）'!$C$6:$L$47,10,FALSE))</f>
        <v>8</v>
      </c>
      <c r="AC34" s="102">
        <f>IF(AC33="","",VLOOKUP(AC33,'[1]【記載例】シフト記号表（勤務時間帯）'!$C$6:$L$47,10,FALSE))</f>
        <v>8</v>
      </c>
      <c r="AD34" s="100">
        <f>IF(AD33="","",VLOOKUP(AD33,'[1]【記載例】シフト記号表（勤務時間帯）'!$C$6:$L$47,10,FALSE))</f>
        <v>8</v>
      </c>
      <c r="AE34" s="101">
        <f>IF(AE33="","",VLOOKUP(AE33,'[1]【記載例】シフト記号表（勤務時間帯）'!$C$6:$L$47,10,FALSE))</f>
        <v>8</v>
      </c>
      <c r="AF34" s="101">
        <f>IF(AF33="","",VLOOKUP(AF33,'[1]【記載例】シフト記号表（勤務時間帯）'!$C$6:$L$47,10,FALSE))</f>
        <v>8</v>
      </c>
      <c r="AG34" s="101" t="str">
        <f>IF(AG33="","",VLOOKUP(AG33,'[1]【記載例】シフト記号表（勤務時間帯）'!$C$6:$L$47,10,FALSE))</f>
        <v/>
      </c>
      <c r="AH34" s="101" t="str">
        <f>IF(AH33="","",VLOOKUP(AH33,'[1]【記載例】シフト記号表（勤務時間帯）'!$C$6:$L$47,10,FALSE))</f>
        <v/>
      </c>
      <c r="AI34" s="101">
        <f>IF(AI33="","",VLOOKUP(AI33,'[1]【記載例】シフト記号表（勤務時間帯）'!$C$6:$L$47,10,FALSE))</f>
        <v>8</v>
      </c>
      <c r="AJ34" s="102">
        <f>IF(AJ33="","",VLOOKUP(AJ33,'[1]【記載例】シフト記号表（勤務時間帯）'!$C$6:$L$47,10,FALSE))</f>
        <v>8</v>
      </c>
      <c r="AK34" s="100">
        <f>IF(AK33="","",VLOOKUP(AK33,'[1]【記載例】シフト記号表（勤務時間帯）'!$C$6:$L$47,10,FALSE))</f>
        <v>8</v>
      </c>
      <c r="AL34" s="101">
        <f>IF(AL33="","",VLOOKUP(AL33,'[1]【記載例】シフト記号表（勤務時間帯）'!$C$6:$L$47,10,FALSE))</f>
        <v>8</v>
      </c>
      <c r="AM34" s="101">
        <f>IF(AM33="","",VLOOKUP(AM33,'[1]【記載例】シフト記号表（勤務時間帯）'!$C$6:$L$47,10,FALSE))</f>
        <v>8</v>
      </c>
      <c r="AN34" s="101" t="str">
        <f>IF(AN33="","",VLOOKUP(AN33,'[1]【記載例】シフト記号表（勤務時間帯）'!$C$6:$L$47,10,FALSE))</f>
        <v/>
      </c>
      <c r="AO34" s="101" t="str">
        <f>IF(AO33="","",VLOOKUP(AO33,'[1]【記載例】シフト記号表（勤務時間帯）'!$C$6:$L$47,10,FALSE))</f>
        <v/>
      </c>
      <c r="AP34" s="101">
        <f>IF(AP33="","",VLOOKUP(AP33,'[1]【記載例】シフト記号表（勤務時間帯）'!$C$6:$L$47,10,FALSE))</f>
        <v>8</v>
      </c>
      <c r="AQ34" s="102">
        <f>IF(AQ33="","",VLOOKUP(AQ33,'[1]【記載例】シフト記号表（勤務時間帯）'!$C$6:$L$47,10,FALSE))</f>
        <v>8</v>
      </c>
      <c r="AR34" s="100">
        <f>IF(AR33="","",VLOOKUP(AR33,'[1]【記載例】シフト記号表（勤務時間帯）'!$C$6:$L$47,10,FALSE))</f>
        <v>8</v>
      </c>
      <c r="AS34" s="101">
        <f>IF(AS33="","",VLOOKUP(AS33,'[1]【記載例】シフト記号表（勤務時間帯）'!$C$6:$L$47,10,FALSE))</f>
        <v>8</v>
      </c>
      <c r="AT34" s="101">
        <f>IF(AT33="","",VLOOKUP(AT33,'[1]【記載例】シフト記号表（勤務時間帯）'!$C$6:$L$47,10,FALSE))</f>
        <v>8</v>
      </c>
      <c r="AU34" s="101" t="str">
        <f>IF(AU33="","",VLOOKUP(AU33,'[1]【記載例】シフト記号表（勤務時間帯）'!$C$6:$L$47,10,FALSE))</f>
        <v/>
      </c>
      <c r="AV34" s="101" t="str">
        <f>IF(AV33="","",VLOOKUP(AV33,'[1]【記載例】シフト記号表（勤務時間帯）'!$C$6:$L$47,10,FALSE))</f>
        <v/>
      </c>
      <c r="AW34" s="101">
        <f>IF(AW33="","",VLOOKUP(AW33,'[1]【記載例】シフト記号表（勤務時間帯）'!$C$6:$L$47,10,FALSE))</f>
        <v>8</v>
      </c>
      <c r="AX34" s="102">
        <f>IF(AX33="","",VLOOKUP(AX33,'[1]【記載例】シフト記号表（勤務時間帯）'!$C$6:$L$47,10,FALSE))</f>
        <v>8</v>
      </c>
      <c r="AY34" s="100" t="str">
        <f>IF(AY33="","",VLOOKUP(AY33,'[1]【記載例】シフト記号表（勤務時間帯）'!$C$6:$L$47,10,FALSE))</f>
        <v/>
      </c>
      <c r="AZ34" s="101" t="str">
        <f>IF(AZ33="","",VLOOKUP(AZ33,'[1]【記載例】シフト記号表（勤務時間帯）'!$C$6:$L$47,10,FALSE))</f>
        <v/>
      </c>
      <c r="BA34" s="101" t="str">
        <f>IF(BA33="","",VLOOKUP(BA33,'[1]【記載例】シフト記号表（勤務時間帯）'!$C$6:$L$47,10,FALSE))</f>
        <v/>
      </c>
      <c r="BB34" s="705">
        <f>IF($BE$3="４週",SUM(W34:AX34),IF($BE$3="暦月",SUM(W34:BA34),""))</f>
        <v>160</v>
      </c>
      <c r="BC34" s="706"/>
      <c r="BD34" s="707">
        <f>IF($BE$3="４週",BB34/4,IF($BE$3="暦月",(BB34/($BE$8/7)),""))</f>
        <v>40</v>
      </c>
      <c r="BE34" s="706"/>
      <c r="BF34" s="702"/>
      <c r="BG34" s="703"/>
      <c r="BH34" s="703"/>
      <c r="BI34" s="703"/>
      <c r="BJ34" s="704"/>
    </row>
    <row r="35" spans="2:62" ht="20.25" customHeight="1">
      <c r="B35" s="671">
        <f>B33+1</f>
        <v>10</v>
      </c>
      <c r="C35" s="673" t="s">
        <v>464</v>
      </c>
      <c r="D35" s="674"/>
      <c r="E35" s="95"/>
      <c r="F35" s="96"/>
      <c r="G35" s="95"/>
      <c r="H35" s="96"/>
      <c r="I35" s="677" t="s">
        <v>544</v>
      </c>
      <c r="J35" s="678"/>
      <c r="K35" s="681" t="s">
        <v>570</v>
      </c>
      <c r="L35" s="682"/>
      <c r="M35" s="682"/>
      <c r="N35" s="674"/>
      <c r="O35" s="685" t="s">
        <v>572</v>
      </c>
      <c r="P35" s="686"/>
      <c r="Q35" s="686"/>
      <c r="R35" s="686"/>
      <c r="S35" s="687"/>
      <c r="T35" s="115" t="s">
        <v>450</v>
      </c>
      <c r="U35" s="116"/>
      <c r="V35" s="117"/>
      <c r="W35" s="108" t="s">
        <v>564</v>
      </c>
      <c r="X35" s="109" t="s">
        <v>565</v>
      </c>
      <c r="Y35" s="109" t="s">
        <v>566</v>
      </c>
      <c r="Z35" s="109" t="s">
        <v>566</v>
      </c>
      <c r="AA35" s="109"/>
      <c r="AB35" s="109" t="s">
        <v>567</v>
      </c>
      <c r="AC35" s="110"/>
      <c r="AD35" s="108"/>
      <c r="AE35" s="109" t="s">
        <v>564</v>
      </c>
      <c r="AF35" s="109" t="s">
        <v>565</v>
      </c>
      <c r="AG35" s="109" t="s">
        <v>566</v>
      </c>
      <c r="AH35" s="109" t="s">
        <v>566</v>
      </c>
      <c r="AI35" s="109"/>
      <c r="AJ35" s="110" t="s">
        <v>567</v>
      </c>
      <c r="AK35" s="108" t="s">
        <v>567</v>
      </c>
      <c r="AL35" s="109"/>
      <c r="AM35" s="109" t="s">
        <v>564</v>
      </c>
      <c r="AN35" s="109" t="s">
        <v>565</v>
      </c>
      <c r="AO35" s="109" t="s">
        <v>566</v>
      </c>
      <c r="AP35" s="109" t="s">
        <v>566</v>
      </c>
      <c r="AQ35" s="110"/>
      <c r="AR35" s="108" t="s">
        <v>567</v>
      </c>
      <c r="AS35" s="109"/>
      <c r="AT35" s="109"/>
      <c r="AU35" s="109" t="s">
        <v>564</v>
      </c>
      <c r="AV35" s="109" t="s">
        <v>565</v>
      </c>
      <c r="AW35" s="109" t="s">
        <v>566</v>
      </c>
      <c r="AX35" s="110" t="s">
        <v>566</v>
      </c>
      <c r="AY35" s="108"/>
      <c r="AZ35" s="109"/>
      <c r="BA35" s="111"/>
      <c r="BB35" s="691"/>
      <c r="BC35" s="692"/>
      <c r="BD35" s="650"/>
      <c r="BE35" s="651"/>
      <c r="BF35" s="652"/>
      <c r="BG35" s="653"/>
      <c r="BH35" s="653"/>
      <c r="BI35" s="653"/>
      <c r="BJ35" s="654"/>
    </row>
    <row r="36" spans="2:62" ht="20.25" customHeight="1">
      <c r="B36" s="694"/>
      <c r="C36" s="708"/>
      <c r="D36" s="709"/>
      <c r="E36" s="95"/>
      <c r="F36" s="96" t="str">
        <f>C35</f>
        <v>介護職員</v>
      </c>
      <c r="G36" s="95"/>
      <c r="H36" s="96" t="str">
        <f>I35</f>
        <v>A</v>
      </c>
      <c r="I36" s="710"/>
      <c r="J36" s="711"/>
      <c r="K36" s="712"/>
      <c r="L36" s="713"/>
      <c r="M36" s="713"/>
      <c r="N36" s="709"/>
      <c r="O36" s="685"/>
      <c r="P36" s="686"/>
      <c r="Q36" s="686"/>
      <c r="R36" s="686"/>
      <c r="S36" s="687"/>
      <c r="T36" s="112" t="s">
        <v>451</v>
      </c>
      <c r="U36" s="113"/>
      <c r="V36" s="114"/>
      <c r="W36" s="100">
        <f>IF(W35="","",VLOOKUP(W35,'[1]【記載例】シフト記号表（勤務時間帯）'!$C$6:$L$47,10,FALSE))</f>
        <v>8</v>
      </c>
      <c r="X36" s="101">
        <f>IF(X35="","",VLOOKUP(X35,'[1]【記載例】シフト記号表（勤務時間帯）'!$C$6:$L$47,10,FALSE))</f>
        <v>8</v>
      </c>
      <c r="Y36" s="101">
        <f>IF(Y35="","",VLOOKUP(Y35,'[1]【記載例】シフト記号表（勤務時間帯）'!$C$6:$L$47,10,FALSE))</f>
        <v>7.9999999999999982</v>
      </c>
      <c r="Z36" s="101">
        <f>IF(Z35="","",VLOOKUP(Z35,'[1]【記載例】シフト記号表（勤務時間帯）'!$C$6:$L$47,10,FALSE))</f>
        <v>7.9999999999999982</v>
      </c>
      <c r="AA36" s="101" t="str">
        <f>IF(AA35="","",VLOOKUP(AA35,'[1]【記載例】シフト記号表（勤務時間帯）'!$C$6:$L$47,10,FALSE))</f>
        <v/>
      </c>
      <c r="AB36" s="101">
        <f>IF(AB35="","",VLOOKUP(AB35,'[1]【記載例】シフト記号表（勤務時間帯）'!$C$6:$L$47,10,FALSE))</f>
        <v>8</v>
      </c>
      <c r="AC36" s="102" t="str">
        <f>IF(AC35="","",VLOOKUP(AC35,'[1]【記載例】シフト記号表（勤務時間帯）'!$C$6:$L$47,10,FALSE))</f>
        <v/>
      </c>
      <c r="AD36" s="100" t="str">
        <f>IF(AD35="","",VLOOKUP(AD35,'[1]【記載例】シフト記号表（勤務時間帯）'!$C$6:$L$47,10,FALSE))</f>
        <v/>
      </c>
      <c r="AE36" s="101">
        <f>IF(AE35="","",VLOOKUP(AE35,'[1]【記載例】シフト記号表（勤務時間帯）'!$C$6:$L$47,10,FALSE))</f>
        <v>8</v>
      </c>
      <c r="AF36" s="101">
        <f>IF(AF35="","",VLOOKUP(AF35,'[1]【記載例】シフト記号表（勤務時間帯）'!$C$6:$L$47,10,FALSE))</f>
        <v>8</v>
      </c>
      <c r="AG36" s="101">
        <f>IF(AG35="","",VLOOKUP(AG35,'[1]【記載例】シフト記号表（勤務時間帯）'!$C$6:$L$47,10,FALSE))</f>
        <v>7.9999999999999982</v>
      </c>
      <c r="AH36" s="101">
        <f>IF(AH35="","",VLOOKUP(AH35,'[1]【記載例】シフト記号表（勤務時間帯）'!$C$6:$L$47,10,FALSE))</f>
        <v>7.9999999999999982</v>
      </c>
      <c r="AI36" s="101" t="str">
        <f>IF(AI35="","",VLOOKUP(AI35,'[1]【記載例】シフト記号表（勤務時間帯）'!$C$6:$L$47,10,FALSE))</f>
        <v/>
      </c>
      <c r="AJ36" s="102">
        <f>IF(AJ35="","",VLOOKUP(AJ35,'[1]【記載例】シフト記号表（勤務時間帯）'!$C$6:$L$47,10,FALSE))</f>
        <v>8</v>
      </c>
      <c r="AK36" s="100">
        <f>IF(AK35="","",VLOOKUP(AK35,'[1]【記載例】シフト記号表（勤務時間帯）'!$C$6:$L$47,10,FALSE))</f>
        <v>8</v>
      </c>
      <c r="AL36" s="101" t="str">
        <f>IF(AL35="","",VLOOKUP(AL35,'[1]【記載例】シフト記号表（勤務時間帯）'!$C$6:$L$47,10,FALSE))</f>
        <v/>
      </c>
      <c r="AM36" s="101">
        <f>IF(AM35="","",VLOOKUP(AM35,'[1]【記載例】シフト記号表（勤務時間帯）'!$C$6:$L$47,10,FALSE))</f>
        <v>8</v>
      </c>
      <c r="AN36" s="101">
        <f>IF(AN35="","",VLOOKUP(AN35,'[1]【記載例】シフト記号表（勤務時間帯）'!$C$6:$L$47,10,FALSE))</f>
        <v>8</v>
      </c>
      <c r="AO36" s="101">
        <f>IF(AO35="","",VLOOKUP(AO35,'[1]【記載例】シフト記号表（勤務時間帯）'!$C$6:$L$47,10,FALSE))</f>
        <v>7.9999999999999982</v>
      </c>
      <c r="AP36" s="101">
        <f>IF(AP35="","",VLOOKUP(AP35,'[1]【記載例】シフト記号表（勤務時間帯）'!$C$6:$L$47,10,FALSE))</f>
        <v>7.9999999999999982</v>
      </c>
      <c r="AQ36" s="102" t="str">
        <f>IF(AQ35="","",VLOOKUP(AQ35,'[1]【記載例】シフト記号表（勤務時間帯）'!$C$6:$L$47,10,FALSE))</f>
        <v/>
      </c>
      <c r="AR36" s="100">
        <f>IF(AR35="","",VLOOKUP(AR35,'[1]【記載例】シフト記号表（勤務時間帯）'!$C$6:$L$47,10,FALSE))</f>
        <v>8</v>
      </c>
      <c r="AS36" s="101" t="str">
        <f>IF(AS35="","",VLOOKUP(AS35,'[1]【記載例】シフト記号表（勤務時間帯）'!$C$6:$L$47,10,FALSE))</f>
        <v/>
      </c>
      <c r="AT36" s="101" t="str">
        <f>IF(AT35="","",VLOOKUP(AT35,'[1]【記載例】シフト記号表（勤務時間帯）'!$C$6:$L$47,10,FALSE))</f>
        <v/>
      </c>
      <c r="AU36" s="101">
        <f>IF(AU35="","",VLOOKUP(AU35,'[1]【記載例】シフト記号表（勤務時間帯）'!$C$6:$L$47,10,FALSE))</f>
        <v>8</v>
      </c>
      <c r="AV36" s="101">
        <f>IF(AV35="","",VLOOKUP(AV35,'[1]【記載例】シフト記号表（勤務時間帯）'!$C$6:$L$47,10,FALSE))</f>
        <v>8</v>
      </c>
      <c r="AW36" s="101">
        <f>IF(AW35="","",VLOOKUP(AW35,'[1]【記載例】シフト記号表（勤務時間帯）'!$C$6:$L$47,10,FALSE))</f>
        <v>7.9999999999999982</v>
      </c>
      <c r="AX36" s="102">
        <f>IF(AX35="","",VLOOKUP(AX35,'[1]【記載例】シフト記号表（勤務時間帯）'!$C$6:$L$47,10,FALSE))</f>
        <v>7.9999999999999982</v>
      </c>
      <c r="AY36" s="100" t="str">
        <f>IF(AY35="","",VLOOKUP(AY35,'[1]【記載例】シフト記号表（勤務時間帯）'!$C$6:$L$47,10,FALSE))</f>
        <v/>
      </c>
      <c r="AZ36" s="101" t="str">
        <f>IF(AZ35="","",VLOOKUP(AZ35,'[1]【記載例】シフト記号表（勤務時間帯）'!$C$6:$L$47,10,FALSE))</f>
        <v/>
      </c>
      <c r="BA36" s="101" t="str">
        <f>IF(BA35="","",VLOOKUP(BA35,'[1]【記載例】シフト記号表（勤務時間帯）'!$C$6:$L$47,10,FALSE))</f>
        <v/>
      </c>
      <c r="BB36" s="705">
        <f>IF($BE$3="４週",SUM(W36:AX36),IF($BE$3="暦月",SUM(W36:BA36),""))</f>
        <v>160</v>
      </c>
      <c r="BC36" s="706"/>
      <c r="BD36" s="707">
        <f>IF($BE$3="４週",BB36/4,IF($BE$3="暦月",(BB36/($BE$8/7)),""))</f>
        <v>40</v>
      </c>
      <c r="BE36" s="706"/>
      <c r="BF36" s="702"/>
      <c r="BG36" s="703"/>
      <c r="BH36" s="703"/>
      <c r="BI36" s="703"/>
      <c r="BJ36" s="704"/>
    </row>
    <row r="37" spans="2:62" ht="20.25" customHeight="1">
      <c r="B37" s="671">
        <f>B35+1</f>
        <v>11</v>
      </c>
      <c r="C37" s="673" t="s">
        <v>464</v>
      </c>
      <c r="D37" s="674"/>
      <c r="E37" s="95"/>
      <c r="F37" s="96"/>
      <c r="G37" s="95"/>
      <c r="H37" s="96"/>
      <c r="I37" s="677" t="s">
        <v>544</v>
      </c>
      <c r="J37" s="678"/>
      <c r="K37" s="681" t="s">
        <v>545</v>
      </c>
      <c r="L37" s="682"/>
      <c r="M37" s="682"/>
      <c r="N37" s="674"/>
      <c r="O37" s="685" t="s">
        <v>573</v>
      </c>
      <c r="P37" s="686"/>
      <c r="Q37" s="686"/>
      <c r="R37" s="686"/>
      <c r="S37" s="687"/>
      <c r="T37" s="115" t="s">
        <v>450</v>
      </c>
      <c r="U37" s="116"/>
      <c r="V37" s="117"/>
      <c r="W37" s="108"/>
      <c r="X37" s="109" t="s">
        <v>564</v>
      </c>
      <c r="Y37" s="109" t="s">
        <v>565</v>
      </c>
      <c r="Z37" s="109" t="s">
        <v>567</v>
      </c>
      <c r="AA37" s="109" t="s">
        <v>566</v>
      </c>
      <c r="AB37" s="109"/>
      <c r="AC37" s="110" t="s">
        <v>567</v>
      </c>
      <c r="AD37" s="108" t="s">
        <v>567</v>
      </c>
      <c r="AE37" s="109"/>
      <c r="AF37" s="109" t="s">
        <v>564</v>
      </c>
      <c r="AG37" s="109" t="s">
        <v>565</v>
      </c>
      <c r="AH37" s="109" t="s">
        <v>567</v>
      </c>
      <c r="AI37" s="109" t="s">
        <v>566</v>
      </c>
      <c r="AJ37" s="110"/>
      <c r="AK37" s="108" t="s">
        <v>567</v>
      </c>
      <c r="AL37" s="109" t="s">
        <v>566</v>
      </c>
      <c r="AM37" s="109"/>
      <c r="AN37" s="109" t="s">
        <v>564</v>
      </c>
      <c r="AO37" s="109" t="s">
        <v>565</v>
      </c>
      <c r="AP37" s="109" t="s">
        <v>567</v>
      </c>
      <c r="AQ37" s="110"/>
      <c r="AR37" s="108"/>
      <c r="AS37" s="109" t="s">
        <v>567</v>
      </c>
      <c r="AT37" s="109" t="s">
        <v>566</v>
      </c>
      <c r="AU37" s="109"/>
      <c r="AV37" s="109" t="s">
        <v>564</v>
      </c>
      <c r="AW37" s="109" t="s">
        <v>565</v>
      </c>
      <c r="AX37" s="110" t="s">
        <v>567</v>
      </c>
      <c r="AY37" s="108"/>
      <c r="AZ37" s="109"/>
      <c r="BA37" s="111"/>
      <c r="BB37" s="691"/>
      <c r="BC37" s="692"/>
      <c r="BD37" s="650"/>
      <c r="BE37" s="651"/>
      <c r="BF37" s="652"/>
      <c r="BG37" s="653"/>
      <c r="BH37" s="653"/>
      <c r="BI37" s="653"/>
      <c r="BJ37" s="654"/>
    </row>
    <row r="38" spans="2:62" ht="20.25" customHeight="1">
      <c r="B38" s="694"/>
      <c r="C38" s="708"/>
      <c r="D38" s="709"/>
      <c r="E38" s="95"/>
      <c r="F38" s="96" t="str">
        <f>C37</f>
        <v>介護職員</v>
      </c>
      <c r="G38" s="95"/>
      <c r="H38" s="96" t="str">
        <f>I37</f>
        <v>A</v>
      </c>
      <c r="I38" s="710"/>
      <c r="J38" s="711"/>
      <c r="K38" s="712"/>
      <c r="L38" s="713"/>
      <c r="M38" s="713"/>
      <c r="N38" s="709"/>
      <c r="O38" s="685"/>
      <c r="P38" s="686"/>
      <c r="Q38" s="686"/>
      <c r="R38" s="686"/>
      <c r="S38" s="687"/>
      <c r="T38" s="112" t="s">
        <v>451</v>
      </c>
      <c r="U38" s="113"/>
      <c r="V38" s="114"/>
      <c r="W38" s="100" t="str">
        <f>IF(W37="","",VLOOKUP(W37,'[1]【記載例】シフト記号表（勤務時間帯）'!$C$6:$L$47,10,FALSE))</f>
        <v/>
      </c>
      <c r="X38" s="101">
        <f>IF(X37="","",VLOOKUP(X37,'[1]【記載例】シフト記号表（勤務時間帯）'!$C$6:$L$47,10,FALSE))</f>
        <v>8</v>
      </c>
      <c r="Y38" s="101">
        <f>IF(Y37="","",VLOOKUP(Y37,'[1]【記載例】シフト記号表（勤務時間帯）'!$C$6:$L$47,10,FALSE))</f>
        <v>8</v>
      </c>
      <c r="Z38" s="101">
        <f>IF(Z37="","",VLOOKUP(Z37,'[1]【記載例】シフト記号表（勤務時間帯）'!$C$6:$L$47,10,FALSE))</f>
        <v>8</v>
      </c>
      <c r="AA38" s="101">
        <f>IF(AA37="","",VLOOKUP(AA37,'[1]【記載例】シフト記号表（勤務時間帯）'!$C$6:$L$47,10,FALSE))</f>
        <v>7.9999999999999982</v>
      </c>
      <c r="AB38" s="101" t="str">
        <f>IF(AB37="","",VLOOKUP(AB37,'[1]【記載例】シフト記号表（勤務時間帯）'!$C$6:$L$47,10,FALSE))</f>
        <v/>
      </c>
      <c r="AC38" s="102">
        <f>IF(AC37="","",VLOOKUP(AC37,'[1]【記載例】シフト記号表（勤務時間帯）'!$C$6:$L$47,10,FALSE))</f>
        <v>8</v>
      </c>
      <c r="AD38" s="100">
        <f>IF(AD37="","",VLOOKUP(AD37,'[1]【記載例】シフト記号表（勤務時間帯）'!$C$6:$L$47,10,FALSE))</f>
        <v>8</v>
      </c>
      <c r="AE38" s="101" t="str">
        <f>IF(AE37="","",VLOOKUP(AE37,'[1]【記載例】シフト記号表（勤務時間帯）'!$C$6:$L$47,10,FALSE))</f>
        <v/>
      </c>
      <c r="AF38" s="101">
        <f>IF(AF37="","",VLOOKUP(AF37,'[1]【記載例】シフト記号表（勤務時間帯）'!$C$6:$L$47,10,FALSE))</f>
        <v>8</v>
      </c>
      <c r="AG38" s="101">
        <f>IF(AG37="","",VLOOKUP(AG37,'[1]【記載例】シフト記号表（勤務時間帯）'!$C$6:$L$47,10,FALSE))</f>
        <v>8</v>
      </c>
      <c r="AH38" s="101">
        <f>IF(AH37="","",VLOOKUP(AH37,'[1]【記載例】シフト記号表（勤務時間帯）'!$C$6:$L$47,10,FALSE))</f>
        <v>8</v>
      </c>
      <c r="AI38" s="101">
        <f>IF(AI37="","",VLOOKUP(AI37,'[1]【記載例】シフト記号表（勤務時間帯）'!$C$6:$L$47,10,FALSE))</f>
        <v>7.9999999999999982</v>
      </c>
      <c r="AJ38" s="102" t="str">
        <f>IF(AJ37="","",VLOOKUP(AJ37,'[1]【記載例】シフト記号表（勤務時間帯）'!$C$6:$L$47,10,FALSE))</f>
        <v/>
      </c>
      <c r="AK38" s="100">
        <f>IF(AK37="","",VLOOKUP(AK37,'[1]【記載例】シフト記号表（勤務時間帯）'!$C$6:$L$47,10,FALSE))</f>
        <v>8</v>
      </c>
      <c r="AL38" s="101">
        <f>IF(AL37="","",VLOOKUP(AL37,'[1]【記載例】シフト記号表（勤務時間帯）'!$C$6:$L$47,10,FALSE))</f>
        <v>7.9999999999999982</v>
      </c>
      <c r="AM38" s="101" t="str">
        <f>IF(AM37="","",VLOOKUP(AM37,'[1]【記載例】シフト記号表（勤務時間帯）'!$C$6:$L$47,10,FALSE))</f>
        <v/>
      </c>
      <c r="AN38" s="101">
        <f>IF(AN37="","",VLOOKUP(AN37,'[1]【記載例】シフト記号表（勤務時間帯）'!$C$6:$L$47,10,FALSE))</f>
        <v>8</v>
      </c>
      <c r="AO38" s="101">
        <f>IF(AO37="","",VLOOKUP(AO37,'[1]【記載例】シフト記号表（勤務時間帯）'!$C$6:$L$47,10,FALSE))</f>
        <v>8</v>
      </c>
      <c r="AP38" s="101">
        <f>IF(AP37="","",VLOOKUP(AP37,'[1]【記載例】シフト記号表（勤務時間帯）'!$C$6:$L$47,10,FALSE))</f>
        <v>8</v>
      </c>
      <c r="AQ38" s="102" t="str">
        <f>IF(AQ37="","",VLOOKUP(AQ37,'[1]【記載例】シフト記号表（勤務時間帯）'!$C$6:$L$47,10,FALSE))</f>
        <v/>
      </c>
      <c r="AR38" s="100" t="str">
        <f>IF(AR37="","",VLOOKUP(AR37,'[1]【記載例】シフト記号表（勤務時間帯）'!$C$6:$L$47,10,FALSE))</f>
        <v/>
      </c>
      <c r="AS38" s="101">
        <f>IF(AS37="","",VLOOKUP(AS37,'[1]【記載例】シフト記号表（勤務時間帯）'!$C$6:$L$47,10,FALSE))</f>
        <v>8</v>
      </c>
      <c r="AT38" s="101">
        <f>IF(AT37="","",VLOOKUP(AT37,'[1]【記載例】シフト記号表（勤務時間帯）'!$C$6:$L$47,10,FALSE))</f>
        <v>7.9999999999999982</v>
      </c>
      <c r="AU38" s="101" t="str">
        <f>IF(AU37="","",VLOOKUP(AU37,'[1]【記載例】シフト記号表（勤務時間帯）'!$C$6:$L$47,10,FALSE))</f>
        <v/>
      </c>
      <c r="AV38" s="101">
        <f>IF(AV37="","",VLOOKUP(AV37,'[1]【記載例】シフト記号表（勤務時間帯）'!$C$6:$L$47,10,FALSE))</f>
        <v>8</v>
      </c>
      <c r="AW38" s="101">
        <f>IF(AW37="","",VLOOKUP(AW37,'[1]【記載例】シフト記号表（勤務時間帯）'!$C$6:$L$47,10,FALSE))</f>
        <v>8</v>
      </c>
      <c r="AX38" s="102">
        <f>IF(AX37="","",VLOOKUP(AX37,'[1]【記載例】シフト記号表（勤務時間帯）'!$C$6:$L$47,10,FALSE))</f>
        <v>8</v>
      </c>
      <c r="AY38" s="100" t="str">
        <f>IF(AY37="","",VLOOKUP(AY37,'[1]【記載例】シフト記号表（勤務時間帯）'!$C$6:$L$47,10,FALSE))</f>
        <v/>
      </c>
      <c r="AZ38" s="101" t="str">
        <f>IF(AZ37="","",VLOOKUP(AZ37,'[1]【記載例】シフト記号表（勤務時間帯）'!$C$6:$L$47,10,FALSE))</f>
        <v/>
      </c>
      <c r="BA38" s="101" t="str">
        <f>IF(BA37="","",VLOOKUP(BA37,'[1]【記載例】シフト記号表（勤務時間帯）'!$C$6:$L$47,10,FALSE))</f>
        <v/>
      </c>
      <c r="BB38" s="705">
        <f>IF($BE$3="４週",SUM(W38:AX38),IF($BE$3="暦月",SUM(W38:BA38),""))</f>
        <v>160</v>
      </c>
      <c r="BC38" s="706"/>
      <c r="BD38" s="707">
        <f>IF($BE$3="４週",BB38/4,IF($BE$3="暦月",(BB38/($BE$8/7)),""))</f>
        <v>40</v>
      </c>
      <c r="BE38" s="706"/>
      <c r="BF38" s="702"/>
      <c r="BG38" s="703"/>
      <c r="BH38" s="703"/>
      <c r="BI38" s="703"/>
      <c r="BJ38" s="704"/>
    </row>
    <row r="39" spans="2:62" ht="20.25" customHeight="1">
      <c r="B39" s="671">
        <f>B37+1</f>
        <v>12</v>
      </c>
      <c r="C39" s="673" t="s">
        <v>464</v>
      </c>
      <c r="D39" s="674"/>
      <c r="E39" s="95"/>
      <c r="F39" s="96"/>
      <c r="G39" s="95"/>
      <c r="H39" s="96"/>
      <c r="I39" s="677" t="s">
        <v>544</v>
      </c>
      <c r="J39" s="678"/>
      <c r="K39" s="681" t="s">
        <v>545</v>
      </c>
      <c r="L39" s="682"/>
      <c r="M39" s="682"/>
      <c r="N39" s="674"/>
      <c r="O39" s="685" t="s">
        <v>574</v>
      </c>
      <c r="P39" s="686"/>
      <c r="Q39" s="686"/>
      <c r="R39" s="686"/>
      <c r="S39" s="687"/>
      <c r="T39" s="115" t="s">
        <v>450</v>
      </c>
      <c r="U39" s="116"/>
      <c r="V39" s="117"/>
      <c r="W39" s="108" t="s">
        <v>567</v>
      </c>
      <c r="X39" s="109"/>
      <c r="Y39" s="109" t="s">
        <v>564</v>
      </c>
      <c r="Z39" s="109" t="s">
        <v>565</v>
      </c>
      <c r="AA39" s="109" t="s">
        <v>567</v>
      </c>
      <c r="AB39" s="109" t="s">
        <v>566</v>
      </c>
      <c r="AC39" s="110"/>
      <c r="AD39" s="108" t="s">
        <v>566</v>
      </c>
      <c r="AE39" s="109" t="s">
        <v>567</v>
      </c>
      <c r="AF39" s="109"/>
      <c r="AG39" s="109" t="s">
        <v>564</v>
      </c>
      <c r="AH39" s="109" t="s">
        <v>565</v>
      </c>
      <c r="AI39" s="109" t="s">
        <v>567</v>
      </c>
      <c r="AJ39" s="110"/>
      <c r="AK39" s="108" t="s">
        <v>566</v>
      </c>
      <c r="AL39" s="109" t="s">
        <v>567</v>
      </c>
      <c r="AM39" s="109"/>
      <c r="AN39" s="109"/>
      <c r="AO39" s="109" t="s">
        <v>564</v>
      </c>
      <c r="AP39" s="109" t="s">
        <v>565</v>
      </c>
      <c r="AQ39" s="110" t="s">
        <v>566</v>
      </c>
      <c r="AR39" s="108" t="s">
        <v>566</v>
      </c>
      <c r="AS39" s="109"/>
      <c r="AT39" s="109" t="s">
        <v>567</v>
      </c>
      <c r="AU39" s="109" t="s">
        <v>566</v>
      </c>
      <c r="AV39" s="109"/>
      <c r="AW39" s="109" t="s">
        <v>564</v>
      </c>
      <c r="AX39" s="110" t="s">
        <v>565</v>
      </c>
      <c r="AY39" s="108"/>
      <c r="AZ39" s="109"/>
      <c r="BA39" s="111"/>
      <c r="BB39" s="691"/>
      <c r="BC39" s="692"/>
      <c r="BD39" s="650"/>
      <c r="BE39" s="651"/>
      <c r="BF39" s="652"/>
      <c r="BG39" s="653"/>
      <c r="BH39" s="653"/>
      <c r="BI39" s="653"/>
      <c r="BJ39" s="654"/>
    </row>
    <row r="40" spans="2:62" ht="20.25" customHeight="1">
      <c r="B40" s="694"/>
      <c r="C40" s="708"/>
      <c r="D40" s="709"/>
      <c r="E40" s="95"/>
      <c r="F40" s="96" t="str">
        <f>C39</f>
        <v>介護職員</v>
      </c>
      <c r="G40" s="95"/>
      <c r="H40" s="96" t="str">
        <f>I39</f>
        <v>A</v>
      </c>
      <c r="I40" s="710"/>
      <c r="J40" s="711"/>
      <c r="K40" s="712"/>
      <c r="L40" s="713"/>
      <c r="M40" s="713"/>
      <c r="N40" s="709"/>
      <c r="O40" s="685"/>
      <c r="P40" s="686"/>
      <c r="Q40" s="686"/>
      <c r="R40" s="686"/>
      <c r="S40" s="687"/>
      <c r="T40" s="112" t="s">
        <v>451</v>
      </c>
      <c r="U40" s="113"/>
      <c r="V40" s="114"/>
      <c r="W40" s="100">
        <f>IF(W39="","",VLOOKUP(W39,'[1]【記載例】シフト記号表（勤務時間帯）'!$C$6:$L$47,10,FALSE))</f>
        <v>8</v>
      </c>
      <c r="X40" s="101" t="str">
        <f>IF(X39="","",VLOOKUP(X39,'[1]【記載例】シフト記号表（勤務時間帯）'!$C$6:$L$47,10,FALSE))</f>
        <v/>
      </c>
      <c r="Y40" s="101">
        <f>IF(Y39="","",VLOOKUP(Y39,'[1]【記載例】シフト記号表（勤務時間帯）'!$C$6:$L$47,10,FALSE))</f>
        <v>8</v>
      </c>
      <c r="Z40" s="101">
        <f>IF(Z39="","",VLOOKUP(Z39,'[1]【記載例】シフト記号表（勤務時間帯）'!$C$6:$L$47,10,FALSE))</f>
        <v>8</v>
      </c>
      <c r="AA40" s="101">
        <f>IF(AA39="","",VLOOKUP(AA39,'[1]【記載例】シフト記号表（勤務時間帯）'!$C$6:$L$47,10,FALSE))</f>
        <v>8</v>
      </c>
      <c r="AB40" s="101">
        <f>IF(AB39="","",VLOOKUP(AB39,'[1]【記載例】シフト記号表（勤務時間帯）'!$C$6:$L$47,10,FALSE))</f>
        <v>7.9999999999999982</v>
      </c>
      <c r="AC40" s="102" t="str">
        <f>IF(AC39="","",VLOOKUP(AC39,'[1]【記載例】シフト記号表（勤務時間帯）'!$C$6:$L$47,10,FALSE))</f>
        <v/>
      </c>
      <c r="AD40" s="100">
        <f>IF(AD39="","",VLOOKUP(AD39,'[1]【記載例】シフト記号表（勤務時間帯）'!$C$6:$L$47,10,FALSE))</f>
        <v>7.9999999999999982</v>
      </c>
      <c r="AE40" s="101">
        <f>IF(AE39="","",VLOOKUP(AE39,'[1]【記載例】シフト記号表（勤務時間帯）'!$C$6:$L$47,10,FALSE))</f>
        <v>8</v>
      </c>
      <c r="AF40" s="101" t="str">
        <f>IF(AF39="","",VLOOKUP(AF39,'[1]【記載例】シフト記号表（勤務時間帯）'!$C$6:$L$47,10,FALSE))</f>
        <v/>
      </c>
      <c r="AG40" s="101">
        <f>IF(AG39="","",VLOOKUP(AG39,'[1]【記載例】シフト記号表（勤務時間帯）'!$C$6:$L$47,10,FALSE))</f>
        <v>8</v>
      </c>
      <c r="AH40" s="101">
        <f>IF(AH39="","",VLOOKUP(AH39,'[1]【記載例】シフト記号表（勤務時間帯）'!$C$6:$L$47,10,FALSE))</f>
        <v>8</v>
      </c>
      <c r="AI40" s="101">
        <f>IF(AI39="","",VLOOKUP(AI39,'[1]【記載例】シフト記号表（勤務時間帯）'!$C$6:$L$47,10,FALSE))</f>
        <v>8</v>
      </c>
      <c r="AJ40" s="102" t="str">
        <f>IF(AJ39="","",VLOOKUP(AJ39,'[1]【記載例】シフト記号表（勤務時間帯）'!$C$6:$L$47,10,FALSE))</f>
        <v/>
      </c>
      <c r="AK40" s="100">
        <f>IF(AK39="","",VLOOKUP(AK39,'[1]【記載例】シフト記号表（勤務時間帯）'!$C$6:$L$47,10,FALSE))</f>
        <v>7.9999999999999982</v>
      </c>
      <c r="AL40" s="101">
        <f>IF(AL39="","",VLOOKUP(AL39,'[1]【記載例】シフト記号表（勤務時間帯）'!$C$6:$L$47,10,FALSE))</f>
        <v>8</v>
      </c>
      <c r="AM40" s="101" t="str">
        <f>IF(AM39="","",VLOOKUP(AM39,'[1]【記載例】シフト記号表（勤務時間帯）'!$C$6:$L$47,10,FALSE))</f>
        <v/>
      </c>
      <c r="AN40" s="101" t="str">
        <f>IF(AN39="","",VLOOKUP(AN39,'[1]【記載例】シフト記号表（勤務時間帯）'!$C$6:$L$47,10,FALSE))</f>
        <v/>
      </c>
      <c r="AO40" s="101">
        <f>IF(AO39="","",VLOOKUP(AO39,'[1]【記載例】シフト記号表（勤務時間帯）'!$C$6:$L$47,10,FALSE))</f>
        <v>8</v>
      </c>
      <c r="AP40" s="101">
        <f>IF(AP39="","",VLOOKUP(AP39,'[1]【記載例】シフト記号表（勤務時間帯）'!$C$6:$L$47,10,FALSE))</f>
        <v>8</v>
      </c>
      <c r="AQ40" s="102">
        <f>IF(AQ39="","",VLOOKUP(AQ39,'[1]【記載例】シフト記号表（勤務時間帯）'!$C$6:$L$47,10,FALSE))</f>
        <v>7.9999999999999982</v>
      </c>
      <c r="AR40" s="100">
        <f>IF(AR39="","",VLOOKUP(AR39,'[1]【記載例】シフト記号表（勤務時間帯）'!$C$6:$L$47,10,FALSE))</f>
        <v>7.9999999999999982</v>
      </c>
      <c r="AS40" s="101" t="str">
        <f>IF(AS39="","",VLOOKUP(AS39,'[1]【記載例】シフト記号表（勤務時間帯）'!$C$6:$L$47,10,FALSE))</f>
        <v/>
      </c>
      <c r="AT40" s="101">
        <f>IF(AT39="","",VLOOKUP(AT39,'[1]【記載例】シフト記号表（勤務時間帯）'!$C$6:$L$47,10,FALSE))</f>
        <v>8</v>
      </c>
      <c r="AU40" s="101">
        <f>IF(AU39="","",VLOOKUP(AU39,'[1]【記載例】シフト記号表（勤務時間帯）'!$C$6:$L$47,10,FALSE))</f>
        <v>7.9999999999999982</v>
      </c>
      <c r="AV40" s="101" t="str">
        <f>IF(AV39="","",VLOOKUP(AV39,'[1]【記載例】シフト記号表（勤務時間帯）'!$C$6:$L$47,10,FALSE))</f>
        <v/>
      </c>
      <c r="AW40" s="101">
        <f>IF(AW39="","",VLOOKUP(AW39,'[1]【記載例】シフト記号表（勤務時間帯）'!$C$6:$L$47,10,FALSE))</f>
        <v>8</v>
      </c>
      <c r="AX40" s="102">
        <f>IF(AX39="","",VLOOKUP(AX39,'[1]【記載例】シフト記号表（勤務時間帯）'!$C$6:$L$47,10,FALSE))</f>
        <v>8</v>
      </c>
      <c r="AY40" s="100" t="str">
        <f>IF(AY39="","",VLOOKUP(AY39,'[1]【記載例】シフト記号表（勤務時間帯）'!$C$6:$L$47,10,FALSE))</f>
        <v/>
      </c>
      <c r="AZ40" s="101" t="str">
        <f>IF(AZ39="","",VLOOKUP(AZ39,'[1]【記載例】シフト記号表（勤務時間帯）'!$C$6:$L$47,10,FALSE))</f>
        <v/>
      </c>
      <c r="BA40" s="101" t="str">
        <f>IF(BA39="","",VLOOKUP(BA39,'[1]【記載例】シフト記号表（勤務時間帯）'!$C$6:$L$47,10,FALSE))</f>
        <v/>
      </c>
      <c r="BB40" s="705">
        <f>IF($BE$3="４週",SUM(W40:AX40),IF($BE$3="暦月",SUM(W40:BA40),""))</f>
        <v>160</v>
      </c>
      <c r="BC40" s="706"/>
      <c r="BD40" s="707">
        <f>IF($BE$3="４週",BB40/4,IF($BE$3="暦月",(BB40/($BE$8/7)),""))</f>
        <v>40</v>
      </c>
      <c r="BE40" s="706"/>
      <c r="BF40" s="702"/>
      <c r="BG40" s="703"/>
      <c r="BH40" s="703"/>
      <c r="BI40" s="703"/>
      <c r="BJ40" s="704"/>
    </row>
    <row r="41" spans="2:62" ht="20.25" customHeight="1">
      <c r="B41" s="671">
        <f>B39+1</f>
        <v>13</v>
      </c>
      <c r="C41" s="673" t="s">
        <v>464</v>
      </c>
      <c r="D41" s="674"/>
      <c r="E41" s="95"/>
      <c r="F41" s="96"/>
      <c r="G41" s="95"/>
      <c r="H41" s="96"/>
      <c r="I41" s="677" t="s">
        <v>544</v>
      </c>
      <c r="J41" s="678"/>
      <c r="K41" s="681" t="s">
        <v>545</v>
      </c>
      <c r="L41" s="682"/>
      <c r="M41" s="682"/>
      <c r="N41" s="674"/>
      <c r="O41" s="685" t="s">
        <v>575</v>
      </c>
      <c r="P41" s="686"/>
      <c r="Q41" s="686"/>
      <c r="R41" s="686"/>
      <c r="S41" s="687"/>
      <c r="T41" s="115" t="s">
        <v>450</v>
      </c>
      <c r="U41" s="116"/>
      <c r="V41" s="117"/>
      <c r="W41" s="108" t="s">
        <v>566</v>
      </c>
      <c r="X41" s="109" t="s">
        <v>567</v>
      </c>
      <c r="Y41" s="109"/>
      <c r="Z41" s="109" t="s">
        <v>564</v>
      </c>
      <c r="AA41" s="109" t="s">
        <v>565</v>
      </c>
      <c r="AB41" s="109"/>
      <c r="AC41" s="110" t="s">
        <v>566</v>
      </c>
      <c r="AD41" s="108" t="s">
        <v>567</v>
      </c>
      <c r="AE41" s="109" t="s">
        <v>567</v>
      </c>
      <c r="AF41" s="109" t="s">
        <v>566</v>
      </c>
      <c r="AG41" s="109"/>
      <c r="AH41" s="109" t="s">
        <v>564</v>
      </c>
      <c r="AI41" s="109" t="s">
        <v>565</v>
      </c>
      <c r="AJ41" s="110"/>
      <c r="AK41" s="108" t="s">
        <v>567</v>
      </c>
      <c r="AL41" s="109"/>
      <c r="AM41" s="109" t="s">
        <v>567</v>
      </c>
      <c r="AN41" s="109" t="s">
        <v>567</v>
      </c>
      <c r="AO41" s="109"/>
      <c r="AP41" s="109" t="s">
        <v>564</v>
      </c>
      <c r="AQ41" s="110" t="s">
        <v>565</v>
      </c>
      <c r="AR41" s="108" t="s">
        <v>567</v>
      </c>
      <c r="AS41" s="109" t="s">
        <v>566</v>
      </c>
      <c r="AT41" s="109"/>
      <c r="AU41" s="109" t="s">
        <v>567</v>
      </c>
      <c r="AV41" s="109" t="s">
        <v>576</v>
      </c>
      <c r="AW41" s="109"/>
      <c r="AX41" s="110" t="s">
        <v>564</v>
      </c>
      <c r="AY41" s="108"/>
      <c r="AZ41" s="109"/>
      <c r="BA41" s="111"/>
      <c r="BB41" s="691"/>
      <c r="BC41" s="692"/>
      <c r="BD41" s="650"/>
      <c r="BE41" s="651"/>
      <c r="BF41" s="652"/>
      <c r="BG41" s="653"/>
      <c r="BH41" s="653"/>
      <c r="BI41" s="653"/>
      <c r="BJ41" s="654"/>
    </row>
    <row r="42" spans="2:62" ht="20.25" customHeight="1">
      <c r="B42" s="694"/>
      <c r="C42" s="708"/>
      <c r="D42" s="709"/>
      <c r="E42" s="95"/>
      <c r="F42" s="96" t="str">
        <f>C41</f>
        <v>介護職員</v>
      </c>
      <c r="G42" s="95"/>
      <c r="H42" s="96" t="str">
        <f>I41</f>
        <v>A</v>
      </c>
      <c r="I42" s="710"/>
      <c r="J42" s="711"/>
      <c r="K42" s="712"/>
      <c r="L42" s="713"/>
      <c r="M42" s="713"/>
      <c r="N42" s="709"/>
      <c r="O42" s="685"/>
      <c r="P42" s="686"/>
      <c r="Q42" s="686"/>
      <c r="R42" s="686"/>
      <c r="S42" s="687"/>
      <c r="T42" s="112" t="s">
        <v>451</v>
      </c>
      <c r="U42" s="113"/>
      <c r="V42" s="114"/>
      <c r="W42" s="100">
        <f>IF(W41="","",VLOOKUP(W41,'[1]【記載例】シフト記号表（勤務時間帯）'!$C$6:$L$47,10,FALSE))</f>
        <v>7.9999999999999982</v>
      </c>
      <c r="X42" s="101">
        <f>IF(X41="","",VLOOKUP(X41,'[1]【記載例】シフト記号表（勤務時間帯）'!$C$6:$L$47,10,FALSE))</f>
        <v>8</v>
      </c>
      <c r="Y42" s="101" t="str">
        <f>IF(Y41="","",VLOOKUP(Y41,'[1]【記載例】シフト記号表（勤務時間帯）'!$C$6:$L$47,10,FALSE))</f>
        <v/>
      </c>
      <c r="Z42" s="101">
        <f>IF(Z41="","",VLOOKUP(Z41,'[1]【記載例】シフト記号表（勤務時間帯）'!$C$6:$L$47,10,FALSE))</f>
        <v>8</v>
      </c>
      <c r="AA42" s="101">
        <f>IF(AA41="","",VLOOKUP(AA41,'[1]【記載例】シフト記号表（勤務時間帯）'!$C$6:$L$47,10,FALSE))</f>
        <v>8</v>
      </c>
      <c r="AB42" s="101" t="str">
        <f>IF(AB41="","",VLOOKUP(AB41,'[1]【記載例】シフト記号表（勤務時間帯）'!$C$6:$L$47,10,FALSE))</f>
        <v/>
      </c>
      <c r="AC42" s="102">
        <f>IF(AC41="","",VLOOKUP(AC41,'[1]【記載例】シフト記号表（勤務時間帯）'!$C$6:$L$47,10,FALSE))</f>
        <v>7.9999999999999982</v>
      </c>
      <c r="AD42" s="100">
        <f>IF(AD41="","",VLOOKUP(AD41,'[1]【記載例】シフト記号表（勤務時間帯）'!$C$6:$L$47,10,FALSE))</f>
        <v>8</v>
      </c>
      <c r="AE42" s="101">
        <f>IF(AE41="","",VLOOKUP(AE41,'[1]【記載例】シフト記号表（勤務時間帯）'!$C$6:$L$47,10,FALSE))</f>
        <v>8</v>
      </c>
      <c r="AF42" s="101">
        <f>IF(AF41="","",VLOOKUP(AF41,'[1]【記載例】シフト記号表（勤務時間帯）'!$C$6:$L$47,10,FALSE))</f>
        <v>7.9999999999999982</v>
      </c>
      <c r="AG42" s="101" t="str">
        <f>IF(AG41="","",VLOOKUP(AG41,'[1]【記載例】シフト記号表（勤務時間帯）'!$C$6:$L$47,10,FALSE))</f>
        <v/>
      </c>
      <c r="AH42" s="101">
        <f>IF(AH41="","",VLOOKUP(AH41,'[1]【記載例】シフト記号表（勤務時間帯）'!$C$6:$L$47,10,FALSE))</f>
        <v>8</v>
      </c>
      <c r="AI42" s="101">
        <f>IF(AI41="","",VLOOKUP(AI41,'[1]【記載例】シフト記号表（勤務時間帯）'!$C$6:$L$47,10,FALSE))</f>
        <v>8</v>
      </c>
      <c r="AJ42" s="102" t="str">
        <f>IF(AJ41="","",VLOOKUP(AJ41,'[1]【記載例】シフト記号表（勤務時間帯）'!$C$6:$L$47,10,FALSE))</f>
        <v/>
      </c>
      <c r="AK42" s="100">
        <f>IF(AK41="","",VLOOKUP(AK41,'[1]【記載例】シフト記号表（勤務時間帯）'!$C$6:$L$47,10,FALSE))</f>
        <v>8</v>
      </c>
      <c r="AL42" s="101" t="str">
        <f>IF(AL41="","",VLOOKUP(AL41,'[1]【記載例】シフト記号表（勤務時間帯）'!$C$6:$L$47,10,FALSE))</f>
        <v/>
      </c>
      <c r="AM42" s="101">
        <f>IF(AM41="","",VLOOKUP(AM41,'[1]【記載例】シフト記号表（勤務時間帯）'!$C$6:$L$47,10,FALSE))</f>
        <v>8</v>
      </c>
      <c r="AN42" s="101">
        <f>IF(AN41="","",VLOOKUP(AN41,'[1]【記載例】シフト記号表（勤務時間帯）'!$C$6:$L$47,10,FALSE))</f>
        <v>8</v>
      </c>
      <c r="AO42" s="101" t="str">
        <f>IF(AO41="","",VLOOKUP(AO41,'[1]【記載例】シフト記号表（勤務時間帯）'!$C$6:$L$47,10,FALSE))</f>
        <v/>
      </c>
      <c r="AP42" s="101">
        <f>IF(AP41="","",VLOOKUP(AP41,'[1]【記載例】シフト記号表（勤務時間帯）'!$C$6:$L$47,10,FALSE))</f>
        <v>8</v>
      </c>
      <c r="AQ42" s="102">
        <f>IF(AQ41="","",VLOOKUP(AQ41,'[1]【記載例】シフト記号表（勤務時間帯）'!$C$6:$L$47,10,FALSE))</f>
        <v>8</v>
      </c>
      <c r="AR42" s="100">
        <f>IF(AR41="","",VLOOKUP(AR41,'[1]【記載例】シフト記号表（勤務時間帯）'!$C$6:$L$47,10,FALSE))</f>
        <v>8</v>
      </c>
      <c r="AS42" s="101">
        <f>IF(AS41="","",VLOOKUP(AS41,'[1]【記載例】シフト記号表（勤務時間帯）'!$C$6:$L$47,10,FALSE))</f>
        <v>7.9999999999999982</v>
      </c>
      <c r="AT42" s="101" t="str">
        <f>IF(AT41="","",VLOOKUP(AT41,'[1]【記載例】シフト記号表（勤務時間帯）'!$C$6:$L$47,10,FALSE))</f>
        <v/>
      </c>
      <c r="AU42" s="101">
        <f>IF(AU41="","",VLOOKUP(AU41,'[1]【記載例】シフト記号表（勤務時間帯）'!$C$6:$L$47,10,FALSE))</f>
        <v>8</v>
      </c>
      <c r="AV42" s="101">
        <f>IF(AV41="","",VLOOKUP(AV41,'[1]【記載例】シフト記号表（勤務時間帯）'!$C$6:$L$47,10,FALSE))</f>
        <v>8</v>
      </c>
      <c r="AW42" s="101" t="str">
        <f>IF(AW41="","",VLOOKUP(AW41,'[1]【記載例】シフト記号表（勤務時間帯）'!$C$6:$L$47,10,FALSE))</f>
        <v/>
      </c>
      <c r="AX42" s="102">
        <f>IF(AX41="","",VLOOKUP(AX41,'[1]【記載例】シフト記号表（勤務時間帯）'!$C$6:$L$47,10,FALSE))</f>
        <v>8</v>
      </c>
      <c r="AY42" s="100" t="str">
        <f>IF(AY41="","",VLOOKUP(AY41,'[1]【記載例】シフト記号表（勤務時間帯）'!$C$6:$L$47,10,FALSE))</f>
        <v/>
      </c>
      <c r="AZ42" s="101" t="str">
        <f>IF(AZ41="","",VLOOKUP(AZ41,'[1]【記載例】シフト記号表（勤務時間帯）'!$C$6:$L$47,10,FALSE))</f>
        <v/>
      </c>
      <c r="BA42" s="101" t="str">
        <f>IF(BA41="","",VLOOKUP(BA41,'[1]【記載例】シフト記号表（勤務時間帯）'!$C$6:$L$47,10,FALSE))</f>
        <v/>
      </c>
      <c r="BB42" s="705">
        <f>IF($BE$3="４週",SUM(W42:AX42),IF($BE$3="暦月",SUM(W42:BA42),""))</f>
        <v>160</v>
      </c>
      <c r="BC42" s="706"/>
      <c r="BD42" s="707">
        <f>IF($BE$3="４週",BB42/4,IF($BE$3="暦月",(BB42/($BE$8/7)),""))</f>
        <v>40</v>
      </c>
      <c r="BE42" s="706"/>
      <c r="BF42" s="702"/>
      <c r="BG42" s="703"/>
      <c r="BH42" s="703"/>
      <c r="BI42" s="703"/>
      <c r="BJ42" s="704"/>
    </row>
    <row r="43" spans="2:62" ht="20.25" customHeight="1">
      <c r="B43" s="671">
        <f>B41+1</f>
        <v>14</v>
      </c>
      <c r="C43" s="673" t="s">
        <v>464</v>
      </c>
      <c r="D43" s="674"/>
      <c r="E43" s="95"/>
      <c r="F43" s="96"/>
      <c r="G43" s="95"/>
      <c r="H43" s="96"/>
      <c r="I43" s="677" t="s">
        <v>577</v>
      </c>
      <c r="J43" s="678"/>
      <c r="K43" s="681" t="s">
        <v>545</v>
      </c>
      <c r="L43" s="682"/>
      <c r="M43" s="682"/>
      <c r="N43" s="674"/>
      <c r="O43" s="685" t="s">
        <v>578</v>
      </c>
      <c r="P43" s="686"/>
      <c r="Q43" s="686"/>
      <c r="R43" s="686"/>
      <c r="S43" s="687"/>
      <c r="T43" s="115" t="s">
        <v>450</v>
      </c>
      <c r="U43" s="116"/>
      <c r="V43" s="117"/>
      <c r="W43" s="108"/>
      <c r="X43" s="109" t="s">
        <v>566</v>
      </c>
      <c r="Y43" s="109" t="s">
        <v>567</v>
      </c>
      <c r="Z43" s="109"/>
      <c r="AA43" s="109" t="s">
        <v>567</v>
      </c>
      <c r="AB43" s="109" t="s">
        <v>567</v>
      </c>
      <c r="AC43" s="110"/>
      <c r="AD43" s="108"/>
      <c r="AE43" s="109" t="s">
        <v>566</v>
      </c>
      <c r="AF43" s="109" t="s">
        <v>567</v>
      </c>
      <c r="AG43" s="109" t="s">
        <v>567</v>
      </c>
      <c r="AH43" s="109"/>
      <c r="AI43" s="109"/>
      <c r="AJ43" s="110" t="s">
        <v>566</v>
      </c>
      <c r="AK43" s="108"/>
      <c r="AL43" s="109"/>
      <c r="AM43" s="109" t="s">
        <v>566</v>
      </c>
      <c r="AN43" s="109" t="s">
        <v>566</v>
      </c>
      <c r="AO43" s="109" t="s">
        <v>567</v>
      </c>
      <c r="AP43" s="109"/>
      <c r="AQ43" s="110" t="s">
        <v>567</v>
      </c>
      <c r="AR43" s="108"/>
      <c r="AS43" s="109" t="s">
        <v>567</v>
      </c>
      <c r="AT43" s="109" t="s">
        <v>567</v>
      </c>
      <c r="AU43" s="109"/>
      <c r="AV43" s="109" t="s">
        <v>567</v>
      </c>
      <c r="AW43" s="109" t="s">
        <v>566</v>
      </c>
      <c r="AX43" s="110"/>
      <c r="AY43" s="108"/>
      <c r="AZ43" s="109"/>
      <c r="BA43" s="111"/>
      <c r="BB43" s="691"/>
      <c r="BC43" s="692"/>
      <c r="BD43" s="650"/>
      <c r="BE43" s="651"/>
      <c r="BF43" s="652"/>
      <c r="BG43" s="653"/>
      <c r="BH43" s="653"/>
      <c r="BI43" s="653"/>
      <c r="BJ43" s="654"/>
    </row>
    <row r="44" spans="2:62" ht="20.25" customHeight="1">
      <c r="B44" s="694"/>
      <c r="C44" s="708"/>
      <c r="D44" s="709"/>
      <c r="E44" s="95"/>
      <c r="F44" s="96" t="str">
        <f>C43</f>
        <v>介護職員</v>
      </c>
      <c r="G44" s="95"/>
      <c r="H44" s="96" t="str">
        <f>I43</f>
        <v>C</v>
      </c>
      <c r="I44" s="710"/>
      <c r="J44" s="711"/>
      <c r="K44" s="712"/>
      <c r="L44" s="713"/>
      <c r="M44" s="713"/>
      <c r="N44" s="709"/>
      <c r="O44" s="685"/>
      <c r="P44" s="686"/>
      <c r="Q44" s="686"/>
      <c r="R44" s="686"/>
      <c r="S44" s="687"/>
      <c r="T44" s="112" t="s">
        <v>451</v>
      </c>
      <c r="U44" s="113"/>
      <c r="V44" s="114"/>
      <c r="W44" s="100" t="str">
        <f>IF(W43="","",VLOOKUP(W43,'[1]【記載例】シフト記号表（勤務時間帯）'!$C$6:$L$47,10,FALSE))</f>
        <v/>
      </c>
      <c r="X44" s="101">
        <f>IF(X43="","",VLOOKUP(X43,'[1]【記載例】シフト記号表（勤務時間帯）'!$C$6:$L$47,10,FALSE))</f>
        <v>7.9999999999999982</v>
      </c>
      <c r="Y44" s="101">
        <f>IF(Y43="","",VLOOKUP(Y43,'[1]【記載例】シフト記号表（勤務時間帯）'!$C$6:$L$47,10,FALSE))</f>
        <v>8</v>
      </c>
      <c r="Z44" s="101" t="str">
        <f>IF(Z43="","",VLOOKUP(Z43,'[1]【記載例】シフト記号表（勤務時間帯）'!$C$6:$L$47,10,FALSE))</f>
        <v/>
      </c>
      <c r="AA44" s="101">
        <f>IF(AA43="","",VLOOKUP(AA43,'[1]【記載例】シフト記号表（勤務時間帯）'!$C$6:$L$47,10,FALSE))</f>
        <v>8</v>
      </c>
      <c r="AB44" s="101">
        <f>IF(AB43="","",VLOOKUP(AB43,'[1]【記載例】シフト記号表（勤務時間帯）'!$C$6:$L$47,10,FALSE))</f>
        <v>8</v>
      </c>
      <c r="AC44" s="102" t="str">
        <f>IF(AC43="","",VLOOKUP(AC43,'[1]【記載例】シフト記号表（勤務時間帯）'!$C$6:$L$47,10,FALSE))</f>
        <v/>
      </c>
      <c r="AD44" s="100" t="str">
        <f>IF(AD43="","",VLOOKUP(AD43,'[1]【記載例】シフト記号表（勤務時間帯）'!$C$6:$L$47,10,FALSE))</f>
        <v/>
      </c>
      <c r="AE44" s="101">
        <f>IF(AE43="","",VLOOKUP(AE43,'[1]【記載例】シフト記号表（勤務時間帯）'!$C$6:$L$47,10,FALSE))</f>
        <v>7.9999999999999982</v>
      </c>
      <c r="AF44" s="101">
        <f>IF(AF43="","",VLOOKUP(AF43,'[1]【記載例】シフト記号表（勤務時間帯）'!$C$6:$L$47,10,FALSE))</f>
        <v>8</v>
      </c>
      <c r="AG44" s="101">
        <f>IF(AG43="","",VLOOKUP(AG43,'[1]【記載例】シフト記号表（勤務時間帯）'!$C$6:$L$47,10,FALSE))</f>
        <v>8</v>
      </c>
      <c r="AH44" s="101" t="str">
        <f>IF(AH43="","",VLOOKUP(AH43,'[1]【記載例】シフト記号表（勤務時間帯）'!$C$6:$L$47,10,FALSE))</f>
        <v/>
      </c>
      <c r="AI44" s="101" t="str">
        <f>IF(AI43="","",VLOOKUP(AI43,'[1]【記載例】シフト記号表（勤務時間帯）'!$C$6:$L$47,10,FALSE))</f>
        <v/>
      </c>
      <c r="AJ44" s="102">
        <f>IF(AJ43="","",VLOOKUP(AJ43,'[1]【記載例】シフト記号表（勤務時間帯）'!$C$6:$L$47,10,FALSE))</f>
        <v>7.9999999999999982</v>
      </c>
      <c r="AK44" s="100" t="str">
        <f>IF(AK43="","",VLOOKUP(AK43,'[1]【記載例】シフト記号表（勤務時間帯）'!$C$6:$L$47,10,FALSE))</f>
        <v/>
      </c>
      <c r="AL44" s="101" t="str">
        <f>IF(AL43="","",VLOOKUP(AL43,'[1]【記載例】シフト記号表（勤務時間帯）'!$C$6:$L$47,10,FALSE))</f>
        <v/>
      </c>
      <c r="AM44" s="101">
        <f>IF(AM43="","",VLOOKUP(AM43,'[1]【記載例】シフト記号表（勤務時間帯）'!$C$6:$L$47,10,FALSE))</f>
        <v>7.9999999999999982</v>
      </c>
      <c r="AN44" s="101">
        <f>IF(AN43="","",VLOOKUP(AN43,'[1]【記載例】シフト記号表（勤務時間帯）'!$C$6:$L$47,10,FALSE))</f>
        <v>7.9999999999999982</v>
      </c>
      <c r="AO44" s="101">
        <f>IF(AO43="","",VLOOKUP(AO43,'[1]【記載例】シフト記号表（勤務時間帯）'!$C$6:$L$47,10,FALSE))</f>
        <v>8</v>
      </c>
      <c r="AP44" s="101" t="str">
        <f>IF(AP43="","",VLOOKUP(AP43,'[1]【記載例】シフト記号表（勤務時間帯）'!$C$6:$L$47,10,FALSE))</f>
        <v/>
      </c>
      <c r="AQ44" s="102">
        <f>IF(AQ43="","",VLOOKUP(AQ43,'[1]【記載例】シフト記号表（勤務時間帯）'!$C$6:$L$47,10,FALSE))</f>
        <v>8</v>
      </c>
      <c r="AR44" s="100" t="str">
        <f>IF(AR43="","",VLOOKUP(AR43,'[1]【記載例】シフト記号表（勤務時間帯）'!$C$6:$L$47,10,FALSE))</f>
        <v/>
      </c>
      <c r="AS44" s="101">
        <f>IF(AS43="","",VLOOKUP(AS43,'[1]【記載例】シフト記号表（勤務時間帯）'!$C$6:$L$47,10,FALSE))</f>
        <v>8</v>
      </c>
      <c r="AT44" s="101">
        <f>IF(AT43="","",VLOOKUP(AT43,'[1]【記載例】シフト記号表（勤務時間帯）'!$C$6:$L$47,10,FALSE))</f>
        <v>8</v>
      </c>
      <c r="AU44" s="101" t="str">
        <f>IF(AU43="","",VLOOKUP(AU43,'[1]【記載例】シフト記号表（勤務時間帯）'!$C$6:$L$47,10,FALSE))</f>
        <v/>
      </c>
      <c r="AV44" s="101">
        <f>IF(AV43="","",VLOOKUP(AV43,'[1]【記載例】シフト記号表（勤務時間帯）'!$C$6:$L$47,10,FALSE))</f>
        <v>8</v>
      </c>
      <c r="AW44" s="101">
        <f>IF(AW43="","",VLOOKUP(AW43,'[1]【記載例】シフト記号表（勤務時間帯）'!$C$6:$L$47,10,FALSE))</f>
        <v>7.9999999999999982</v>
      </c>
      <c r="AX44" s="102" t="str">
        <f>IF(AX43="","",VLOOKUP(AX43,'[1]【記載例】シフト記号表（勤務時間帯）'!$C$6:$L$47,10,FALSE))</f>
        <v/>
      </c>
      <c r="AY44" s="100" t="str">
        <f>IF(AY43="","",VLOOKUP(AY43,'[1]【記載例】シフト記号表（勤務時間帯）'!$C$6:$L$47,10,FALSE))</f>
        <v/>
      </c>
      <c r="AZ44" s="101" t="str">
        <f>IF(AZ43="","",VLOOKUP(AZ43,'[1]【記載例】シフト記号表（勤務時間帯）'!$C$6:$L$47,10,FALSE))</f>
        <v/>
      </c>
      <c r="BA44" s="101" t="str">
        <f>IF(BA43="","",VLOOKUP(BA43,'[1]【記載例】シフト記号表（勤務時間帯）'!$C$6:$L$47,10,FALSE))</f>
        <v/>
      </c>
      <c r="BB44" s="705">
        <f>IF($BE$3="４週",SUM(W44:AX44),IF($BE$3="暦月",SUM(W44:BA44),""))</f>
        <v>128</v>
      </c>
      <c r="BC44" s="706"/>
      <c r="BD44" s="707">
        <f>IF($BE$3="４週",BB44/4,IF($BE$3="暦月",(BB44/($BE$8/7)),""))</f>
        <v>32</v>
      </c>
      <c r="BE44" s="706"/>
      <c r="BF44" s="702"/>
      <c r="BG44" s="703"/>
      <c r="BH44" s="703"/>
      <c r="BI44" s="703"/>
      <c r="BJ44" s="704"/>
    </row>
    <row r="45" spans="2:62" ht="20.25" customHeight="1">
      <c r="B45" s="671">
        <f>B43+1</f>
        <v>15</v>
      </c>
      <c r="C45" s="673" t="s">
        <v>464</v>
      </c>
      <c r="D45" s="674"/>
      <c r="E45" s="95"/>
      <c r="F45" s="96"/>
      <c r="G45" s="95"/>
      <c r="H45" s="96"/>
      <c r="I45" s="677" t="s">
        <v>544</v>
      </c>
      <c r="J45" s="678"/>
      <c r="K45" s="681" t="s">
        <v>570</v>
      </c>
      <c r="L45" s="682"/>
      <c r="M45" s="682"/>
      <c r="N45" s="674"/>
      <c r="O45" s="685" t="s">
        <v>579</v>
      </c>
      <c r="P45" s="686"/>
      <c r="Q45" s="686"/>
      <c r="R45" s="686"/>
      <c r="S45" s="687"/>
      <c r="T45" s="115" t="s">
        <v>450</v>
      </c>
      <c r="U45" s="116"/>
      <c r="V45" s="117"/>
      <c r="W45" s="108" t="s">
        <v>567</v>
      </c>
      <c r="X45" s="109" t="s">
        <v>567</v>
      </c>
      <c r="Y45" s="109"/>
      <c r="Z45" s="109"/>
      <c r="AA45" s="109" t="s">
        <v>564</v>
      </c>
      <c r="AB45" s="109" t="s">
        <v>565</v>
      </c>
      <c r="AC45" s="110" t="s">
        <v>566</v>
      </c>
      <c r="AD45" s="108" t="s">
        <v>566</v>
      </c>
      <c r="AE45" s="109"/>
      <c r="AF45" s="109" t="s">
        <v>567</v>
      </c>
      <c r="AG45" s="109" t="s">
        <v>567</v>
      </c>
      <c r="AH45" s="109"/>
      <c r="AI45" s="109" t="s">
        <v>564</v>
      </c>
      <c r="AJ45" s="110" t="s">
        <v>565</v>
      </c>
      <c r="AK45" s="108" t="s">
        <v>566</v>
      </c>
      <c r="AL45" s="109" t="s">
        <v>566</v>
      </c>
      <c r="AM45" s="109"/>
      <c r="AN45" s="109" t="s">
        <v>567</v>
      </c>
      <c r="AO45" s="109"/>
      <c r="AP45" s="109"/>
      <c r="AQ45" s="110" t="s">
        <v>564</v>
      </c>
      <c r="AR45" s="108" t="s">
        <v>565</v>
      </c>
      <c r="AS45" s="109" t="s">
        <v>566</v>
      </c>
      <c r="AT45" s="109" t="s">
        <v>566</v>
      </c>
      <c r="AU45" s="109"/>
      <c r="AV45" s="109" t="s">
        <v>566</v>
      </c>
      <c r="AW45" s="109" t="s">
        <v>567</v>
      </c>
      <c r="AX45" s="110" t="s">
        <v>567</v>
      </c>
      <c r="AY45" s="108"/>
      <c r="AZ45" s="109"/>
      <c r="BA45" s="111"/>
      <c r="BB45" s="691"/>
      <c r="BC45" s="692"/>
      <c r="BD45" s="650"/>
      <c r="BE45" s="651"/>
      <c r="BF45" s="652"/>
      <c r="BG45" s="653"/>
      <c r="BH45" s="653"/>
      <c r="BI45" s="653"/>
      <c r="BJ45" s="654"/>
    </row>
    <row r="46" spans="2:62" ht="20.25" customHeight="1">
      <c r="B46" s="694"/>
      <c r="C46" s="708"/>
      <c r="D46" s="709"/>
      <c r="E46" s="95"/>
      <c r="F46" s="96" t="str">
        <f>C45</f>
        <v>介護職員</v>
      </c>
      <c r="G46" s="95"/>
      <c r="H46" s="96" t="str">
        <f>I45</f>
        <v>A</v>
      </c>
      <c r="I46" s="710"/>
      <c r="J46" s="711"/>
      <c r="K46" s="712"/>
      <c r="L46" s="713"/>
      <c r="M46" s="713"/>
      <c r="N46" s="709"/>
      <c r="O46" s="685"/>
      <c r="P46" s="686"/>
      <c r="Q46" s="686"/>
      <c r="R46" s="686"/>
      <c r="S46" s="687"/>
      <c r="T46" s="112" t="s">
        <v>451</v>
      </c>
      <c r="U46" s="113"/>
      <c r="V46" s="114"/>
      <c r="W46" s="100">
        <f>IF(W45="","",VLOOKUP(W45,'[1]【記載例】シフト記号表（勤務時間帯）'!$C$6:$L$47,10,FALSE))</f>
        <v>8</v>
      </c>
      <c r="X46" s="101">
        <f>IF(X45="","",VLOOKUP(X45,'[1]【記載例】シフト記号表（勤務時間帯）'!$C$6:$L$47,10,FALSE))</f>
        <v>8</v>
      </c>
      <c r="Y46" s="101" t="str">
        <f>IF(Y45="","",VLOOKUP(Y45,'[1]【記載例】シフト記号表（勤務時間帯）'!$C$6:$L$47,10,FALSE))</f>
        <v/>
      </c>
      <c r="Z46" s="101" t="str">
        <f>IF(Z45="","",VLOOKUP(Z45,'[1]【記載例】シフト記号表（勤務時間帯）'!$C$6:$L$47,10,FALSE))</f>
        <v/>
      </c>
      <c r="AA46" s="101">
        <f>IF(AA45="","",VLOOKUP(AA45,'[1]【記載例】シフト記号表（勤務時間帯）'!$C$6:$L$47,10,FALSE))</f>
        <v>8</v>
      </c>
      <c r="AB46" s="101">
        <f>IF(AB45="","",VLOOKUP(AB45,'[1]【記載例】シフト記号表（勤務時間帯）'!$C$6:$L$47,10,FALSE))</f>
        <v>8</v>
      </c>
      <c r="AC46" s="102">
        <f>IF(AC45="","",VLOOKUP(AC45,'[1]【記載例】シフト記号表（勤務時間帯）'!$C$6:$L$47,10,FALSE))</f>
        <v>7.9999999999999982</v>
      </c>
      <c r="AD46" s="100">
        <f>IF(AD45="","",VLOOKUP(AD45,'[1]【記載例】シフト記号表（勤務時間帯）'!$C$6:$L$47,10,FALSE))</f>
        <v>7.9999999999999982</v>
      </c>
      <c r="AE46" s="101" t="str">
        <f>IF(AE45="","",VLOOKUP(AE45,'[1]【記載例】シフト記号表（勤務時間帯）'!$C$6:$L$47,10,FALSE))</f>
        <v/>
      </c>
      <c r="AF46" s="101">
        <f>IF(AF45="","",VLOOKUP(AF45,'[1]【記載例】シフト記号表（勤務時間帯）'!$C$6:$L$47,10,FALSE))</f>
        <v>8</v>
      </c>
      <c r="AG46" s="101">
        <f>IF(AG45="","",VLOOKUP(AG45,'[1]【記載例】シフト記号表（勤務時間帯）'!$C$6:$L$47,10,FALSE))</f>
        <v>8</v>
      </c>
      <c r="AH46" s="101" t="str">
        <f>IF(AH45="","",VLOOKUP(AH45,'[1]【記載例】シフト記号表（勤務時間帯）'!$C$6:$L$47,10,FALSE))</f>
        <v/>
      </c>
      <c r="AI46" s="101">
        <f>IF(AI45="","",VLOOKUP(AI45,'[1]【記載例】シフト記号表（勤務時間帯）'!$C$6:$L$47,10,FALSE))</f>
        <v>8</v>
      </c>
      <c r="AJ46" s="102">
        <f>IF(AJ45="","",VLOOKUP(AJ45,'[1]【記載例】シフト記号表（勤務時間帯）'!$C$6:$L$47,10,FALSE))</f>
        <v>8</v>
      </c>
      <c r="AK46" s="100">
        <f>IF(AK45="","",VLOOKUP(AK45,'[1]【記載例】シフト記号表（勤務時間帯）'!$C$6:$L$47,10,FALSE))</f>
        <v>7.9999999999999982</v>
      </c>
      <c r="AL46" s="101">
        <f>IF(AL45="","",VLOOKUP(AL45,'[1]【記載例】シフト記号表（勤務時間帯）'!$C$6:$L$47,10,FALSE))</f>
        <v>7.9999999999999982</v>
      </c>
      <c r="AM46" s="101" t="str">
        <f>IF(AM45="","",VLOOKUP(AM45,'[1]【記載例】シフト記号表（勤務時間帯）'!$C$6:$L$47,10,FALSE))</f>
        <v/>
      </c>
      <c r="AN46" s="101">
        <f>IF(AN45="","",VLOOKUP(AN45,'[1]【記載例】シフト記号表（勤務時間帯）'!$C$6:$L$47,10,FALSE))</f>
        <v>8</v>
      </c>
      <c r="AO46" s="101" t="str">
        <f>IF(AO45="","",VLOOKUP(AO45,'[1]【記載例】シフト記号表（勤務時間帯）'!$C$6:$L$47,10,FALSE))</f>
        <v/>
      </c>
      <c r="AP46" s="101" t="str">
        <f>IF(AP45="","",VLOOKUP(AP45,'[1]【記載例】シフト記号表（勤務時間帯）'!$C$6:$L$47,10,FALSE))</f>
        <v/>
      </c>
      <c r="AQ46" s="102">
        <f>IF(AQ45="","",VLOOKUP(AQ45,'[1]【記載例】シフト記号表（勤務時間帯）'!$C$6:$L$47,10,FALSE))</f>
        <v>8</v>
      </c>
      <c r="AR46" s="100">
        <f>IF(AR45="","",VLOOKUP(AR45,'[1]【記載例】シフト記号表（勤務時間帯）'!$C$6:$L$47,10,FALSE))</f>
        <v>8</v>
      </c>
      <c r="AS46" s="101">
        <f>IF(AS45="","",VLOOKUP(AS45,'[1]【記載例】シフト記号表（勤務時間帯）'!$C$6:$L$47,10,FALSE))</f>
        <v>7.9999999999999982</v>
      </c>
      <c r="AT46" s="101">
        <f>IF(AT45="","",VLOOKUP(AT45,'[1]【記載例】シフト記号表（勤務時間帯）'!$C$6:$L$47,10,FALSE))</f>
        <v>7.9999999999999982</v>
      </c>
      <c r="AU46" s="101" t="str">
        <f>IF(AU45="","",VLOOKUP(AU45,'[1]【記載例】シフト記号表（勤務時間帯）'!$C$6:$L$47,10,FALSE))</f>
        <v/>
      </c>
      <c r="AV46" s="101">
        <f>IF(AV45="","",VLOOKUP(AV45,'[1]【記載例】シフト記号表（勤務時間帯）'!$C$6:$L$47,10,FALSE))</f>
        <v>7.9999999999999982</v>
      </c>
      <c r="AW46" s="101">
        <f>IF(AW45="","",VLOOKUP(AW45,'[1]【記載例】シフト記号表（勤務時間帯）'!$C$6:$L$47,10,FALSE))</f>
        <v>8</v>
      </c>
      <c r="AX46" s="102">
        <f>IF(AX45="","",VLOOKUP(AX45,'[1]【記載例】シフト記号表（勤務時間帯）'!$C$6:$L$47,10,FALSE))</f>
        <v>8</v>
      </c>
      <c r="AY46" s="100" t="str">
        <f>IF(AY45="","",VLOOKUP(AY45,'[1]【記載例】シフト記号表（勤務時間帯）'!$C$6:$L$47,10,FALSE))</f>
        <v/>
      </c>
      <c r="AZ46" s="101" t="str">
        <f>IF(AZ45="","",VLOOKUP(AZ45,'[1]【記載例】シフト記号表（勤務時間帯）'!$C$6:$L$47,10,FALSE))</f>
        <v/>
      </c>
      <c r="BA46" s="101" t="str">
        <f>IF(BA45="","",VLOOKUP(BA45,'[1]【記載例】シフト記号表（勤務時間帯）'!$C$6:$L$47,10,FALSE))</f>
        <v/>
      </c>
      <c r="BB46" s="705">
        <f>IF($BE$3="４週",SUM(W46:AX46),IF($BE$3="暦月",SUM(W46:BA46),""))</f>
        <v>160</v>
      </c>
      <c r="BC46" s="706"/>
      <c r="BD46" s="707">
        <f>IF($BE$3="４週",BB46/4,IF($BE$3="暦月",(BB46/($BE$8/7)),""))</f>
        <v>40</v>
      </c>
      <c r="BE46" s="706"/>
      <c r="BF46" s="702"/>
      <c r="BG46" s="703"/>
      <c r="BH46" s="703"/>
      <c r="BI46" s="703"/>
      <c r="BJ46" s="704"/>
    </row>
    <row r="47" spans="2:62" ht="20.25" customHeight="1">
      <c r="B47" s="671">
        <f>B45+1</f>
        <v>16</v>
      </c>
      <c r="C47" s="673" t="s">
        <v>464</v>
      </c>
      <c r="D47" s="674"/>
      <c r="E47" s="95"/>
      <c r="F47" s="96"/>
      <c r="G47" s="95"/>
      <c r="H47" s="96"/>
      <c r="I47" s="677" t="s">
        <v>544</v>
      </c>
      <c r="J47" s="678"/>
      <c r="K47" s="681" t="s">
        <v>545</v>
      </c>
      <c r="L47" s="682"/>
      <c r="M47" s="682"/>
      <c r="N47" s="674"/>
      <c r="O47" s="685" t="s">
        <v>580</v>
      </c>
      <c r="P47" s="686"/>
      <c r="Q47" s="686"/>
      <c r="R47" s="686"/>
      <c r="S47" s="687"/>
      <c r="T47" s="115" t="s">
        <v>450</v>
      </c>
      <c r="U47" s="116"/>
      <c r="V47" s="117"/>
      <c r="W47" s="108"/>
      <c r="X47" s="109" t="s">
        <v>566</v>
      </c>
      <c r="Y47" s="109" t="s">
        <v>567</v>
      </c>
      <c r="Z47" s="109" t="s">
        <v>567</v>
      </c>
      <c r="AA47" s="109"/>
      <c r="AB47" s="109" t="s">
        <v>564</v>
      </c>
      <c r="AC47" s="110" t="s">
        <v>565</v>
      </c>
      <c r="AD47" s="108" t="s">
        <v>567</v>
      </c>
      <c r="AE47" s="109"/>
      <c r="AF47" s="109" t="s">
        <v>567</v>
      </c>
      <c r="AG47" s="109" t="s">
        <v>567</v>
      </c>
      <c r="AH47" s="109"/>
      <c r="AI47" s="109"/>
      <c r="AJ47" s="110" t="s">
        <v>564</v>
      </c>
      <c r="AK47" s="108" t="s">
        <v>565</v>
      </c>
      <c r="AL47" s="109" t="s">
        <v>567</v>
      </c>
      <c r="AM47" s="109" t="s">
        <v>567</v>
      </c>
      <c r="AN47" s="109" t="s">
        <v>567</v>
      </c>
      <c r="AO47" s="109" t="s">
        <v>566</v>
      </c>
      <c r="AP47" s="109" t="s">
        <v>566</v>
      </c>
      <c r="AQ47" s="110"/>
      <c r="AR47" s="108" t="s">
        <v>564</v>
      </c>
      <c r="AS47" s="109" t="s">
        <v>565</v>
      </c>
      <c r="AT47" s="109" t="s">
        <v>566</v>
      </c>
      <c r="AU47" s="109" t="s">
        <v>567</v>
      </c>
      <c r="AV47" s="109"/>
      <c r="AW47" s="109"/>
      <c r="AX47" s="110" t="s">
        <v>566</v>
      </c>
      <c r="AY47" s="108"/>
      <c r="AZ47" s="109"/>
      <c r="BA47" s="111"/>
      <c r="BB47" s="691"/>
      <c r="BC47" s="692"/>
      <c r="BD47" s="650"/>
      <c r="BE47" s="651"/>
      <c r="BF47" s="652"/>
      <c r="BG47" s="653"/>
      <c r="BH47" s="653"/>
      <c r="BI47" s="653"/>
      <c r="BJ47" s="654"/>
    </row>
    <row r="48" spans="2:62" ht="20.25" customHeight="1">
      <c r="B48" s="694"/>
      <c r="C48" s="708"/>
      <c r="D48" s="709"/>
      <c r="E48" s="95"/>
      <c r="F48" s="96" t="str">
        <f>C47</f>
        <v>介護職員</v>
      </c>
      <c r="G48" s="95"/>
      <c r="H48" s="96" t="str">
        <f>I47</f>
        <v>A</v>
      </c>
      <c r="I48" s="710"/>
      <c r="J48" s="711"/>
      <c r="K48" s="712"/>
      <c r="L48" s="713"/>
      <c r="M48" s="713"/>
      <c r="N48" s="709"/>
      <c r="O48" s="685"/>
      <c r="P48" s="686"/>
      <c r="Q48" s="686"/>
      <c r="R48" s="686"/>
      <c r="S48" s="687"/>
      <c r="T48" s="112" t="s">
        <v>451</v>
      </c>
      <c r="U48" s="113"/>
      <c r="V48" s="114"/>
      <c r="W48" s="100" t="str">
        <f>IF(W47="","",VLOOKUP(W47,'[1]【記載例】シフト記号表（勤務時間帯）'!$C$6:$L$47,10,FALSE))</f>
        <v/>
      </c>
      <c r="X48" s="101">
        <f>IF(X47="","",VLOOKUP(X47,'[1]【記載例】シフト記号表（勤務時間帯）'!$C$6:$L$47,10,FALSE))</f>
        <v>7.9999999999999982</v>
      </c>
      <c r="Y48" s="101">
        <f>IF(Y47="","",VLOOKUP(Y47,'[1]【記載例】シフト記号表（勤務時間帯）'!$C$6:$L$47,10,FALSE))</f>
        <v>8</v>
      </c>
      <c r="Z48" s="101">
        <f>IF(Z47="","",VLOOKUP(Z47,'[1]【記載例】シフト記号表（勤務時間帯）'!$C$6:$L$47,10,FALSE))</f>
        <v>8</v>
      </c>
      <c r="AA48" s="101" t="str">
        <f>IF(AA47="","",VLOOKUP(AA47,'[1]【記載例】シフト記号表（勤務時間帯）'!$C$6:$L$47,10,FALSE))</f>
        <v/>
      </c>
      <c r="AB48" s="101">
        <f>IF(AB47="","",VLOOKUP(AB47,'[1]【記載例】シフト記号表（勤務時間帯）'!$C$6:$L$47,10,FALSE))</f>
        <v>8</v>
      </c>
      <c r="AC48" s="102">
        <f>IF(AC47="","",VLOOKUP(AC47,'[1]【記載例】シフト記号表（勤務時間帯）'!$C$6:$L$47,10,FALSE))</f>
        <v>8</v>
      </c>
      <c r="AD48" s="100">
        <f>IF(AD47="","",VLOOKUP(AD47,'[1]【記載例】シフト記号表（勤務時間帯）'!$C$6:$L$47,10,FALSE))</f>
        <v>8</v>
      </c>
      <c r="AE48" s="101" t="str">
        <f>IF(AE47="","",VLOOKUP(AE47,'[1]【記載例】シフト記号表（勤務時間帯）'!$C$6:$L$47,10,FALSE))</f>
        <v/>
      </c>
      <c r="AF48" s="101">
        <f>IF(AF47="","",VLOOKUP(AF47,'[1]【記載例】シフト記号表（勤務時間帯）'!$C$6:$L$47,10,FALSE))</f>
        <v>8</v>
      </c>
      <c r="AG48" s="101">
        <f>IF(AG47="","",VLOOKUP(AG47,'[1]【記載例】シフト記号表（勤務時間帯）'!$C$6:$L$47,10,FALSE))</f>
        <v>8</v>
      </c>
      <c r="AH48" s="101" t="str">
        <f>IF(AH47="","",VLOOKUP(AH47,'[1]【記載例】シフト記号表（勤務時間帯）'!$C$6:$L$47,10,FALSE))</f>
        <v/>
      </c>
      <c r="AI48" s="101" t="str">
        <f>IF(AI47="","",VLOOKUP(AI47,'[1]【記載例】シフト記号表（勤務時間帯）'!$C$6:$L$47,10,FALSE))</f>
        <v/>
      </c>
      <c r="AJ48" s="102">
        <f>IF(AJ47="","",VLOOKUP(AJ47,'[1]【記載例】シフト記号表（勤務時間帯）'!$C$6:$L$47,10,FALSE))</f>
        <v>8</v>
      </c>
      <c r="AK48" s="100">
        <f>IF(AK47="","",VLOOKUP(AK47,'[1]【記載例】シフト記号表（勤務時間帯）'!$C$6:$L$47,10,FALSE))</f>
        <v>8</v>
      </c>
      <c r="AL48" s="101">
        <f>IF(AL47="","",VLOOKUP(AL47,'[1]【記載例】シフト記号表（勤務時間帯）'!$C$6:$L$47,10,FALSE))</f>
        <v>8</v>
      </c>
      <c r="AM48" s="101">
        <f>IF(AM47="","",VLOOKUP(AM47,'[1]【記載例】シフト記号表（勤務時間帯）'!$C$6:$L$47,10,FALSE))</f>
        <v>8</v>
      </c>
      <c r="AN48" s="101">
        <f>IF(AN47="","",VLOOKUP(AN47,'[1]【記載例】シフト記号表（勤務時間帯）'!$C$6:$L$47,10,FALSE))</f>
        <v>8</v>
      </c>
      <c r="AO48" s="101">
        <f>IF(AO47="","",VLOOKUP(AO47,'[1]【記載例】シフト記号表（勤務時間帯）'!$C$6:$L$47,10,FALSE))</f>
        <v>7.9999999999999982</v>
      </c>
      <c r="AP48" s="101">
        <f>IF(AP47="","",VLOOKUP(AP47,'[1]【記載例】シフト記号表（勤務時間帯）'!$C$6:$L$47,10,FALSE))</f>
        <v>7.9999999999999982</v>
      </c>
      <c r="AQ48" s="102" t="str">
        <f>IF(AQ47="","",VLOOKUP(AQ47,'[1]【記載例】シフト記号表（勤務時間帯）'!$C$6:$L$47,10,FALSE))</f>
        <v/>
      </c>
      <c r="AR48" s="100">
        <f>IF(AR47="","",VLOOKUP(AR47,'[1]【記載例】シフト記号表（勤務時間帯）'!$C$6:$L$47,10,FALSE))</f>
        <v>8</v>
      </c>
      <c r="AS48" s="101">
        <f>IF(AS47="","",VLOOKUP(AS47,'[1]【記載例】シフト記号表（勤務時間帯）'!$C$6:$L$47,10,FALSE))</f>
        <v>8</v>
      </c>
      <c r="AT48" s="101">
        <f>IF(AT47="","",VLOOKUP(AT47,'[1]【記載例】シフト記号表（勤務時間帯）'!$C$6:$L$47,10,FALSE))</f>
        <v>7.9999999999999982</v>
      </c>
      <c r="AU48" s="101">
        <f>IF(AU47="","",VLOOKUP(AU47,'[1]【記載例】シフト記号表（勤務時間帯）'!$C$6:$L$47,10,FALSE))</f>
        <v>8</v>
      </c>
      <c r="AV48" s="101" t="str">
        <f>IF(AV47="","",VLOOKUP(AV47,'[1]【記載例】シフト記号表（勤務時間帯）'!$C$6:$L$47,10,FALSE))</f>
        <v/>
      </c>
      <c r="AW48" s="101" t="str">
        <f>IF(AW47="","",VLOOKUP(AW47,'[1]【記載例】シフト記号表（勤務時間帯）'!$C$6:$L$47,10,FALSE))</f>
        <v/>
      </c>
      <c r="AX48" s="102">
        <f>IF(AX47="","",VLOOKUP(AX47,'[1]【記載例】シフト記号表（勤務時間帯）'!$C$6:$L$47,10,FALSE))</f>
        <v>7.9999999999999982</v>
      </c>
      <c r="AY48" s="100" t="str">
        <f>IF(AY47="","",VLOOKUP(AY47,'[1]【記載例】シフト記号表（勤務時間帯）'!$C$6:$L$47,10,FALSE))</f>
        <v/>
      </c>
      <c r="AZ48" s="101" t="str">
        <f>IF(AZ47="","",VLOOKUP(AZ47,'[1]【記載例】シフト記号表（勤務時間帯）'!$C$6:$L$47,10,FALSE))</f>
        <v/>
      </c>
      <c r="BA48" s="101" t="str">
        <f>IF(BA47="","",VLOOKUP(BA47,'[1]【記載例】シフト記号表（勤務時間帯）'!$C$6:$L$47,10,FALSE))</f>
        <v/>
      </c>
      <c r="BB48" s="705">
        <f>IF($BE$3="４週",SUM(W48:AX48),IF($BE$3="暦月",SUM(W48:BA48),""))</f>
        <v>160</v>
      </c>
      <c r="BC48" s="706"/>
      <c r="BD48" s="707">
        <f>IF($BE$3="４週",BB48/4,IF($BE$3="暦月",(BB48/($BE$8/7)),""))</f>
        <v>40</v>
      </c>
      <c r="BE48" s="706"/>
      <c r="BF48" s="702"/>
      <c r="BG48" s="703"/>
      <c r="BH48" s="703"/>
      <c r="BI48" s="703"/>
      <c r="BJ48" s="704"/>
    </row>
    <row r="49" spans="2:62" ht="20.25" customHeight="1">
      <c r="B49" s="671">
        <f>B47+1</f>
        <v>17</v>
      </c>
      <c r="C49" s="673" t="s">
        <v>464</v>
      </c>
      <c r="D49" s="674"/>
      <c r="E49" s="95"/>
      <c r="F49" s="96"/>
      <c r="G49" s="95"/>
      <c r="H49" s="96"/>
      <c r="I49" s="677" t="s">
        <v>544</v>
      </c>
      <c r="J49" s="678"/>
      <c r="K49" s="681" t="s">
        <v>545</v>
      </c>
      <c r="L49" s="682"/>
      <c r="M49" s="682"/>
      <c r="N49" s="674"/>
      <c r="O49" s="685" t="s">
        <v>581</v>
      </c>
      <c r="P49" s="686"/>
      <c r="Q49" s="686"/>
      <c r="R49" s="686"/>
      <c r="S49" s="687"/>
      <c r="T49" s="115" t="s">
        <v>450</v>
      </c>
      <c r="U49" s="116"/>
      <c r="V49" s="117"/>
      <c r="W49" s="108" t="s">
        <v>566</v>
      </c>
      <c r="X49" s="109"/>
      <c r="Y49" s="109" t="s">
        <v>566</v>
      </c>
      <c r="Z49" s="109"/>
      <c r="AA49" s="109" t="s">
        <v>567</v>
      </c>
      <c r="AB49" s="109"/>
      <c r="AC49" s="110" t="s">
        <v>564</v>
      </c>
      <c r="AD49" s="108" t="s">
        <v>565</v>
      </c>
      <c r="AE49" s="109" t="s">
        <v>567</v>
      </c>
      <c r="AF49" s="109" t="s">
        <v>567</v>
      </c>
      <c r="AG49" s="109" t="s">
        <v>566</v>
      </c>
      <c r="AH49" s="109" t="s">
        <v>566</v>
      </c>
      <c r="AI49" s="109"/>
      <c r="AJ49" s="110" t="s">
        <v>567</v>
      </c>
      <c r="AK49" s="108" t="s">
        <v>564</v>
      </c>
      <c r="AL49" s="109" t="s">
        <v>565</v>
      </c>
      <c r="AM49" s="109" t="s">
        <v>566</v>
      </c>
      <c r="AN49" s="109"/>
      <c r="AO49" s="109" t="s">
        <v>567</v>
      </c>
      <c r="AP49" s="109" t="s">
        <v>567</v>
      </c>
      <c r="AQ49" s="110"/>
      <c r="AR49" s="108"/>
      <c r="AS49" s="109" t="s">
        <v>564</v>
      </c>
      <c r="AT49" s="109" t="s">
        <v>565</v>
      </c>
      <c r="AU49" s="109" t="s">
        <v>566</v>
      </c>
      <c r="AV49" s="109" t="s">
        <v>567</v>
      </c>
      <c r="AW49" s="109" t="s">
        <v>567</v>
      </c>
      <c r="AX49" s="110"/>
      <c r="AY49" s="108"/>
      <c r="AZ49" s="109"/>
      <c r="BA49" s="111"/>
      <c r="BB49" s="691"/>
      <c r="BC49" s="692"/>
      <c r="BD49" s="650"/>
      <c r="BE49" s="651"/>
      <c r="BF49" s="652"/>
      <c r="BG49" s="653"/>
      <c r="BH49" s="653"/>
      <c r="BI49" s="653"/>
      <c r="BJ49" s="654"/>
    </row>
    <row r="50" spans="2:62" ht="20.25" customHeight="1">
      <c r="B50" s="694"/>
      <c r="C50" s="708"/>
      <c r="D50" s="709"/>
      <c r="E50" s="95"/>
      <c r="F50" s="96" t="str">
        <f>C49</f>
        <v>介護職員</v>
      </c>
      <c r="G50" s="95"/>
      <c r="H50" s="96" t="str">
        <f>I49</f>
        <v>A</v>
      </c>
      <c r="I50" s="710"/>
      <c r="J50" s="711"/>
      <c r="K50" s="712"/>
      <c r="L50" s="713"/>
      <c r="M50" s="713"/>
      <c r="N50" s="709"/>
      <c r="O50" s="685"/>
      <c r="P50" s="686"/>
      <c r="Q50" s="686"/>
      <c r="R50" s="686"/>
      <c r="S50" s="687"/>
      <c r="T50" s="112" t="s">
        <v>451</v>
      </c>
      <c r="U50" s="113"/>
      <c r="V50" s="114"/>
      <c r="W50" s="100">
        <f>IF(W49="","",VLOOKUP(W49,'[1]【記載例】シフト記号表（勤務時間帯）'!$C$6:$L$47,10,FALSE))</f>
        <v>7.9999999999999982</v>
      </c>
      <c r="X50" s="101" t="str">
        <f>IF(X49="","",VLOOKUP(X49,'[1]【記載例】シフト記号表（勤務時間帯）'!$C$6:$L$47,10,FALSE))</f>
        <v/>
      </c>
      <c r="Y50" s="101">
        <f>IF(Y49="","",VLOOKUP(Y49,'[1]【記載例】シフト記号表（勤務時間帯）'!$C$6:$L$47,10,FALSE))</f>
        <v>7.9999999999999982</v>
      </c>
      <c r="Z50" s="101" t="str">
        <f>IF(Z49="","",VLOOKUP(Z49,'[1]【記載例】シフト記号表（勤務時間帯）'!$C$6:$L$47,10,FALSE))</f>
        <v/>
      </c>
      <c r="AA50" s="101">
        <f>IF(AA49="","",VLOOKUP(AA49,'[1]【記載例】シフト記号表（勤務時間帯）'!$C$6:$L$47,10,FALSE))</f>
        <v>8</v>
      </c>
      <c r="AB50" s="101" t="str">
        <f>IF(AB49="","",VLOOKUP(AB49,'[1]【記載例】シフト記号表（勤務時間帯）'!$C$6:$L$47,10,FALSE))</f>
        <v/>
      </c>
      <c r="AC50" s="102">
        <f>IF(AC49="","",VLOOKUP(AC49,'[1]【記載例】シフト記号表（勤務時間帯）'!$C$6:$L$47,10,FALSE))</f>
        <v>8</v>
      </c>
      <c r="AD50" s="100">
        <f>IF(AD49="","",VLOOKUP(AD49,'[1]【記載例】シフト記号表（勤務時間帯）'!$C$6:$L$47,10,FALSE))</f>
        <v>8</v>
      </c>
      <c r="AE50" s="101">
        <f>IF(AE49="","",VLOOKUP(AE49,'[1]【記載例】シフト記号表（勤務時間帯）'!$C$6:$L$47,10,FALSE))</f>
        <v>8</v>
      </c>
      <c r="AF50" s="101">
        <f>IF(AF49="","",VLOOKUP(AF49,'[1]【記載例】シフト記号表（勤務時間帯）'!$C$6:$L$47,10,FALSE))</f>
        <v>8</v>
      </c>
      <c r="AG50" s="101">
        <f>IF(AG49="","",VLOOKUP(AG49,'[1]【記載例】シフト記号表（勤務時間帯）'!$C$6:$L$47,10,FALSE))</f>
        <v>7.9999999999999982</v>
      </c>
      <c r="AH50" s="101">
        <f>IF(AH49="","",VLOOKUP(AH49,'[1]【記載例】シフト記号表（勤務時間帯）'!$C$6:$L$47,10,FALSE))</f>
        <v>7.9999999999999982</v>
      </c>
      <c r="AI50" s="101" t="str">
        <f>IF(AI49="","",VLOOKUP(AI49,'[1]【記載例】シフト記号表（勤務時間帯）'!$C$6:$L$47,10,FALSE))</f>
        <v/>
      </c>
      <c r="AJ50" s="102">
        <f>IF(AJ49="","",VLOOKUP(AJ49,'[1]【記載例】シフト記号表（勤務時間帯）'!$C$6:$L$47,10,FALSE))</f>
        <v>8</v>
      </c>
      <c r="AK50" s="100">
        <f>IF(AK49="","",VLOOKUP(AK49,'[1]【記載例】シフト記号表（勤務時間帯）'!$C$6:$L$47,10,FALSE))</f>
        <v>8</v>
      </c>
      <c r="AL50" s="101">
        <f>IF(AL49="","",VLOOKUP(AL49,'[1]【記載例】シフト記号表（勤務時間帯）'!$C$6:$L$47,10,FALSE))</f>
        <v>8</v>
      </c>
      <c r="AM50" s="101">
        <f>IF(AM49="","",VLOOKUP(AM49,'[1]【記載例】シフト記号表（勤務時間帯）'!$C$6:$L$47,10,FALSE))</f>
        <v>7.9999999999999982</v>
      </c>
      <c r="AN50" s="101" t="str">
        <f>IF(AN49="","",VLOOKUP(AN49,'[1]【記載例】シフト記号表（勤務時間帯）'!$C$6:$L$47,10,FALSE))</f>
        <v/>
      </c>
      <c r="AO50" s="101">
        <f>IF(AO49="","",VLOOKUP(AO49,'[1]【記載例】シフト記号表（勤務時間帯）'!$C$6:$L$47,10,FALSE))</f>
        <v>8</v>
      </c>
      <c r="AP50" s="101">
        <f>IF(AP49="","",VLOOKUP(AP49,'[1]【記載例】シフト記号表（勤務時間帯）'!$C$6:$L$47,10,FALSE))</f>
        <v>8</v>
      </c>
      <c r="AQ50" s="102" t="str">
        <f>IF(AQ49="","",VLOOKUP(AQ49,'[1]【記載例】シフト記号表（勤務時間帯）'!$C$6:$L$47,10,FALSE))</f>
        <v/>
      </c>
      <c r="AR50" s="100" t="str">
        <f>IF(AR49="","",VLOOKUP(AR49,'[1]【記載例】シフト記号表（勤務時間帯）'!$C$6:$L$47,10,FALSE))</f>
        <v/>
      </c>
      <c r="AS50" s="101">
        <f>IF(AS49="","",VLOOKUP(AS49,'[1]【記載例】シフト記号表（勤務時間帯）'!$C$6:$L$47,10,FALSE))</f>
        <v>8</v>
      </c>
      <c r="AT50" s="101">
        <f>IF(AT49="","",VLOOKUP(AT49,'[1]【記載例】シフト記号表（勤務時間帯）'!$C$6:$L$47,10,FALSE))</f>
        <v>8</v>
      </c>
      <c r="AU50" s="101">
        <f>IF(AU49="","",VLOOKUP(AU49,'[1]【記載例】シフト記号表（勤務時間帯）'!$C$6:$L$47,10,FALSE))</f>
        <v>7.9999999999999982</v>
      </c>
      <c r="AV50" s="101">
        <f>IF(AV49="","",VLOOKUP(AV49,'[1]【記載例】シフト記号表（勤務時間帯）'!$C$6:$L$47,10,FALSE))</f>
        <v>8</v>
      </c>
      <c r="AW50" s="101">
        <f>IF(AW49="","",VLOOKUP(AW49,'[1]【記載例】シフト記号表（勤務時間帯）'!$C$6:$L$47,10,FALSE))</f>
        <v>8</v>
      </c>
      <c r="AX50" s="102" t="str">
        <f>IF(AX49="","",VLOOKUP(AX49,'[1]【記載例】シフト記号表（勤務時間帯）'!$C$6:$L$47,10,FALSE))</f>
        <v/>
      </c>
      <c r="AY50" s="100" t="str">
        <f>IF(AY49="","",VLOOKUP(AY49,'[1]【記載例】シフト記号表（勤務時間帯）'!$C$6:$L$47,10,FALSE))</f>
        <v/>
      </c>
      <c r="AZ50" s="101" t="str">
        <f>IF(AZ49="","",VLOOKUP(AZ49,'[1]【記載例】シフト記号表（勤務時間帯）'!$C$6:$L$47,10,FALSE))</f>
        <v/>
      </c>
      <c r="BA50" s="101" t="str">
        <f>IF(BA49="","",VLOOKUP(BA49,'[1]【記載例】シフト記号表（勤務時間帯）'!$C$6:$L$47,10,FALSE))</f>
        <v/>
      </c>
      <c r="BB50" s="705">
        <f>IF($BE$3="４週",SUM(W50:AX50),IF($BE$3="暦月",SUM(W50:BA50),""))</f>
        <v>160</v>
      </c>
      <c r="BC50" s="706"/>
      <c r="BD50" s="707">
        <f>IF($BE$3="４週",BB50/4,IF($BE$3="暦月",(BB50/($BE$8/7)),""))</f>
        <v>40</v>
      </c>
      <c r="BE50" s="706"/>
      <c r="BF50" s="702"/>
      <c r="BG50" s="703"/>
      <c r="BH50" s="703"/>
      <c r="BI50" s="703"/>
      <c r="BJ50" s="704"/>
    </row>
    <row r="51" spans="2:62" ht="20.25" customHeight="1">
      <c r="B51" s="671">
        <f>B49+1</f>
        <v>18</v>
      </c>
      <c r="C51" s="673" t="s">
        <v>464</v>
      </c>
      <c r="D51" s="674"/>
      <c r="E51" s="95"/>
      <c r="F51" s="96"/>
      <c r="G51" s="95"/>
      <c r="H51" s="96"/>
      <c r="I51" s="677" t="s">
        <v>544</v>
      </c>
      <c r="J51" s="678"/>
      <c r="K51" s="681" t="s">
        <v>545</v>
      </c>
      <c r="L51" s="682"/>
      <c r="M51" s="682"/>
      <c r="N51" s="674"/>
      <c r="O51" s="685" t="s">
        <v>582</v>
      </c>
      <c r="P51" s="686"/>
      <c r="Q51" s="686"/>
      <c r="R51" s="686"/>
      <c r="S51" s="687"/>
      <c r="T51" s="115" t="s">
        <v>450</v>
      </c>
      <c r="U51" s="116"/>
      <c r="V51" s="117"/>
      <c r="W51" s="108" t="s">
        <v>583</v>
      </c>
      <c r="X51" s="109"/>
      <c r="Y51" s="109" t="s">
        <v>567</v>
      </c>
      <c r="Z51" s="109" t="s">
        <v>566</v>
      </c>
      <c r="AA51" s="109" t="s">
        <v>566</v>
      </c>
      <c r="AB51" s="109" t="s">
        <v>566</v>
      </c>
      <c r="AC51" s="110"/>
      <c r="AD51" s="108" t="s">
        <v>564</v>
      </c>
      <c r="AE51" s="109" t="s">
        <v>565</v>
      </c>
      <c r="AF51" s="109" t="s">
        <v>566</v>
      </c>
      <c r="AG51" s="109"/>
      <c r="AH51" s="109" t="s">
        <v>567</v>
      </c>
      <c r="AI51" s="109" t="s">
        <v>567</v>
      </c>
      <c r="AJ51" s="110"/>
      <c r="AK51" s="108"/>
      <c r="AL51" s="109" t="s">
        <v>564</v>
      </c>
      <c r="AM51" s="109" t="s">
        <v>565</v>
      </c>
      <c r="AN51" s="109" t="s">
        <v>566</v>
      </c>
      <c r="AO51" s="109"/>
      <c r="AP51" s="109" t="s">
        <v>567</v>
      </c>
      <c r="AQ51" s="110" t="s">
        <v>567</v>
      </c>
      <c r="AR51" s="108" t="s">
        <v>567</v>
      </c>
      <c r="AS51" s="109"/>
      <c r="AT51" s="109" t="s">
        <v>564</v>
      </c>
      <c r="AU51" s="109" t="s">
        <v>565</v>
      </c>
      <c r="AV51" s="109" t="s">
        <v>566</v>
      </c>
      <c r="AW51" s="109"/>
      <c r="AX51" s="110" t="s">
        <v>567</v>
      </c>
      <c r="AY51" s="108"/>
      <c r="AZ51" s="109"/>
      <c r="BA51" s="111"/>
      <c r="BB51" s="691"/>
      <c r="BC51" s="692"/>
      <c r="BD51" s="650"/>
      <c r="BE51" s="651"/>
      <c r="BF51" s="652"/>
      <c r="BG51" s="653"/>
      <c r="BH51" s="653"/>
      <c r="BI51" s="653"/>
      <c r="BJ51" s="654"/>
    </row>
    <row r="52" spans="2:62" ht="20.25" customHeight="1">
      <c r="B52" s="694"/>
      <c r="C52" s="708"/>
      <c r="D52" s="709"/>
      <c r="E52" s="95"/>
      <c r="F52" s="96" t="str">
        <f>C51</f>
        <v>介護職員</v>
      </c>
      <c r="G52" s="95"/>
      <c r="H52" s="96" t="str">
        <f>I51</f>
        <v>A</v>
      </c>
      <c r="I52" s="710"/>
      <c r="J52" s="711"/>
      <c r="K52" s="712"/>
      <c r="L52" s="713"/>
      <c r="M52" s="713"/>
      <c r="N52" s="709"/>
      <c r="O52" s="685"/>
      <c r="P52" s="686"/>
      <c r="Q52" s="686"/>
      <c r="R52" s="686"/>
      <c r="S52" s="687"/>
      <c r="T52" s="112" t="s">
        <v>451</v>
      </c>
      <c r="U52" s="113"/>
      <c r="V52" s="114"/>
      <c r="W52" s="100">
        <f>IF(W51="","",VLOOKUP(W51,'[1]【記載例】シフト記号表（勤務時間帯）'!$C$6:$L$47,10,FALSE))</f>
        <v>8</v>
      </c>
      <c r="X52" s="101" t="str">
        <f>IF(X51="","",VLOOKUP(X51,'[1]【記載例】シフト記号表（勤務時間帯）'!$C$6:$L$47,10,FALSE))</f>
        <v/>
      </c>
      <c r="Y52" s="101">
        <f>IF(Y51="","",VLOOKUP(Y51,'[1]【記載例】シフト記号表（勤務時間帯）'!$C$6:$L$47,10,FALSE))</f>
        <v>8</v>
      </c>
      <c r="Z52" s="101">
        <f>IF(Z51="","",VLOOKUP(Z51,'[1]【記載例】シフト記号表（勤務時間帯）'!$C$6:$L$47,10,FALSE))</f>
        <v>7.9999999999999982</v>
      </c>
      <c r="AA52" s="101">
        <f>IF(AA51="","",VLOOKUP(AA51,'[1]【記載例】シフト記号表（勤務時間帯）'!$C$6:$L$47,10,FALSE))</f>
        <v>7.9999999999999982</v>
      </c>
      <c r="AB52" s="101">
        <f>IF(AB51="","",VLOOKUP(AB51,'[1]【記載例】シフト記号表（勤務時間帯）'!$C$6:$L$47,10,FALSE))</f>
        <v>7.9999999999999982</v>
      </c>
      <c r="AC52" s="102" t="str">
        <f>IF(AC51="","",VLOOKUP(AC51,'[1]【記載例】シフト記号表（勤務時間帯）'!$C$6:$L$47,10,FALSE))</f>
        <v/>
      </c>
      <c r="AD52" s="100">
        <f>IF(AD51="","",VLOOKUP(AD51,'[1]【記載例】シフト記号表（勤務時間帯）'!$C$6:$L$47,10,FALSE))</f>
        <v>8</v>
      </c>
      <c r="AE52" s="101">
        <f>IF(AE51="","",VLOOKUP(AE51,'[1]【記載例】シフト記号表（勤務時間帯）'!$C$6:$L$47,10,FALSE))</f>
        <v>8</v>
      </c>
      <c r="AF52" s="101">
        <f>IF(AF51="","",VLOOKUP(AF51,'[1]【記載例】シフト記号表（勤務時間帯）'!$C$6:$L$47,10,FALSE))</f>
        <v>7.9999999999999982</v>
      </c>
      <c r="AG52" s="101" t="str">
        <f>IF(AG51="","",VLOOKUP(AG51,'[1]【記載例】シフト記号表（勤務時間帯）'!$C$6:$L$47,10,FALSE))</f>
        <v/>
      </c>
      <c r="AH52" s="101">
        <f>IF(AH51="","",VLOOKUP(AH51,'[1]【記載例】シフト記号表（勤務時間帯）'!$C$6:$L$47,10,FALSE))</f>
        <v>8</v>
      </c>
      <c r="AI52" s="101">
        <f>IF(AI51="","",VLOOKUP(AI51,'[1]【記載例】シフト記号表（勤務時間帯）'!$C$6:$L$47,10,FALSE))</f>
        <v>8</v>
      </c>
      <c r="AJ52" s="102" t="str">
        <f>IF(AJ51="","",VLOOKUP(AJ51,'[1]【記載例】シフト記号表（勤務時間帯）'!$C$6:$L$47,10,FALSE))</f>
        <v/>
      </c>
      <c r="AK52" s="100" t="str">
        <f>IF(AK51="","",VLOOKUP(AK51,'[1]【記載例】シフト記号表（勤務時間帯）'!$C$6:$L$47,10,FALSE))</f>
        <v/>
      </c>
      <c r="AL52" s="101">
        <f>IF(AL51="","",VLOOKUP(AL51,'[1]【記載例】シフト記号表（勤務時間帯）'!$C$6:$L$47,10,FALSE))</f>
        <v>8</v>
      </c>
      <c r="AM52" s="101">
        <f>IF(AM51="","",VLOOKUP(AM51,'[1]【記載例】シフト記号表（勤務時間帯）'!$C$6:$L$47,10,FALSE))</f>
        <v>8</v>
      </c>
      <c r="AN52" s="101">
        <f>IF(AN51="","",VLOOKUP(AN51,'[1]【記載例】シフト記号表（勤務時間帯）'!$C$6:$L$47,10,FALSE))</f>
        <v>7.9999999999999982</v>
      </c>
      <c r="AO52" s="101" t="str">
        <f>IF(AO51="","",VLOOKUP(AO51,'[1]【記載例】シフト記号表（勤務時間帯）'!$C$6:$L$47,10,FALSE))</f>
        <v/>
      </c>
      <c r="AP52" s="101">
        <f>IF(AP51="","",VLOOKUP(AP51,'[1]【記載例】シフト記号表（勤務時間帯）'!$C$6:$L$47,10,FALSE))</f>
        <v>8</v>
      </c>
      <c r="AQ52" s="102">
        <f>IF(AQ51="","",VLOOKUP(AQ51,'[1]【記載例】シフト記号表（勤務時間帯）'!$C$6:$L$47,10,FALSE))</f>
        <v>8</v>
      </c>
      <c r="AR52" s="100">
        <f>IF(AR51="","",VLOOKUP(AR51,'[1]【記載例】シフト記号表（勤務時間帯）'!$C$6:$L$47,10,FALSE))</f>
        <v>8</v>
      </c>
      <c r="AS52" s="101" t="str">
        <f>IF(AS51="","",VLOOKUP(AS51,'[1]【記載例】シフト記号表（勤務時間帯）'!$C$6:$L$47,10,FALSE))</f>
        <v/>
      </c>
      <c r="AT52" s="101">
        <f>IF(AT51="","",VLOOKUP(AT51,'[1]【記載例】シフト記号表（勤務時間帯）'!$C$6:$L$47,10,FALSE))</f>
        <v>8</v>
      </c>
      <c r="AU52" s="101">
        <f>IF(AU51="","",VLOOKUP(AU51,'[1]【記載例】シフト記号表（勤務時間帯）'!$C$6:$L$47,10,FALSE))</f>
        <v>8</v>
      </c>
      <c r="AV52" s="101">
        <f>IF(AV51="","",VLOOKUP(AV51,'[1]【記載例】シフト記号表（勤務時間帯）'!$C$6:$L$47,10,FALSE))</f>
        <v>7.9999999999999982</v>
      </c>
      <c r="AW52" s="101" t="str">
        <f>IF(AW51="","",VLOOKUP(AW51,'[1]【記載例】シフト記号表（勤務時間帯）'!$C$6:$L$47,10,FALSE))</f>
        <v/>
      </c>
      <c r="AX52" s="102">
        <f>IF(AX51="","",VLOOKUP(AX51,'[1]【記載例】シフト記号表（勤務時間帯）'!$C$6:$L$47,10,FALSE))</f>
        <v>8</v>
      </c>
      <c r="AY52" s="100" t="str">
        <f>IF(AY51="","",VLOOKUP(AY51,'[1]【記載例】シフト記号表（勤務時間帯）'!$C$6:$L$47,10,FALSE))</f>
        <v/>
      </c>
      <c r="AZ52" s="101" t="str">
        <f>IF(AZ51="","",VLOOKUP(AZ51,'[1]【記載例】シフト記号表（勤務時間帯）'!$C$6:$L$47,10,FALSE))</f>
        <v/>
      </c>
      <c r="BA52" s="101" t="str">
        <f>IF(BA51="","",VLOOKUP(BA51,'[1]【記載例】シフト記号表（勤務時間帯）'!$C$6:$L$47,10,FALSE))</f>
        <v/>
      </c>
      <c r="BB52" s="705">
        <f>IF($BE$3="４週",SUM(W52:AX52),IF($BE$3="暦月",SUM(W52:BA52),""))</f>
        <v>160</v>
      </c>
      <c r="BC52" s="706"/>
      <c r="BD52" s="707">
        <f>IF($BE$3="４週",BB52/4,IF($BE$3="暦月",(BB52/($BE$8/7)),""))</f>
        <v>40</v>
      </c>
      <c r="BE52" s="706"/>
      <c r="BF52" s="702"/>
      <c r="BG52" s="703"/>
      <c r="BH52" s="703"/>
      <c r="BI52" s="703"/>
      <c r="BJ52" s="704"/>
    </row>
    <row r="53" spans="2:62" ht="20.25" customHeight="1">
      <c r="B53" s="671">
        <f>B51+1</f>
        <v>19</v>
      </c>
      <c r="C53" s="673" t="s">
        <v>464</v>
      </c>
      <c r="D53" s="674"/>
      <c r="E53" s="103"/>
      <c r="F53" s="104"/>
      <c r="G53" s="103"/>
      <c r="H53" s="104"/>
      <c r="I53" s="677" t="s">
        <v>577</v>
      </c>
      <c r="J53" s="678"/>
      <c r="K53" s="681" t="s">
        <v>545</v>
      </c>
      <c r="L53" s="682"/>
      <c r="M53" s="682"/>
      <c r="N53" s="674"/>
      <c r="O53" s="685" t="s">
        <v>584</v>
      </c>
      <c r="P53" s="686"/>
      <c r="Q53" s="686"/>
      <c r="R53" s="686"/>
      <c r="S53" s="687"/>
      <c r="T53" s="105" t="s">
        <v>450</v>
      </c>
      <c r="U53" s="106"/>
      <c r="V53" s="107"/>
      <c r="W53" s="108" t="s">
        <v>567</v>
      </c>
      <c r="X53" s="109"/>
      <c r="Y53" s="109"/>
      <c r="Z53" s="109" t="s">
        <v>567</v>
      </c>
      <c r="AA53" s="109"/>
      <c r="AB53" s="109" t="s">
        <v>567</v>
      </c>
      <c r="AC53" s="110" t="s">
        <v>567</v>
      </c>
      <c r="AD53" s="108"/>
      <c r="AE53" s="109" t="s">
        <v>567</v>
      </c>
      <c r="AF53" s="109"/>
      <c r="AG53" s="109"/>
      <c r="AH53" s="109" t="s">
        <v>567</v>
      </c>
      <c r="AI53" s="109" t="s">
        <v>566</v>
      </c>
      <c r="AJ53" s="110" t="s">
        <v>566</v>
      </c>
      <c r="AK53" s="108" t="s">
        <v>567</v>
      </c>
      <c r="AL53" s="109"/>
      <c r="AM53" s="109" t="s">
        <v>567</v>
      </c>
      <c r="AN53" s="109"/>
      <c r="AO53" s="109" t="s">
        <v>567</v>
      </c>
      <c r="AP53" s="109"/>
      <c r="AQ53" s="110" t="s">
        <v>566</v>
      </c>
      <c r="AR53" s="108" t="s">
        <v>566</v>
      </c>
      <c r="AS53" s="109" t="s">
        <v>567</v>
      </c>
      <c r="AT53" s="109"/>
      <c r="AU53" s="109" t="s">
        <v>567</v>
      </c>
      <c r="AV53" s="109"/>
      <c r="AW53" s="109" t="s">
        <v>566</v>
      </c>
      <c r="AX53" s="110"/>
      <c r="AY53" s="108"/>
      <c r="AZ53" s="109"/>
      <c r="BA53" s="111"/>
      <c r="BB53" s="691"/>
      <c r="BC53" s="692"/>
      <c r="BD53" s="650"/>
      <c r="BE53" s="651"/>
      <c r="BF53" s="652"/>
      <c r="BG53" s="653"/>
      <c r="BH53" s="653"/>
      <c r="BI53" s="653"/>
      <c r="BJ53" s="654"/>
    </row>
    <row r="54" spans="2:62" ht="20.25" customHeight="1">
      <c r="B54" s="694"/>
      <c r="C54" s="708"/>
      <c r="D54" s="709"/>
      <c r="E54" s="95"/>
      <c r="F54" s="96" t="str">
        <f>C53</f>
        <v>介護職員</v>
      </c>
      <c r="G54" s="95"/>
      <c r="H54" s="96" t="str">
        <f>I53</f>
        <v>C</v>
      </c>
      <c r="I54" s="710"/>
      <c r="J54" s="711"/>
      <c r="K54" s="712"/>
      <c r="L54" s="713"/>
      <c r="M54" s="713"/>
      <c r="N54" s="709"/>
      <c r="O54" s="685"/>
      <c r="P54" s="686"/>
      <c r="Q54" s="686"/>
      <c r="R54" s="686"/>
      <c r="S54" s="687"/>
      <c r="T54" s="112" t="s">
        <v>451</v>
      </c>
      <c r="U54" s="98"/>
      <c r="V54" s="99"/>
      <c r="W54" s="100">
        <f>IF(W53="","",VLOOKUP(W53,'[1]【記載例】シフト記号表（勤務時間帯）'!$C$6:$L$47,10,FALSE))</f>
        <v>8</v>
      </c>
      <c r="X54" s="101" t="str">
        <f>IF(X53="","",VLOOKUP(X53,'[1]【記載例】シフト記号表（勤務時間帯）'!$C$6:$L$47,10,FALSE))</f>
        <v/>
      </c>
      <c r="Y54" s="101" t="str">
        <f>IF(Y53="","",VLOOKUP(Y53,'[1]【記載例】シフト記号表（勤務時間帯）'!$C$6:$L$47,10,FALSE))</f>
        <v/>
      </c>
      <c r="Z54" s="101">
        <f>IF(Z53="","",VLOOKUP(Z53,'[1]【記載例】シフト記号表（勤務時間帯）'!$C$6:$L$47,10,FALSE))</f>
        <v>8</v>
      </c>
      <c r="AA54" s="101" t="str">
        <f>IF(AA53="","",VLOOKUP(AA53,'[1]【記載例】シフト記号表（勤務時間帯）'!$C$6:$L$47,10,FALSE))</f>
        <v/>
      </c>
      <c r="AB54" s="101">
        <f>IF(AB53="","",VLOOKUP(AB53,'[1]【記載例】シフト記号表（勤務時間帯）'!$C$6:$L$47,10,FALSE))</f>
        <v>8</v>
      </c>
      <c r="AC54" s="102">
        <f>IF(AC53="","",VLOOKUP(AC53,'[1]【記載例】シフト記号表（勤務時間帯）'!$C$6:$L$47,10,FALSE))</f>
        <v>8</v>
      </c>
      <c r="AD54" s="100" t="str">
        <f>IF(AD53="","",VLOOKUP(AD53,'[1]【記載例】シフト記号表（勤務時間帯）'!$C$6:$L$47,10,FALSE))</f>
        <v/>
      </c>
      <c r="AE54" s="101">
        <f>IF(AE53="","",VLOOKUP(AE53,'[1]【記載例】シフト記号表（勤務時間帯）'!$C$6:$L$47,10,FALSE))</f>
        <v>8</v>
      </c>
      <c r="AF54" s="101" t="str">
        <f>IF(AF53="","",VLOOKUP(AF53,'[1]【記載例】シフト記号表（勤務時間帯）'!$C$6:$L$47,10,FALSE))</f>
        <v/>
      </c>
      <c r="AG54" s="101" t="str">
        <f>IF(AG53="","",VLOOKUP(AG53,'[1]【記載例】シフト記号表（勤務時間帯）'!$C$6:$L$47,10,FALSE))</f>
        <v/>
      </c>
      <c r="AH54" s="101">
        <f>IF(AH53="","",VLOOKUP(AH53,'[1]【記載例】シフト記号表（勤務時間帯）'!$C$6:$L$47,10,FALSE))</f>
        <v>8</v>
      </c>
      <c r="AI54" s="101">
        <f>IF(AI53="","",VLOOKUP(AI53,'[1]【記載例】シフト記号表（勤務時間帯）'!$C$6:$L$47,10,FALSE))</f>
        <v>7.9999999999999982</v>
      </c>
      <c r="AJ54" s="102">
        <f>IF(AJ53="","",VLOOKUP(AJ53,'[1]【記載例】シフト記号表（勤務時間帯）'!$C$6:$L$47,10,FALSE))</f>
        <v>7.9999999999999982</v>
      </c>
      <c r="AK54" s="100">
        <f>IF(AK53="","",VLOOKUP(AK53,'[1]【記載例】シフト記号表（勤務時間帯）'!$C$6:$L$47,10,FALSE))</f>
        <v>8</v>
      </c>
      <c r="AL54" s="101" t="str">
        <f>IF(AL53="","",VLOOKUP(AL53,'[1]【記載例】シフト記号表（勤務時間帯）'!$C$6:$L$47,10,FALSE))</f>
        <v/>
      </c>
      <c r="AM54" s="101">
        <f>IF(AM53="","",VLOOKUP(AM53,'[1]【記載例】シフト記号表（勤務時間帯）'!$C$6:$L$47,10,FALSE))</f>
        <v>8</v>
      </c>
      <c r="AN54" s="101" t="str">
        <f>IF(AN53="","",VLOOKUP(AN53,'[1]【記載例】シフト記号表（勤務時間帯）'!$C$6:$L$47,10,FALSE))</f>
        <v/>
      </c>
      <c r="AO54" s="101">
        <f>IF(AO53="","",VLOOKUP(AO53,'[1]【記載例】シフト記号表（勤務時間帯）'!$C$6:$L$47,10,FALSE))</f>
        <v>8</v>
      </c>
      <c r="AP54" s="101" t="str">
        <f>IF(AP53="","",VLOOKUP(AP53,'[1]【記載例】シフト記号表（勤務時間帯）'!$C$6:$L$47,10,FALSE))</f>
        <v/>
      </c>
      <c r="AQ54" s="102">
        <f>IF(AQ53="","",VLOOKUP(AQ53,'[1]【記載例】シフト記号表（勤務時間帯）'!$C$6:$L$47,10,FALSE))</f>
        <v>7.9999999999999982</v>
      </c>
      <c r="AR54" s="100">
        <f>IF(AR53="","",VLOOKUP(AR53,'[1]【記載例】シフト記号表（勤務時間帯）'!$C$6:$L$47,10,FALSE))</f>
        <v>7.9999999999999982</v>
      </c>
      <c r="AS54" s="101">
        <f>IF(AS53="","",VLOOKUP(AS53,'[1]【記載例】シフト記号表（勤務時間帯）'!$C$6:$L$47,10,FALSE))</f>
        <v>8</v>
      </c>
      <c r="AT54" s="101" t="str">
        <f>IF(AT53="","",VLOOKUP(AT53,'[1]【記載例】シフト記号表（勤務時間帯）'!$C$6:$L$47,10,FALSE))</f>
        <v/>
      </c>
      <c r="AU54" s="101">
        <f>IF(AU53="","",VLOOKUP(AU53,'[1]【記載例】シフト記号表（勤務時間帯）'!$C$6:$L$47,10,FALSE))</f>
        <v>8</v>
      </c>
      <c r="AV54" s="101" t="str">
        <f>IF(AV53="","",VLOOKUP(AV53,'[1]【記載例】シフト記号表（勤務時間帯）'!$C$6:$L$47,10,FALSE))</f>
        <v/>
      </c>
      <c r="AW54" s="101">
        <f>IF(AW53="","",VLOOKUP(AW53,'[1]【記載例】シフト記号表（勤務時間帯）'!$C$6:$L$47,10,FALSE))</f>
        <v>7.9999999999999982</v>
      </c>
      <c r="AX54" s="102" t="str">
        <f>IF(AX53="","",VLOOKUP(AX53,'[1]【記載例】シフト記号表（勤務時間帯）'!$C$6:$L$47,10,FALSE))</f>
        <v/>
      </c>
      <c r="AY54" s="100" t="str">
        <f>IF(AY53="","",VLOOKUP(AY53,'[1]【記載例】シフト記号表（勤務時間帯）'!$C$6:$L$47,10,FALSE))</f>
        <v/>
      </c>
      <c r="AZ54" s="101" t="str">
        <f>IF(AZ53="","",VLOOKUP(AZ53,'[1]【記載例】シフト記号表（勤務時間帯）'!$C$6:$L$47,10,FALSE))</f>
        <v/>
      </c>
      <c r="BA54" s="101" t="str">
        <f>IF(BA53="","",VLOOKUP(BA53,'[1]【記載例】シフト記号表（勤務時間帯）'!$C$6:$L$47,10,FALSE))</f>
        <v/>
      </c>
      <c r="BB54" s="705">
        <f>IF($BE$3="４週",SUM(W54:AX54),IF($BE$3="暦月",SUM(W54:BA54),""))</f>
        <v>128</v>
      </c>
      <c r="BC54" s="706"/>
      <c r="BD54" s="707">
        <f>IF($BE$3="４週",BB54/4,IF($BE$3="暦月",(BB54/($BE$8/7)),""))</f>
        <v>32</v>
      </c>
      <c r="BE54" s="706"/>
      <c r="BF54" s="702"/>
      <c r="BG54" s="703"/>
      <c r="BH54" s="703"/>
      <c r="BI54" s="703"/>
      <c r="BJ54" s="704"/>
    </row>
    <row r="55" spans="2:62" ht="20.25" customHeight="1">
      <c r="B55" s="671">
        <f>B53+1</f>
        <v>20</v>
      </c>
      <c r="C55" s="673" t="s">
        <v>464</v>
      </c>
      <c r="D55" s="674"/>
      <c r="E55" s="103"/>
      <c r="F55" s="104"/>
      <c r="G55" s="103"/>
      <c r="H55" s="104"/>
      <c r="I55" s="677" t="s">
        <v>544</v>
      </c>
      <c r="J55" s="678"/>
      <c r="K55" s="681" t="s">
        <v>570</v>
      </c>
      <c r="L55" s="682"/>
      <c r="M55" s="682"/>
      <c r="N55" s="674"/>
      <c r="O55" s="685" t="s">
        <v>585</v>
      </c>
      <c r="P55" s="686"/>
      <c r="Q55" s="686"/>
      <c r="R55" s="686"/>
      <c r="S55" s="687"/>
      <c r="T55" s="105" t="s">
        <v>450</v>
      </c>
      <c r="U55" s="106"/>
      <c r="V55" s="107"/>
      <c r="W55" s="108" t="s">
        <v>564</v>
      </c>
      <c r="X55" s="109" t="s">
        <v>565</v>
      </c>
      <c r="Y55" s="109" t="s">
        <v>566</v>
      </c>
      <c r="Z55" s="109" t="s">
        <v>566</v>
      </c>
      <c r="AA55" s="109"/>
      <c r="AB55" s="109" t="s">
        <v>567</v>
      </c>
      <c r="AC55" s="110"/>
      <c r="AD55" s="108"/>
      <c r="AE55" s="109" t="s">
        <v>564</v>
      </c>
      <c r="AF55" s="109" t="s">
        <v>565</v>
      </c>
      <c r="AG55" s="109" t="s">
        <v>566</v>
      </c>
      <c r="AH55" s="109" t="s">
        <v>566</v>
      </c>
      <c r="AI55" s="109"/>
      <c r="AJ55" s="110" t="s">
        <v>567</v>
      </c>
      <c r="AK55" s="108" t="s">
        <v>567</v>
      </c>
      <c r="AL55" s="109"/>
      <c r="AM55" s="109" t="s">
        <v>564</v>
      </c>
      <c r="AN55" s="109" t="s">
        <v>565</v>
      </c>
      <c r="AO55" s="109" t="s">
        <v>566</v>
      </c>
      <c r="AP55" s="109" t="s">
        <v>566</v>
      </c>
      <c r="AQ55" s="110"/>
      <c r="AR55" s="108" t="s">
        <v>567</v>
      </c>
      <c r="AS55" s="109"/>
      <c r="AT55" s="109"/>
      <c r="AU55" s="109" t="s">
        <v>564</v>
      </c>
      <c r="AV55" s="109" t="s">
        <v>565</v>
      </c>
      <c r="AW55" s="109" t="s">
        <v>566</v>
      </c>
      <c r="AX55" s="110" t="s">
        <v>566</v>
      </c>
      <c r="AY55" s="108"/>
      <c r="AZ55" s="109"/>
      <c r="BA55" s="111"/>
      <c r="BB55" s="691"/>
      <c r="BC55" s="692"/>
      <c r="BD55" s="650"/>
      <c r="BE55" s="651"/>
      <c r="BF55" s="652"/>
      <c r="BG55" s="653"/>
      <c r="BH55" s="653"/>
      <c r="BI55" s="653"/>
      <c r="BJ55" s="654"/>
    </row>
    <row r="56" spans="2:62" ht="20.25" customHeight="1">
      <c r="B56" s="694"/>
      <c r="C56" s="708"/>
      <c r="D56" s="709"/>
      <c r="E56" s="95"/>
      <c r="F56" s="96" t="str">
        <f>C55</f>
        <v>介護職員</v>
      </c>
      <c r="G56" s="95"/>
      <c r="H56" s="96" t="str">
        <f>I55</f>
        <v>A</v>
      </c>
      <c r="I56" s="710"/>
      <c r="J56" s="711"/>
      <c r="K56" s="712"/>
      <c r="L56" s="713"/>
      <c r="M56" s="713"/>
      <c r="N56" s="709"/>
      <c r="O56" s="685"/>
      <c r="P56" s="686"/>
      <c r="Q56" s="686"/>
      <c r="R56" s="686"/>
      <c r="S56" s="687"/>
      <c r="T56" s="112" t="s">
        <v>451</v>
      </c>
      <c r="U56" s="113"/>
      <c r="V56" s="114"/>
      <c r="W56" s="100">
        <f>IF(W55="","",VLOOKUP(W55,'[1]【記載例】シフト記号表（勤務時間帯）'!$C$6:$L$47,10,FALSE))</f>
        <v>8</v>
      </c>
      <c r="X56" s="101">
        <f>IF(X55="","",VLOOKUP(X55,'[1]【記載例】シフト記号表（勤務時間帯）'!$C$6:$L$47,10,FALSE))</f>
        <v>8</v>
      </c>
      <c r="Y56" s="101">
        <f>IF(Y55="","",VLOOKUP(Y55,'[1]【記載例】シフト記号表（勤務時間帯）'!$C$6:$L$47,10,FALSE))</f>
        <v>7.9999999999999982</v>
      </c>
      <c r="Z56" s="101">
        <f>IF(Z55="","",VLOOKUP(Z55,'[1]【記載例】シフト記号表（勤務時間帯）'!$C$6:$L$47,10,FALSE))</f>
        <v>7.9999999999999982</v>
      </c>
      <c r="AA56" s="101" t="str">
        <f>IF(AA55="","",VLOOKUP(AA55,'[1]【記載例】シフト記号表（勤務時間帯）'!$C$6:$L$47,10,FALSE))</f>
        <v/>
      </c>
      <c r="AB56" s="101">
        <f>IF(AB55="","",VLOOKUP(AB55,'[1]【記載例】シフト記号表（勤務時間帯）'!$C$6:$L$47,10,FALSE))</f>
        <v>8</v>
      </c>
      <c r="AC56" s="102" t="str">
        <f>IF(AC55="","",VLOOKUP(AC55,'[1]【記載例】シフト記号表（勤務時間帯）'!$C$6:$L$47,10,FALSE))</f>
        <v/>
      </c>
      <c r="AD56" s="100" t="str">
        <f>IF(AD55="","",VLOOKUP(AD55,'[1]【記載例】シフト記号表（勤務時間帯）'!$C$6:$L$47,10,FALSE))</f>
        <v/>
      </c>
      <c r="AE56" s="101">
        <f>IF(AE55="","",VLOOKUP(AE55,'[1]【記載例】シフト記号表（勤務時間帯）'!$C$6:$L$47,10,FALSE))</f>
        <v>8</v>
      </c>
      <c r="AF56" s="101">
        <f>IF(AF55="","",VLOOKUP(AF55,'[1]【記載例】シフト記号表（勤務時間帯）'!$C$6:$L$47,10,FALSE))</f>
        <v>8</v>
      </c>
      <c r="AG56" s="101">
        <f>IF(AG55="","",VLOOKUP(AG55,'[1]【記載例】シフト記号表（勤務時間帯）'!$C$6:$L$47,10,FALSE))</f>
        <v>7.9999999999999982</v>
      </c>
      <c r="AH56" s="101">
        <f>IF(AH55="","",VLOOKUP(AH55,'[1]【記載例】シフト記号表（勤務時間帯）'!$C$6:$L$47,10,FALSE))</f>
        <v>7.9999999999999982</v>
      </c>
      <c r="AI56" s="101" t="str">
        <f>IF(AI55="","",VLOOKUP(AI55,'[1]【記載例】シフト記号表（勤務時間帯）'!$C$6:$L$47,10,FALSE))</f>
        <v/>
      </c>
      <c r="AJ56" s="102">
        <f>IF(AJ55="","",VLOOKUP(AJ55,'[1]【記載例】シフト記号表（勤務時間帯）'!$C$6:$L$47,10,FALSE))</f>
        <v>8</v>
      </c>
      <c r="AK56" s="100">
        <f>IF(AK55="","",VLOOKUP(AK55,'[1]【記載例】シフト記号表（勤務時間帯）'!$C$6:$L$47,10,FALSE))</f>
        <v>8</v>
      </c>
      <c r="AL56" s="101" t="str">
        <f>IF(AL55="","",VLOOKUP(AL55,'[1]【記載例】シフト記号表（勤務時間帯）'!$C$6:$L$47,10,FALSE))</f>
        <v/>
      </c>
      <c r="AM56" s="101">
        <f>IF(AM55="","",VLOOKUP(AM55,'[1]【記載例】シフト記号表（勤務時間帯）'!$C$6:$L$47,10,FALSE))</f>
        <v>8</v>
      </c>
      <c r="AN56" s="101">
        <f>IF(AN55="","",VLOOKUP(AN55,'[1]【記載例】シフト記号表（勤務時間帯）'!$C$6:$L$47,10,FALSE))</f>
        <v>8</v>
      </c>
      <c r="AO56" s="101">
        <f>IF(AO55="","",VLOOKUP(AO55,'[1]【記載例】シフト記号表（勤務時間帯）'!$C$6:$L$47,10,FALSE))</f>
        <v>7.9999999999999982</v>
      </c>
      <c r="AP56" s="101">
        <f>IF(AP55="","",VLOOKUP(AP55,'[1]【記載例】シフト記号表（勤務時間帯）'!$C$6:$L$47,10,FALSE))</f>
        <v>7.9999999999999982</v>
      </c>
      <c r="AQ56" s="102" t="str">
        <f>IF(AQ55="","",VLOOKUP(AQ55,'[1]【記載例】シフト記号表（勤務時間帯）'!$C$6:$L$47,10,FALSE))</f>
        <v/>
      </c>
      <c r="AR56" s="100">
        <f>IF(AR55="","",VLOOKUP(AR55,'[1]【記載例】シフト記号表（勤務時間帯）'!$C$6:$L$47,10,FALSE))</f>
        <v>8</v>
      </c>
      <c r="AS56" s="101" t="str">
        <f>IF(AS55="","",VLOOKUP(AS55,'[1]【記載例】シフト記号表（勤務時間帯）'!$C$6:$L$47,10,FALSE))</f>
        <v/>
      </c>
      <c r="AT56" s="101" t="str">
        <f>IF(AT55="","",VLOOKUP(AT55,'[1]【記載例】シフト記号表（勤務時間帯）'!$C$6:$L$47,10,FALSE))</f>
        <v/>
      </c>
      <c r="AU56" s="101">
        <f>IF(AU55="","",VLOOKUP(AU55,'[1]【記載例】シフト記号表（勤務時間帯）'!$C$6:$L$47,10,FALSE))</f>
        <v>8</v>
      </c>
      <c r="AV56" s="101">
        <f>IF(AV55="","",VLOOKUP(AV55,'[1]【記載例】シフト記号表（勤務時間帯）'!$C$6:$L$47,10,FALSE))</f>
        <v>8</v>
      </c>
      <c r="AW56" s="101">
        <f>IF(AW55="","",VLOOKUP(AW55,'[1]【記載例】シフト記号表（勤務時間帯）'!$C$6:$L$47,10,FALSE))</f>
        <v>7.9999999999999982</v>
      </c>
      <c r="AX56" s="102">
        <f>IF(AX55="","",VLOOKUP(AX55,'[1]【記載例】シフト記号表（勤務時間帯）'!$C$6:$L$47,10,FALSE))</f>
        <v>7.9999999999999982</v>
      </c>
      <c r="AY56" s="100" t="str">
        <f>IF(AY55="","",VLOOKUP(AY55,'[1]【記載例】シフト記号表（勤務時間帯）'!$C$6:$L$47,10,FALSE))</f>
        <v/>
      </c>
      <c r="AZ56" s="101" t="str">
        <f>IF(AZ55="","",VLOOKUP(AZ55,'[1]【記載例】シフト記号表（勤務時間帯）'!$C$6:$L$47,10,FALSE))</f>
        <v/>
      </c>
      <c r="BA56" s="101" t="str">
        <f>IF(BA55="","",VLOOKUP(BA55,'[1]【記載例】シフト記号表（勤務時間帯）'!$C$6:$L$47,10,FALSE))</f>
        <v/>
      </c>
      <c r="BB56" s="705">
        <f>IF($BE$3="４週",SUM(W56:AX56),IF($BE$3="暦月",SUM(W56:BA56),""))</f>
        <v>160</v>
      </c>
      <c r="BC56" s="706"/>
      <c r="BD56" s="707">
        <f>IF($BE$3="４週",BB56/4,IF($BE$3="暦月",(BB56/($BE$8/7)),""))</f>
        <v>40</v>
      </c>
      <c r="BE56" s="706"/>
      <c r="BF56" s="702"/>
      <c r="BG56" s="703"/>
      <c r="BH56" s="703"/>
      <c r="BI56" s="703"/>
      <c r="BJ56" s="704"/>
    </row>
    <row r="57" spans="2:62" ht="20.25" customHeight="1">
      <c r="B57" s="671">
        <f>B55+1</f>
        <v>21</v>
      </c>
      <c r="C57" s="673" t="s">
        <v>464</v>
      </c>
      <c r="D57" s="674"/>
      <c r="E57" s="95"/>
      <c r="F57" s="96"/>
      <c r="G57" s="95"/>
      <c r="H57" s="96"/>
      <c r="I57" s="677" t="s">
        <v>544</v>
      </c>
      <c r="J57" s="678"/>
      <c r="K57" s="681" t="s">
        <v>545</v>
      </c>
      <c r="L57" s="682"/>
      <c r="M57" s="682"/>
      <c r="N57" s="674"/>
      <c r="O57" s="685" t="s">
        <v>586</v>
      </c>
      <c r="P57" s="686"/>
      <c r="Q57" s="686"/>
      <c r="R57" s="686"/>
      <c r="S57" s="687"/>
      <c r="T57" s="115" t="s">
        <v>450</v>
      </c>
      <c r="U57" s="116"/>
      <c r="V57" s="117"/>
      <c r="W57" s="108"/>
      <c r="X57" s="109" t="s">
        <v>564</v>
      </c>
      <c r="Y57" s="109" t="s">
        <v>565</v>
      </c>
      <c r="Z57" s="109" t="s">
        <v>567</v>
      </c>
      <c r="AA57" s="109" t="s">
        <v>566</v>
      </c>
      <c r="AB57" s="109"/>
      <c r="AC57" s="110" t="s">
        <v>567</v>
      </c>
      <c r="AD57" s="108" t="s">
        <v>567</v>
      </c>
      <c r="AE57" s="109"/>
      <c r="AF57" s="109" t="s">
        <v>564</v>
      </c>
      <c r="AG57" s="109" t="s">
        <v>565</v>
      </c>
      <c r="AH57" s="109" t="s">
        <v>567</v>
      </c>
      <c r="AI57" s="109" t="s">
        <v>566</v>
      </c>
      <c r="AJ57" s="110"/>
      <c r="AK57" s="108" t="s">
        <v>567</v>
      </c>
      <c r="AL57" s="109" t="s">
        <v>566</v>
      </c>
      <c r="AM57" s="109"/>
      <c r="AN57" s="109" t="s">
        <v>564</v>
      </c>
      <c r="AO57" s="109" t="s">
        <v>565</v>
      </c>
      <c r="AP57" s="109" t="s">
        <v>567</v>
      </c>
      <c r="AQ57" s="110"/>
      <c r="AR57" s="108"/>
      <c r="AS57" s="109" t="s">
        <v>567</v>
      </c>
      <c r="AT57" s="109" t="s">
        <v>566</v>
      </c>
      <c r="AU57" s="109"/>
      <c r="AV57" s="109" t="s">
        <v>564</v>
      </c>
      <c r="AW57" s="109" t="s">
        <v>565</v>
      </c>
      <c r="AX57" s="110" t="s">
        <v>567</v>
      </c>
      <c r="AY57" s="108"/>
      <c r="AZ57" s="109"/>
      <c r="BA57" s="111"/>
      <c r="BB57" s="691"/>
      <c r="BC57" s="692"/>
      <c r="BD57" s="650"/>
      <c r="BE57" s="651"/>
      <c r="BF57" s="652"/>
      <c r="BG57" s="653"/>
      <c r="BH57" s="653"/>
      <c r="BI57" s="653"/>
      <c r="BJ57" s="654"/>
    </row>
    <row r="58" spans="2:62" ht="20.25" customHeight="1">
      <c r="B58" s="694"/>
      <c r="C58" s="708"/>
      <c r="D58" s="709"/>
      <c r="E58" s="95"/>
      <c r="F58" s="96" t="str">
        <f>C57</f>
        <v>介護職員</v>
      </c>
      <c r="G58" s="95"/>
      <c r="H58" s="96" t="str">
        <f>I57</f>
        <v>A</v>
      </c>
      <c r="I58" s="710"/>
      <c r="J58" s="711"/>
      <c r="K58" s="712"/>
      <c r="L58" s="713"/>
      <c r="M58" s="713"/>
      <c r="N58" s="709"/>
      <c r="O58" s="685"/>
      <c r="P58" s="686"/>
      <c r="Q58" s="686"/>
      <c r="R58" s="686"/>
      <c r="S58" s="687"/>
      <c r="T58" s="112" t="s">
        <v>451</v>
      </c>
      <c r="U58" s="113"/>
      <c r="V58" s="114"/>
      <c r="W58" s="100" t="str">
        <f>IF(W57="","",VLOOKUP(W57,'[1]【記載例】シフト記号表（勤務時間帯）'!$C$6:$L$47,10,FALSE))</f>
        <v/>
      </c>
      <c r="X58" s="101">
        <f>IF(X57="","",VLOOKUP(X57,'[1]【記載例】シフト記号表（勤務時間帯）'!$C$6:$L$47,10,FALSE))</f>
        <v>8</v>
      </c>
      <c r="Y58" s="101">
        <f>IF(Y57="","",VLOOKUP(Y57,'[1]【記載例】シフト記号表（勤務時間帯）'!$C$6:$L$47,10,FALSE))</f>
        <v>8</v>
      </c>
      <c r="Z58" s="101">
        <f>IF(Z57="","",VLOOKUP(Z57,'[1]【記載例】シフト記号表（勤務時間帯）'!$C$6:$L$47,10,FALSE))</f>
        <v>8</v>
      </c>
      <c r="AA58" s="101">
        <f>IF(AA57="","",VLOOKUP(AA57,'[1]【記載例】シフト記号表（勤務時間帯）'!$C$6:$L$47,10,FALSE))</f>
        <v>7.9999999999999982</v>
      </c>
      <c r="AB58" s="101" t="str">
        <f>IF(AB57="","",VLOOKUP(AB57,'[1]【記載例】シフト記号表（勤務時間帯）'!$C$6:$L$47,10,FALSE))</f>
        <v/>
      </c>
      <c r="AC58" s="102">
        <f>IF(AC57="","",VLOOKUP(AC57,'[1]【記載例】シフト記号表（勤務時間帯）'!$C$6:$L$47,10,FALSE))</f>
        <v>8</v>
      </c>
      <c r="AD58" s="100">
        <f>IF(AD57="","",VLOOKUP(AD57,'[1]【記載例】シフト記号表（勤務時間帯）'!$C$6:$L$47,10,FALSE))</f>
        <v>8</v>
      </c>
      <c r="AE58" s="101" t="str">
        <f>IF(AE57="","",VLOOKUP(AE57,'[1]【記載例】シフト記号表（勤務時間帯）'!$C$6:$L$47,10,FALSE))</f>
        <v/>
      </c>
      <c r="AF58" s="101">
        <f>IF(AF57="","",VLOOKUP(AF57,'[1]【記載例】シフト記号表（勤務時間帯）'!$C$6:$L$47,10,FALSE))</f>
        <v>8</v>
      </c>
      <c r="AG58" s="101">
        <f>IF(AG57="","",VLOOKUP(AG57,'[1]【記載例】シフト記号表（勤務時間帯）'!$C$6:$L$47,10,FALSE))</f>
        <v>8</v>
      </c>
      <c r="AH58" s="101">
        <f>IF(AH57="","",VLOOKUP(AH57,'[1]【記載例】シフト記号表（勤務時間帯）'!$C$6:$L$47,10,FALSE))</f>
        <v>8</v>
      </c>
      <c r="AI58" s="101">
        <f>IF(AI57="","",VLOOKUP(AI57,'[1]【記載例】シフト記号表（勤務時間帯）'!$C$6:$L$47,10,FALSE))</f>
        <v>7.9999999999999982</v>
      </c>
      <c r="AJ58" s="102" t="str">
        <f>IF(AJ57="","",VLOOKUP(AJ57,'[1]【記載例】シフト記号表（勤務時間帯）'!$C$6:$L$47,10,FALSE))</f>
        <v/>
      </c>
      <c r="AK58" s="100">
        <f>IF(AK57="","",VLOOKUP(AK57,'[1]【記載例】シフト記号表（勤務時間帯）'!$C$6:$L$47,10,FALSE))</f>
        <v>8</v>
      </c>
      <c r="AL58" s="101">
        <f>IF(AL57="","",VLOOKUP(AL57,'[1]【記載例】シフト記号表（勤務時間帯）'!$C$6:$L$47,10,FALSE))</f>
        <v>7.9999999999999982</v>
      </c>
      <c r="AM58" s="101" t="str">
        <f>IF(AM57="","",VLOOKUP(AM57,'[1]【記載例】シフト記号表（勤務時間帯）'!$C$6:$L$47,10,FALSE))</f>
        <v/>
      </c>
      <c r="AN58" s="101">
        <f>IF(AN57="","",VLOOKUP(AN57,'[1]【記載例】シフト記号表（勤務時間帯）'!$C$6:$L$47,10,FALSE))</f>
        <v>8</v>
      </c>
      <c r="AO58" s="101">
        <f>IF(AO57="","",VLOOKUP(AO57,'[1]【記載例】シフト記号表（勤務時間帯）'!$C$6:$L$47,10,FALSE))</f>
        <v>8</v>
      </c>
      <c r="AP58" s="101">
        <f>IF(AP57="","",VLOOKUP(AP57,'[1]【記載例】シフト記号表（勤務時間帯）'!$C$6:$L$47,10,FALSE))</f>
        <v>8</v>
      </c>
      <c r="AQ58" s="102" t="str">
        <f>IF(AQ57="","",VLOOKUP(AQ57,'[1]【記載例】シフト記号表（勤務時間帯）'!$C$6:$L$47,10,FALSE))</f>
        <v/>
      </c>
      <c r="AR58" s="100" t="str">
        <f>IF(AR57="","",VLOOKUP(AR57,'[1]【記載例】シフト記号表（勤務時間帯）'!$C$6:$L$47,10,FALSE))</f>
        <v/>
      </c>
      <c r="AS58" s="101">
        <f>IF(AS57="","",VLOOKUP(AS57,'[1]【記載例】シフト記号表（勤務時間帯）'!$C$6:$L$47,10,FALSE))</f>
        <v>8</v>
      </c>
      <c r="AT58" s="101">
        <f>IF(AT57="","",VLOOKUP(AT57,'[1]【記載例】シフト記号表（勤務時間帯）'!$C$6:$L$47,10,FALSE))</f>
        <v>7.9999999999999982</v>
      </c>
      <c r="AU58" s="101" t="str">
        <f>IF(AU57="","",VLOOKUP(AU57,'[1]【記載例】シフト記号表（勤務時間帯）'!$C$6:$L$47,10,FALSE))</f>
        <v/>
      </c>
      <c r="AV58" s="101">
        <f>IF(AV57="","",VLOOKUP(AV57,'[1]【記載例】シフト記号表（勤務時間帯）'!$C$6:$L$47,10,FALSE))</f>
        <v>8</v>
      </c>
      <c r="AW58" s="101">
        <f>IF(AW57="","",VLOOKUP(AW57,'[1]【記載例】シフト記号表（勤務時間帯）'!$C$6:$L$47,10,FALSE))</f>
        <v>8</v>
      </c>
      <c r="AX58" s="102">
        <f>IF(AX57="","",VLOOKUP(AX57,'[1]【記載例】シフト記号表（勤務時間帯）'!$C$6:$L$47,10,FALSE))</f>
        <v>8</v>
      </c>
      <c r="AY58" s="100" t="str">
        <f>IF(AY57="","",VLOOKUP(AY57,'[1]【記載例】シフト記号表（勤務時間帯）'!$C$6:$L$47,10,FALSE))</f>
        <v/>
      </c>
      <c r="AZ58" s="101" t="str">
        <f>IF(AZ57="","",VLOOKUP(AZ57,'[1]【記載例】シフト記号表（勤務時間帯）'!$C$6:$L$47,10,FALSE))</f>
        <v/>
      </c>
      <c r="BA58" s="101" t="str">
        <f>IF(BA57="","",VLOOKUP(BA57,'[1]【記載例】シフト記号表（勤務時間帯）'!$C$6:$L$47,10,FALSE))</f>
        <v/>
      </c>
      <c r="BB58" s="705">
        <f>IF($BE$3="４週",SUM(W58:AX58),IF($BE$3="暦月",SUM(W58:BA58),""))</f>
        <v>160</v>
      </c>
      <c r="BC58" s="706"/>
      <c r="BD58" s="707">
        <f>IF($BE$3="４週",BB58/4,IF($BE$3="暦月",(BB58/($BE$8/7)),""))</f>
        <v>40</v>
      </c>
      <c r="BE58" s="706"/>
      <c r="BF58" s="702"/>
      <c r="BG58" s="703"/>
      <c r="BH58" s="703"/>
      <c r="BI58" s="703"/>
      <c r="BJ58" s="704"/>
    </row>
    <row r="59" spans="2:62" ht="20.25" customHeight="1">
      <c r="B59" s="671">
        <f>B57+1</f>
        <v>22</v>
      </c>
      <c r="C59" s="673" t="s">
        <v>464</v>
      </c>
      <c r="D59" s="674"/>
      <c r="E59" s="95"/>
      <c r="F59" s="96"/>
      <c r="G59" s="95"/>
      <c r="H59" s="96"/>
      <c r="I59" s="677" t="s">
        <v>544</v>
      </c>
      <c r="J59" s="678"/>
      <c r="K59" s="681" t="s">
        <v>545</v>
      </c>
      <c r="L59" s="682"/>
      <c r="M59" s="682"/>
      <c r="N59" s="674"/>
      <c r="O59" s="685" t="s">
        <v>587</v>
      </c>
      <c r="P59" s="686"/>
      <c r="Q59" s="686"/>
      <c r="R59" s="686"/>
      <c r="S59" s="687"/>
      <c r="T59" s="115" t="s">
        <v>450</v>
      </c>
      <c r="U59" s="116"/>
      <c r="V59" s="117"/>
      <c r="W59" s="108" t="s">
        <v>567</v>
      </c>
      <c r="X59" s="109"/>
      <c r="Y59" s="109" t="s">
        <v>564</v>
      </c>
      <c r="Z59" s="109" t="s">
        <v>565</v>
      </c>
      <c r="AA59" s="109" t="s">
        <v>567</v>
      </c>
      <c r="AB59" s="109" t="s">
        <v>566</v>
      </c>
      <c r="AC59" s="110"/>
      <c r="AD59" s="108" t="s">
        <v>566</v>
      </c>
      <c r="AE59" s="109" t="s">
        <v>567</v>
      </c>
      <c r="AF59" s="109"/>
      <c r="AG59" s="109" t="s">
        <v>564</v>
      </c>
      <c r="AH59" s="109" t="s">
        <v>565</v>
      </c>
      <c r="AI59" s="109" t="s">
        <v>567</v>
      </c>
      <c r="AJ59" s="110"/>
      <c r="AK59" s="108" t="s">
        <v>566</v>
      </c>
      <c r="AL59" s="109" t="s">
        <v>567</v>
      </c>
      <c r="AM59" s="109"/>
      <c r="AN59" s="109"/>
      <c r="AO59" s="109" t="s">
        <v>564</v>
      </c>
      <c r="AP59" s="109" t="s">
        <v>565</v>
      </c>
      <c r="AQ59" s="110" t="s">
        <v>566</v>
      </c>
      <c r="AR59" s="108" t="s">
        <v>566</v>
      </c>
      <c r="AS59" s="109"/>
      <c r="AT59" s="109" t="s">
        <v>567</v>
      </c>
      <c r="AU59" s="109" t="s">
        <v>566</v>
      </c>
      <c r="AV59" s="109"/>
      <c r="AW59" s="109" t="s">
        <v>564</v>
      </c>
      <c r="AX59" s="110" t="s">
        <v>565</v>
      </c>
      <c r="AY59" s="108"/>
      <c r="AZ59" s="109"/>
      <c r="BA59" s="111"/>
      <c r="BB59" s="691"/>
      <c r="BC59" s="692"/>
      <c r="BD59" s="650"/>
      <c r="BE59" s="651"/>
      <c r="BF59" s="652"/>
      <c r="BG59" s="653"/>
      <c r="BH59" s="653"/>
      <c r="BI59" s="653"/>
      <c r="BJ59" s="654"/>
    </row>
    <row r="60" spans="2:62" ht="20.25" customHeight="1">
      <c r="B60" s="694"/>
      <c r="C60" s="708"/>
      <c r="D60" s="709"/>
      <c r="E60" s="95"/>
      <c r="F60" s="96" t="str">
        <f>C59</f>
        <v>介護職員</v>
      </c>
      <c r="G60" s="95"/>
      <c r="H60" s="96" t="str">
        <f>I59</f>
        <v>A</v>
      </c>
      <c r="I60" s="710"/>
      <c r="J60" s="711"/>
      <c r="K60" s="712"/>
      <c r="L60" s="713"/>
      <c r="M60" s="713"/>
      <c r="N60" s="709"/>
      <c r="O60" s="685"/>
      <c r="P60" s="686"/>
      <c r="Q60" s="686"/>
      <c r="R60" s="686"/>
      <c r="S60" s="687"/>
      <c r="T60" s="112" t="s">
        <v>451</v>
      </c>
      <c r="U60" s="113"/>
      <c r="V60" s="114"/>
      <c r="W60" s="100">
        <f>IF(W59="","",VLOOKUP(W59,'[1]【記載例】シフト記号表（勤務時間帯）'!$C$6:$L$47,10,FALSE))</f>
        <v>8</v>
      </c>
      <c r="X60" s="101" t="str">
        <f>IF(X59="","",VLOOKUP(X59,'[1]【記載例】シフト記号表（勤務時間帯）'!$C$6:$L$47,10,FALSE))</f>
        <v/>
      </c>
      <c r="Y60" s="101">
        <f>IF(Y59="","",VLOOKUP(Y59,'[1]【記載例】シフト記号表（勤務時間帯）'!$C$6:$L$47,10,FALSE))</f>
        <v>8</v>
      </c>
      <c r="Z60" s="101">
        <f>IF(Z59="","",VLOOKUP(Z59,'[1]【記載例】シフト記号表（勤務時間帯）'!$C$6:$L$47,10,FALSE))</f>
        <v>8</v>
      </c>
      <c r="AA60" s="101">
        <f>IF(AA59="","",VLOOKUP(AA59,'[1]【記載例】シフト記号表（勤務時間帯）'!$C$6:$L$47,10,FALSE))</f>
        <v>8</v>
      </c>
      <c r="AB60" s="101">
        <f>IF(AB59="","",VLOOKUP(AB59,'[1]【記載例】シフト記号表（勤務時間帯）'!$C$6:$L$47,10,FALSE))</f>
        <v>7.9999999999999982</v>
      </c>
      <c r="AC60" s="102" t="str">
        <f>IF(AC59="","",VLOOKUP(AC59,'[1]【記載例】シフト記号表（勤務時間帯）'!$C$6:$L$47,10,FALSE))</f>
        <v/>
      </c>
      <c r="AD60" s="100">
        <f>IF(AD59="","",VLOOKUP(AD59,'[1]【記載例】シフト記号表（勤務時間帯）'!$C$6:$L$47,10,FALSE))</f>
        <v>7.9999999999999982</v>
      </c>
      <c r="AE60" s="101">
        <f>IF(AE59="","",VLOOKUP(AE59,'[1]【記載例】シフト記号表（勤務時間帯）'!$C$6:$L$47,10,FALSE))</f>
        <v>8</v>
      </c>
      <c r="AF60" s="101" t="str">
        <f>IF(AF59="","",VLOOKUP(AF59,'[1]【記載例】シフト記号表（勤務時間帯）'!$C$6:$L$47,10,FALSE))</f>
        <v/>
      </c>
      <c r="AG60" s="101">
        <f>IF(AG59="","",VLOOKUP(AG59,'[1]【記載例】シフト記号表（勤務時間帯）'!$C$6:$L$47,10,FALSE))</f>
        <v>8</v>
      </c>
      <c r="AH60" s="101">
        <f>IF(AH59="","",VLOOKUP(AH59,'[1]【記載例】シフト記号表（勤務時間帯）'!$C$6:$L$47,10,FALSE))</f>
        <v>8</v>
      </c>
      <c r="AI60" s="101">
        <f>IF(AI59="","",VLOOKUP(AI59,'[1]【記載例】シフト記号表（勤務時間帯）'!$C$6:$L$47,10,FALSE))</f>
        <v>8</v>
      </c>
      <c r="AJ60" s="102" t="str">
        <f>IF(AJ59="","",VLOOKUP(AJ59,'[1]【記載例】シフト記号表（勤務時間帯）'!$C$6:$L$47,10,FALSE))</f>
        <v/>
      </c>
      <c r="AK60" s="100">
        <f>IF(AK59="","",VLOOKUP(AK59,'[1]【記載例】シフト記号表（勤務時間帯）'!$C$6:$L$47,10,FALSE))</f>
        <v>7.9999999999999982</v>
      </c>
      <c r="AL60" s="101">
        <f>IF(AL59="","",VLOOKUP(AL59,'[1]【記載例】シフト記号表（勤務時間帯）'!$C$6:$L$47,10,FALSE))</f>
        <v>8</v>
      </c>
      <c r="AM60" s="101" t="str">
        <f>IF(AM59="","",VLOOKUP(AM59,'[1]【記載例】シフト記号表（勤務時間帯）'!$C$6:$L$47,10,FALSE))</f>
        <v/>
      </c>
      <c r="AN60" s="101" t="str">
        <f>IF(AN59="","",VLOOKUP(AN59,'[1]【記載例】シフト記号表（勤務時間帯）'!$C$6:$L$47,10,FALSE))</f>
        <v/>
      </c>
      <c r="AO60" s="101">
        <f>IF(AO59="","",VLOOKUP(AO59,'[1]【記載例】シフト記号表（勤務時間帯）'!$C$6:$L$47,10,FALSE))</f>
        <v>8</v>
      </c>
      <c r="AP60" s="101">
        <f>IF(AP59="","",VLOOKUP(AP59,'[1]【記載例】シフト記号表（勤務時間帯）'!$C$6:$L$47,10,FALSE))</f>
        <v>8</v>
      </c>
      <c r="AQ60" s="102">
        <f>IF(AQ59="","",VLOOKUP(AQ59,'[1]【記載例】シフト記号表（勤務時間帯）'!$C$6:$L$47,10,FALSE))</f>
        <v>7.9999999999999982</v>
      </c>
      <c r="AR60" s="100">
        <f>IF(AR59="","",VLOOKUP(AR59,'[1]【記載例】シフト記号表（勤務時間帯）'!$C$6:$L$47,10,FALSE))</f>
        <v>7.9999999999999982</v>
      </c>
      <c r="AS60" s="101" t="str">
        <f>IF(AS59="","",VLOOKUP(AS59,'[1]【記載例】シフト記号表（勤務時間帯）'!$C$6:$L$47,10,FALSE))</f>
        <v/>
      </c>
      <c r="AT60" s="101">
        <f>IF(AT59="","",VLOOKUP(AT59,'[1]【記載例】シフト記号表（勤務時間帯）'!$C$6:$L$47,10,FALSE))</f>
        <v>8</v>
      </c>
      <c r="AU60" s="101">
        <f>IF(AU59="","",VLOOKUP(AU59,'[1]【記載例】シフト記号表（勤務時間帯）'!$C$6:$L$47,10,FALSE))</f>
        <v>7.9999999999999982</v>
      </c>
      <c r="AV60" s="101" t="str">
        <f>IF(AV59="","",VLOOKUP(AV59,'[1]【記載例】シフト記号表（勤務時間帯）'!$C$6:$L$47,10,FALSE))</f>
        <v/>
      </c>
      <c r="AW60" s="101">
        <f>IF(AW59="","",VLOOKUP(AW59,'[1]【記載例】シフト記号表（勤務時間帯）'!$C$6:$L$47,10,FALSE))</f>
        <v>8</v>
      </c>
      <c r="AX60" s="102">
        <f>IF(AX59="","",VLOOKUP(AX59,'[1]【記載例】シフト記号表（勤務時間帯）'!$C$6:$L$47,10,FALSE))</f>
        <v>8</v>
      </c>
      <c r="AY60" s="100" t="str">
        <f>IF(AY59="","",VLOOKUP(AY59,'[1]【記載例】シフト記号表（勤務時間帯）'!$C$6:$L$47,10,FALSE))</f>
        <v/>
      </c>
      <c r="AZ60" s="101" t="str">
        <f>IF(AZ59="","",VLOOKUP(AZ59,'[1]【記載例】シフト記号表（勤務時間帯）'!$C$6:$L$47,10,FALSE))</f>
        <v/>
      </c>
      <c r="BA60" s="101" t="str">
        <f>IF(BA59="","",VLOOKUP(BA59,'[1]【記載例】シフト記号表（勤務時間帯）'!$C$6:$L$47,10,FALSE))</f>
        <v/>
      </c>
      <c r="BB60" s="705">
        <f>IF($BE$3="４週",SUM(W60:AX60),IF($BE$3="暦月",SUM(W60:BA60),""))</f>
        <v>160</v>
      </c>
      <c r="BC60" s="706"/>
      <c r="BD60" s="707">
        <f>IF($BE$3="４週",BB60/4,IF($BE$3="暦月",(BB60/($BE$8/7)),""))</f>
        <v>40</v>
      </c>
      <c r="BE60" s="706"/>
      <c r="BF60" s="702"/>
      <c r="BG60" s="703"/>
      <c r="BH60" s="703"/>
      <c r="BI60" s="703"/>
      <c r="BJ60" s="704"/>
    </row>
    <row r="61" spans="2:62" ht="20.25" customHeight="1">
      <c r="B61" s="671">
        <f>B59+1</f>
        <v>23</v>
      </c>
      <c r="C61" s="673" t="s">
        <v>464</v>
      </c>
      <c r="D61" s="674"/>
      <c r="E61" s="95"/>
      <c r="F61" s="96"/>
      <c r="G61" s="95"/>
      <c r="H61" s="96"/>
      <c r="I61" s="677" t="s">
        <v>544</v>
      </c>
      <c r="J61" s="678"/>
      <c r="K61" s="681" t="s">
        <v>545</v>
      </c>
      <c r="L61" s="682"/>
      <c r="M61" s="682"/>
      <c r="N61" s="674"/>
      <c r="O61" s="685" t="s">
        <v>588</v>
      </c>
      <c r="P61" s="686"/>
      <c r="Q61" s="686"/>
      <c r="R61" s="686"/>
      <c r="S61" s="687"/>
      <c r="T61" s="115" t="s">
        <v>450</v>
      </c>
      <c r="U61" s="116"/>
      <c r="V61" s="117"/>
      <c r="W61" s="108" t="s">
        <v>566</v>
      </c>
      <c r="X61" s="109" t="s">
        <v>567</v>
      </c>
      <c r="Y61" s="109"/>
      <c r="Z61" s="109" t="s">
        <v>564</v>
      </c>
      <c r="AA61" s="109" t="s">
        <v>565</v>
      </c>
      <c r="AB61" s="109"/>
      <c r="AC61" s="110" t="s">
        <v>566</v>
      </c>
      <c r="AD61" s="108" t="s">
        <v>567</v>
      </c>
      <c r="AE61" s="109" t="s">
        <v>567</v>
      </c>
      <c r="AF61" s="109" t="s">
        <v>566</v>
      </c>
      <c r="AG61" s="109"/>
      <c r="AH61" s="109" t="s">
        <v>564</v>
      </c>
      <c r="AI61" s="109" t="s">
        <v>565</v>
      </c>
      <c r="AJ61" s="110"/>
      <c r="AK61" s="108" t="s">
        <v>567</v>
      </c>
      <c r="AL61" s="109"/>
      <c r="AM61" s="109" t="s">
        <v>567</v>
      </c>
      <c r="AN61" s="109" t="s">
        <v>567</v>
      </c>
      <c r="AO61" s="109"/>
      <c r="AP61" s="109" t="s">
        <v>564</v>
      </c>
      <c r="AQ61" s="110" t="s">
        <v>565</v>
      </c>
      <c r="AR61" s="108" t="s">
        <v>567</v>
      </c>
      <c r="AS61" s="109" t="s">
        <v>566</v>
      </c>
      <c r="AT61" s="109"/>
      <c r="AU61" s="109" t="s">
        <v>567</v>
      </c>
      <c r="AV61" s="109" t="s">
        <v>576</v>
      </c>
      <c r="AW61" s="109"/>
      <c r="AX61" s="110" t="s">
        <v>564</v>
      </c>
      <c r="AY61" s="108"/>
      <c r="AZ61" s="109"/>
      <c r="BA61" s="111"/>
      <c r="BB61" s="691"/>
      <c r="BC61" s="692"/>
      <c r="BD61" s="650"/>
      <c r="BE61" s="651"/>
      <c r="BF61" s="652"/>
      <c r="BG61" s="653"/>
      <c r="BH61" s="653"/>
      <c r="BI61" s="653"/>
      <c r="BJ61" s="654"/>
    </row>
    <row r="62" spans="2:62" ht="20.25" customHeight="1">
      <c r="B62" s="694"/>
      <c r="C62" s="708"/>
      <c r="D62" s="709"/>
      <c r="E62" s="95"/>
      <c r="F62" s="96" t="str">
        <f>C61</f>
        <v>介護職員</v>
      </c>
      <c r="G62" s="95"/>
      <c r="H62" s="96" t="str">
        <f>I61</f>
        <v>A</v>
      </c>
      <c r="I62" s="710"/>
      <c r="J62" s="711"/>
      <c r="K62" s="712"/>
      <c r="L62" s="713"/>
      <c r="M62" s="713"/>
      <c r="N62" s="709"/>
      <c r="O62" s="685"/>
      <c r="P62" s="686"/>
      <c r="Q62" s="686"/>
      <c r="R62" s="686"/>
      <c r="S62" s="687"/>
      <c r="T62" s="112" t="s">
        <v>451</v>
      </c>
      <c r="U62" s="113"/>
      <c r="V62" s="114"/>
      <c r="W62" s="100">
        <f>IF(W61="","",VLOOKUP(W61,'[1]【記載例】シフト記号表（勤務時間帯）'!$C$6:$L$47,10,FALSE))</f>
        <v>7.9999999999999982</v>
      </c>
      <c r="X62" s="101">
        <f>IF(X61="","",VLOOKUP(X61,'[1]【記載例】シフト記号表（勤務時間帯）'!$C$6:$L$47,10,FALSE))</f>
        <v>8</v>
      </c>
      <c r="Y62" s="101" t="str">
        <f>IF(Y61="","",VLOOKUP(Y61,'[1]【記載例】シフト記号表（勤務時間帯）'!$C$6:$L$47,10,FALSE))</f>
        <v/>
      </c>
      <c r="Z62" s="101">
        <f>IF(Z61="","",VLOOKUP(Z61,'[1]【記載例】シフト記号表（勤務時間帯）'!$C$6:$L$47,10,FALSE))</f>
        <v>8</v>
      </c>
      <c r="AA62" s="101">
        <f>IF(AA61="","",VLOOKUP(AA61,'[1]【記載例】シフト記号表（勤務時間帯）'!$C$6:$L$47,10,FALSE))</f>
        <v>8</v>
      </c>
      <c r="AB62" s="101" t="str">
        <f>IF(AB61="","",VLOOKUP(AB61,'[1]【記載例】シフト記号表（勤務時間帯）'!$C$6:$L$47,10,FALSE))</f>
        <v/>
      </c>
      <c r="AC62" s="102">
        <f>IF(AC61="","",VLOOKUP(AC61,'[1]【記載例】シフト記号表（勤務時間帯）'!$C$6:$L$47,10,FALSE))</f>
        <v>7.9999999999999982</v>
      </c>
      <c r="AD62" s="100">
        <f>IF(AD61="","",VLOOKUP(AD61,'[1]【記載例】シフト記号表（勤務時間帯）'!$C$6:$L$47,10,FALSE))</f>
        <v>8</v>
      </c>
      <c r="AE62" s="101">
        <f>IF(AE61="","",VLOOKUP(AE61,'[1]【記載例】シフト記号表（勤務時間帯）'!$C$6:$L$47,10,FALSE))</f>
        <v>8</v>
      </c>
      <c r="AF62" s="101">
        <f>IF(AF61="","",VLOOKUP(AF61,'[1]【記載例】シフト記号表（勤務時間帯）'!$C$6:$L$47,10,FALSE))</f>
        <v>7.9999999999999982</v>
      </c>
      <c r="AG62" s="101" t="str">
        <f>IF(AG61="","",VLOOKUP(AG61,'[1]【記載例】シフト記号表（勤務時間帯）'!$C$6:$L$47,10,FALSE))</f>
        <v/>
      </c>
      <c r="AH62" s="101">
        <f>IF(AH61="","",VLOOKUP(AH61,'[1]【記載例】シフト記号表（勤務時間帯）'!$C$6:$L$47,10,FALSE))</f>
        <v>8</v>
      </c>
      <c r="AI62" s="101">
        <f>IF(AI61="","",VLOOKUP(AI61,'[1]【記載例】シフト記号表（勤務時間帯）'!$C$6:$L$47,10,FALSE))</f>
        <v>8</v>
      </c>
      <c r="AJ62" s="102" t="str">
        <f>IF(AJ61="","",VLOOKUP(AJ61,'[1]【記載例】シフト記号表（勤務時間帯）'!$C$6:$L$47,10,FALSE))</f>
        <v/>
      </c>
      <c r="AK62" s="100">
        <f>IF(AK61="","",VLOOKUP(AK61,'[1]【記載例】シフト記号表（勤務時間帯）'!$C$6:$L$47,10,FALSE))</f>
        <v>8</v>
      </c>
      <c r="AL62" s="101" t="str">
        <f>IF(AL61="","",VLOOKUP(AL61,'[1]【記載例】シフト記号表（勤務時間帯）'!$C$6:$L$47,10,FALSE))</f>
        <v/>
      </c>
      <c r="AM62" s="101">
        <f>IF(AM61="","",VLOOKUP(AM61,'[1]【記載例】シフト記号表（勤務時間帯）'!$C$6:$L$47,10,FALSE))</f>
        <v>8</v>
      </c>
      <c r="AN62" s="101">
        <f>IF(AN61="","",VLOOKUP(AN61,'[1]【記載例】シフト記号表（勤務時間帯）'!$C$6:$L$47,10,FALSE))</f>
        <v>8</v>
      </c>
      <c r="AO62" s="101" t="str">
        <f>IF(AO61="","",VLOOKUP(AO61,'[1]【記載例】シフト記号表（勤務時間帯）'!$C$6:$L$47,10,FALSE))</f>
        <v/>
      </c>
      <c r="AP62" s="101">
        <f>IF(AP61="","",VLOOKUP(AP61,'[1]【記載例】シフト記号表（勤務時間帯）'!$C$6:$L$47,10,FALSE))</f>
        <v>8</v>
      </c>
      <c r="AQ62" s="102">
        <f>IF(AQ61="","",VLOOKUP(AQ61,'[1]【記載例】シフト記号表（勤務時間帯）'!$C$6:$L$47,10,FALSE))</f>
        <v>8</v>
      </c>
      <c r="AR62" s="100">
        <f>IF(AR61="","",VLOOKUP(AR61,'[1]【記載例】シフト記号表（勤務時間帯）'!$C$6:$L$47,10,FALSE))</f>
        <v>8</v>
      </c>
      <c r="AS62" s="101">
        <f>IF(AS61="","",VLOOKUP(AS61,'[1]【記載例】シフト記号表（勤務時間帯）'!$C$6:$L$47,10,FALSE))</f>
        <v>7.9999999999999982</v>
      </c>
      <c r="AT62" s="101" t="str">
        <f>IF(AT61="","",VLOOKUP(AT61,'[1]【記載例】シフト記号表（勤務時間帯）'!$C$6:$L$47,10,FALSE))</f>
        <v/>
      </c>
      <c r="AU62" s="101">
        <f>IF(AU61="","",VLOOKUP(AU61,'[1]【記載例】シフト記号表（勤務時間帯）'!$C$6:$L$47,10,FALSE))</f>
        <v>8</v>
      </c>
      <c r="AV62" s="101">
        <f>IF(AV61="","",VLOOKUP(AV61,'[1]【記載例】シフト記号表（勤務時間帯）'!$C$6:$L$47,10,FALSE))</f>
        <v>8</v>
      </c>
      <c r="AW62" s="101" t="str">
        <f>IF(AW61="","",VLOOKUP(AW61,'[1]【記載例】シフト記号表（勤務時間帯）'!$C$6:$L$47,10,FALSE))</f>
        <v/>
      </c>
      <c r="AX62" s="102">
        <f>IF(AX61="","",VLOOKUP(AX61,'[1]【記載例】シフト記号表（勤務時間帯）'!$C$6:$L$47,10,FALSE))</f>
        <v>8</v>
      </c>
      <c r="AY62" s="100" t="str">
        <f>IF(AY61="","",VLOOKUP(AY61,'[1]【記載例】シフト記号表（勤務時間帯）'!$C$6:$L$47,10,FALSE))</f>
        <v/>
      </c>
      <c r="AZ62" s="101" t="str">
        <f>IF(AZ61="","",VLOOKUP(AZ61,'[1]【記載例】シフト記号表（勤務時間帯）'!$C$6:$L$47,10,FALSE))</f>
        <v/>
      </c>
      <c r="BA62" s="101" t="str">
        <f>IF(BA61="","",VLOOKUP(BA61,'[1]【記載例】シフト記号表（勤務時間帯）'!$C$6:$L$47,10,FALSE))</f>
        <v/>
      </c>
      <c r="BB62" s="705">
        <f>IF($BE$3="４週",SUM(W62:AX62),IF($BE$3="暦月",SUM(W62:BA62),""))</f>
        <v>160</v>
      </c>
      <c r="BC62" s="706"/>
      <c r="BD62" s="707">
        <f>IF($BE$3="４週",BB62/4,IF($BE$3="暦月",(BB62/($BE$8/7)),""))</f>
        <v>40</v>
      </c>
      <c r="BE62" s="706"/>
      <c r="BF62" s="702"/>
      <c r="BG62" s="703"/>
      <c r="BH62" s="703"/>
      <c r="BI62" s="703"/>
      <c r="BJ62" s="704"/>
    </row>
    <row r="63" spans="2:62" ht="20.25" customHeight="1">
      <c r="B63" s="671">
        <f>B61+1</f>
        <v>24</v>
      </c>
      <c r="C63" s="673" t="s">
        <v>464</v>
      </c>
      <c r="D63" s="674"/>
      <c r="E63" s="95"/>
      <c r="F63" s="96"/>
      <c r="G63" s="95"/>
      <c r="H63" s="96"/>
      <c r="I63" s="677" t="s">
        <v>577</v>
      </c>
      <c r="J63" s="678"/>
      <c r="K63" s="681" t="s">
        <v>545</v>
      </c>
      <c r="L63" s="682"/>
      <c r="M63" s="682"/>
      <c r="N63" s="674"/>
      <c r="O63" s="685" t="s">
        <v>589</v>
      </c>
      <c r="P63" s="686"/>
      <c r="Q63" s="686"/>
      <c r="R63" s="686"/>
      <c r="S63" s="687"/>
      <c r="T63" s="115" t="s">
        <v>450</v>
      </c>
      <c r="U63" s="116"/>
      <c r="V63" s="117"/>
      <c r="W63" s="108"/>
      <c r="X63" s="109" t="s">
        <v>566</v>
      </c>
      <c r="Y63" s="109" t="s">
        <v>567</v>
      </c>
      <c r="Z63" s="109"/>
      <c r="AA63" s="109" t="s">
        <v>567</v>
      </c>
      <c r="AB63" s="109" t="s">
        <v>567</v>
      </c>
      <c r="AC63" s="110"/>
      <c r="AD63" s="108"/>
      <c r="AE63" s="109" t="s">
        <v>566</v>
      </c>
      <c r="AF63" s="109" t="s">
        <v>567</v>
      </c>
      <c r="AG63" s="109" t="s">
        <v>567</v>
      </c>
      <c r="AH63" s="109"/>
      <c r="AI63" s="109"/>
      <c r="AJ63" s="110" t="s">
        <v>566</v>
      </c>
      <c r="AK63" s="108"/>
      <c r="AL63" s="109"/>
      <c r="AM63" s="109" t="s">
        <v>566</v>
      </c>
      <c r="AN63" s="109" t="s">
        <v>566</v>
      </c>
      <c r="AO63" s="109" t="s">
        <v>567</v>
      </c>
      <c r="AP63" s="109"/>
      <c r="AQ63" s="110" t="s">
        <v>567</v>
      </c>
      <c r="AR63" s="108"/>
      <c r="AS63" s="109" t="s">
        <v>567</v>
      </c>
      <c r="AT63" s="109" t="s">
        <v>567</v>
      </c>
      <c r="AU63" s="109"/>
      <c r="AV63" s="109" t="s">
        <v>567</v>
      </c>
      <c r="AW63" s="109" t="s">
        <v>566</v>
      </c>
      <c r="AX63" s="110"/>
      <c r="AY63" s="108"/>
      <c r="AZ63" s="109"/>
      <c r="BA63" s="111"/>
      <c r="BB63" s="691"/>
      <c r="BC63" s="692"/>
      <c r="BD63" s="650"/>
      <c r="BE63" s="651"/>
      <c r="BF63" s="652"/>
      <c r="BG63" s="653"/>
      <c r="BH63" s="653"/>
      <c r="BI63" s="653"/>
      <c r="BJ63" s="654"/>
    </row>
    <row r="64" spans="2:62" ht="20.25" customHeight="1">
      <c r="B64" s="694"/>
      <c r="C64" s="708"/>
      <c r="D64" s="709"/>
      <c r="E64" s="95"/>
      <c r="F64" s="96" t="str">
        <f>C63</f>
        <v>介護職員</v>
      </c>
      <c r="G64" s="95"/>
      <c r="H64" s="96" t="str">
        <f>I63</f>
        <v>C</v>
      </c>
      <c r="I64" s="710"/>
      <c r="J64" s="711"/>
      <c r="K64" s="712"/>
      <c r="L64" s="713"/>
      <c r="M64" s="713"/>
      <c r="N64" s="709"/>
      <c r="O64" s="685"/>
      <c r="P64" s="686"/>
      <c r="Q64" s="686"/>
      <c r="R64" s="686"/>
      <c r="S64" s="687"/>
      <c r="T64" s="112" t="s">
        <v>451</v>
      </c>
      <c r="U64" s="113"/>
      <c r="V64" s="114"/>
      <c r="W64" s="100" t="str">
        <f>IF(W63="","",VLOOKUP(W63,'[1]【記載例】シフト記号表（勤務時間帯）'!$C$6:$L$47,10,FALSE))</f>
        <v/>
      </c>
      <c r="X64" s="101">
        <f>IF(X63="","",VLOOKUP(X63,'[1]【記載例】シフト記号表（勤務時間帯）'!$C$6:$L$47,10,FALSE))</f>
        <v>7.9999999999999982</v>
      </c>
      <c r="Y64" s="101">
        <f>IF(Y63="","",VLOOKUP(Y63,'[1]【記載例】シフト記号表（勤務時間帯）'!$C$6:$L$47,10,FALSE))</f>
        <v>8</v>
      </c>
      <c r="Z64" s="101" t="str">
        <f>IF(Z63="","",VLOOKUP(Z63,'[1]【記載例】シフト記号表（勤務時間帯）'!$C$6:$L$47,10,FALSE))</f>
        <v/>
      </c>
      <c r="AA64" s="101">
        <f>IF(AA63="","",VLOOKUP(AA63,'[1]【記載例】シフト記号表（勤務時間帯）'!$C$6:$L$47,10,FALSE))</f>
        <v>8</v>
      </c>
      <c r="AB64" s="101">
        <f>IF(AB63="","",VLOOKUP(AB63,'[1]【記載例】シフト記号表（勤務時間帯）'!$C$6:$L$47,10,FALSE))</f>
        <v>8</v>
      </c>
      <c r="AC64" s="102" t="str">
        <f>IF(AC63="","",VLOOKUP(AC63,'[1]【記載例】シフト記号表（勤務時間帯）'!$C$6:$L$47,10,FALSE))</f>
        <v/>
      </c>
      <c r="AD64" s="100" t="str">
        <f>IF(AD63="","",VLOOKUP(AD63,'[1]【記載例】シフト記号表（勤務時間帯）'!$C$6:$L$47,10,FALSE))</f>
        <v/>
      </c>
      <c r="AE64" s="101">
        <f>IF(AE63="","",VLOOKUP(AE63,'[1]【記載例】シフト記号表（勤務時間帯）'!$C$6:$L$47,10,FALSE))</f>
        <v>7.9999999999999982</v>
      </c>
      <c r="AF64" s="101">
        <f>IF(AF63="","",VLOOKUP(AF63,'[1]【記載例】シフト記号表（勤務時間帯）'!$C$6:$L$47,10,FALSE))</f>
        <v>8</v>
      </c>
      <c r="AG64" s="101">
        <f>IF(AG63="","",VLOOKUP(AG63,'[1]【記載例】シフト記号表（勤務時間帯）'!$C$6:$L$47,10,FALSE))</f>
        <v>8</v>
      </c>
      <c r="AH64" s="101" t="str">
        <f>IF(AH63="","",VLOOKUP(AH63,'[1]【記載例】シフト記号表（勤務時間帯）'!$C$6:$L$47,10,FALSE))</f>
        <v/>
      </c>
      <c r="AI64" s="101" t="str">
        <f>IF(AI63="","",VLOOKUP(AI63,'[1]【記載例】シフト記号表（勤務時間帯）'!$C$6:$L$47,10,FALSE))</f>
        <v/>
      </c>
      <c r="AJ64" s="102">
        <f>IF(AJ63="","",VLOOKUP(AJ63,'[1]【記載例】シフト記号表（勤務時間帯）'!$C$6:$L$47,10,FALSE))</f>
        <v>7.9999999999999982</v>
      </c>
      <c r="AK64" s="100" t="str">
        <f>IF(AK63="","",VLOOKUP(AK63,'[1]【記載例】シフト記号表（勤務時間帯）'!$C$6:$L$47,10,FALSE))</f>
        <v/>
      </c>
      <c r="AL64" s="101" t="str">
        <f>IF(AL63="","",VLOOKUP(AL63,'[1]【記載例】シフト記号表（勤務時間帯）'!$C$6:$L$47,10,FALSE))</f>
        <v/>
      </c>
      <c r="AM64" s="101">
        <f>IF(AM63="","",VLOOKUP(AM63,'[1]【記載例】シフト記号表（勤務時間帯）'!$C$6:$L$47,10,FALSE))</f>
        <v>7.9999999999999982</v>
      </c>
      <c r="AN64" s="101">
        <f>IF(AN63="","",VLOOKUP(AN63,'[1]【記載例】シフト記号表（勤務時間帯）'!$C$6:$L$47,10,FALSE))</f>
        <v>7.9999999999999982</v>
      </c>
      <c r="AO64" s="101">
        <f>IF(AO63="","",VLOOKUP(AO63,'[1]【記載例】シフト記号表（勤務時間帯）'!$C$6:$L$47,10,FALSE))</f>
        <v>8</v>
      </c>
      <c r="AP64" s="101" t="str">
        <f>IF(AP63="","",VLOOKUP(AP63,'[1]【記載例】シフト記号表（勤務時間帯）'!$C$6:$L$47,10,FALSE))</f>
        <v/>
      </c>
      <c r="AQ64" s="102">
        <f>IF(AQ63="","",VLOOKUP(AQ63,'[1]【記載例】シフト記号表（勤務時間帯）'!$C$6:$L$47,10,FALSE))</f>
        <v>8</v>
      </c>
      <c r="AR64" s="100" t="str">
        <f>IF(AR63="","",VLOOKUP(AR63,'[1]【記載例】シフト記号表（勤務時間帯）'!$C$6:$L$47,10,FALSE))</f>
        <v/>
      </c>
      <c r="AS64" s="101">
        <f>IF(AS63="","",VLOOKUP(AS63,'[1]【記載例】シフト記号表（勤務時間帯）'!$C$6:$L$47,10,FALSE))</f>
        <v>8</v>
      </c>
      <c r="AT64" s="101">
        <f>IF(AT63="","",VLOOKUP(AT63,'[1]【記載例】シフト記号表（勤務時間帯）'!$C$6:$L$47,10,FALSE))</f>
        <v>8</v>
      </c>
      <c r="AU64" s="101" t="str">
        <f>IF(AU63="","",VLOOKUP(AU63,'[1]【記載例】シフト記号表（勤務時間帯）'!$C$6:$L$47,10,FALSE))</f>
        <v/>
      </c>
      <c r="AV64" s="101">
        <f>IF(AV63="","",VLOOKUP(AV63,'[1]【記載例】シフト記号表（勤務時間帯）'!$C$6:$L$47,10,FALSE))</f>
        <v>8</v>
      </c>
      <c r="AW64" s="101">
        <f>IF(AW63="","",VLOOKUP(AW63,'[1]【記載例】シフト記号表（勤務時間帯）'!$C$6:$L$47,10,FALSE))</f>
        <v>7.9999999999999982</v>
      </c>
      <c r="AX64" s="102" t="str">
        <f>IF(AX63="","",VLOOKUP(AX63,'[1]【記載例】シフト記号表（勤務時間帯）'!$C$6:$L$47,10,FALSE))</f>
        <v/>
      </c>
      <c r="AY64" s="100" t="str">
        <f>IF(AY63="","",VLOOKUP(AY63,'[1]【記載例】シフト記号表（勤務時間帯）'!$C$6:$L$47,10,FALSE))</f>
        <v/>
      </c>
      <c r="AZ64" s="101" t="str">
        <f>IF(AZ63="","",VLOOKUP(AZ63,'[1]【記載例】シフト記号表（勤務時間帯）'!$C$6:$L$47,10,FALSE))</f>
        <v/>
      </c>
      <c r="BA64" s="101" t="str">
        <f>IF(BA63="","",VLOOKUP(BA63,'[1]【記載例】シフト記号表（勤務時間帯）'!$C$6:$L$47,10,FALSE))</f>
        <v/>
      </c>
      <c r="BB64" s="705">
        <f>IF($BE$3="４週",SUM(W64:AX64),IF($BE$3="暦月",SUM(W64:BA64),""))</f>
        <v>128</v>
      </c>
      <c r="BC64" s="706"/>
      <c r="BD64" s="707">
        <f>IF($BE$3="４週",BB64/4,IF($BE$3="暦月",(BB64/($BE$8/7)),""))</f>
        <v>32</v>
      </c>
      <c r="BE64" s="706"/>
      <c r="BF64" s="702"/>
      <c r="BG64" s="703"/>
      <c r="BH64" s="703"/>
      <c r="BI64" s="703"/>
      <c r="BJ64" s="704"/>
    </row>
    <row r="65" spans="2:62" ht="20.25" customHeight="1">
      <c r="B65" s="671">
        <f>B63+1</f>
        <v>25</v>
      </c>
      <c r="C65" s="673" t="s">
        <v>464</v>
      </c>
      <c r="D65" s="674"/>
      <c r="E65" s="95"/>
      <c r="F65" s="96"/>
      <c r="G65" s="95"/>
      <c r="H65" s="96"/>
      <c r="I65" s="677" t="s">
        <v>544</v>
      </c>
      <c r="J65" s="678"/>
      <c r="K65" s="681" t="s">
        <v>570</v>
      </c>
      <c r="L65" s="682"/>
      <c r="M65" s="682"/>
      <c r="N65" s="674"/>
      <c r="O65" s="685" t="s">
        <v>590</v>
      </c>
      <c r="P65" s="686"/>
      <c r="Q65" s="686"/>
      <c r="R65" s="686"/>
      <c r="S65" s="687"/>
      <c r="T65" s="115" t="s">
        <v>450</v>
      </c>
      <c r="U65" s="116"/>
      <c r="V65" s="117"/>
      <c r="W65" s="108" t="s">
        <v>567</v>
      </c>
      <c r="X65" s="109" t="s">
        <v>567</v>
      </c>
      <c r="Y65" s="109"/>
      <c r="Z65" s="109"/>
      <c r="AA65" s="109" t="s">
        <v>564</v>
      </c>
      <c r="AB65" s="109" t="s">
        <v>565</v>
      </c>
      <c r="AC65" s="110" t="s">
        <v>566</v>
      </c>
      <c r="AD65" s="108" t="s">
        <v>566</v>
      </c>
      <c r="AE65" s="109"/>
      <c r="AF65" s="109" t="s">
        <v>567</v>
      </c>
      <c r="AG65" s="109" t="s">
        <v>567</v>
      </c>
      <c r="AH65" s="109"/>
      <c r="AI65" s="109" t="s">
        <v>564</v>
      </c>
      <c r="AJ65" s="110" t="s">
        <v>565</v>
      </c>
      <c r="AK65" s="108" t="s">
        <v>566</v>
      </c>
      <c r="AL65" s="109" t="s">
        <v>566</v>
      </c>
      <c r="AM65" s="109"/>
      <c r="AN65" s="109" t="s">
        <v>567</v>
      </c>
      <c r="AO65" s="109"/>
      <c r="AP65" s="109"/>
      <c r="AQ65" s="110" t="s">
        <v>564</v>
      </c>
      <c r="AR65" s="108" t="s">
        <v>565</v>
      </c>
      <c r="AS65" s="109" t="s">
        <v>566</v>
      </c>
      <c r="AT65" s="109" t="s">
        <v>566</v>
      </c>
      <c r="AU65" s="109"/>
      <c r="AV65" s="109" t="s">
        <v>566</v>
      </c>
      <c r="AW65" s="109" t="s">
        <v>567</v>
      </c>
      <c r="AX65" s="110" t="s">
        <v>567</v>
      </c>
      <c r="AY65" s="108"/>
      <c r="AZ65" s="109"/>
      <c r="BA65" s="111"/>
      <c r="BB65" s="691"/>
      <c r="BC65" s="692"/>
      <c r="BD65" s="650"/>
      <c r="BE65" s="651"/>
      <c r="BF65" s="652"/>
      <c r="BG65" s="653"/>
      <c r="BH65" s="653"/>
      <c r="BI65" s="653"/>
      <c r="BJ65" s="654"/>
    </row>
    <row r="66" spans="2:62" ht="20.25" customHeight="1">
      <c r="B66" s="694"/>
      <c r="C66" s="708"/>
      <c r="D66" s="709"/>
      <c r="E66" s="95"/>
      <c r="F66" s="96" t="str">
        <f>C65</f>
        <v>介護職員</v>
      </c>
      <c r="G66" s="95"/>
      <c r="H66" s="96" t="str">
        <f>I65</f>
        <v>A</v>
      </c>
      <c r="I66" s="710"/>
      <c r="J66" s="711"/>
      <c r="K66" s="712"/>
      <c r="L66" s="713"/>
      <c r="M66" s="713"/>
      <c r="N66" s="709"/>
      <c r="O66" s="685"/>
      <c r="P66" s="686"/>
      <c r="Q66" s="686"/>
      <c r="R66" s="686"/>
      <c r="S66" s="687"/>
      <c r="T66" s="112" t="s">
        <v>451</v>
      </c>
      <c r="U66" s="113"/>
      <c r="V66" s="114"/>
      <c r="W66" s="100">
        <f>IF(W65="","",VLOOKUP(W65,'[1]【記載例】シフト記号表（勤務時間帯）'!$C$6:$L$47,10,FALSE))</f>
        <v>8</v>
      </c>
      <c r="X66" s="101">
        <f>IF(X65="","",VLOOKUP(X65,'[1]【記載例】シフト記号表（勤務時間帯）'!$C$6:$L$47,10,FALSE))</f>
        <v>8</v>
      </c>
      <c r="Y66" s="101" t="str">
        <f>IF(Y65="","",VLOOKUP(Y65,'[1]【記載例】シフト記号表（勤務時間帯）'!$C$6:$L$47,10,FALSE))</f>
        <v/>
      </c>
      <c r="Z66" s="101" t="str">
        <f>IF(Z65="","",VLOOKUP(Z65,'[1]【記載例】シフト記号表（勤務時間帯）'!$C$6:$L$47,10,FALSE))</f>
        <v/>
      </c>
      <c r="AA66" s="101">
        <f>IF(AA65="","",VLOOKUP(AA65,'[1]【記載例】シフト記号表（勤務時間帯）'!$C$6:$L$47,10,FALSE))</f>
        <v>8</v>
      </c>
      <c r="AB66" s="101">
        <f>IF(AB65="","",VLOOKUP(AB65,'[1]【記載例】シフト記号表（勤務時間帯）'!$C$6:$L$47,10,FALSE))</f>
        <v>8</v>
      </c>
      <c r="AC66" s="102">
        <f>IF(AC65="","",VLOOKUP(AC65,'[1]【記載例】シフト記号表（勤務時間帯）'!$C$6:$L$47,10,FALSE))</f>
        <v>7.9999999999999982</v>
      </c>
      <c r="AD66" s="100">
        <f>IF(AD65="","",VLOOKUP(AD65,'[1]【記載例】シフト記号表（勤務時間帯）'!$C$6:$L$47,10,FALSE))</f>
        <v>7.9999999999999982</v>
      </c>
      <c r="AE66" s="101" t="str">
        <f>IF(AE65="","",VLOOKUP(AE65,'[1]【記載例】シフト記号表（勤務時間帯）'!$C$6:$L$47,10,FALSE))</f>
        <v/>
      </c>
      <c r="AF66" s="101">
        <f>IF(AF65="","",VLOOKUP(AF65,'[1]【記載例】シフト記号表（勤務時間帯）'!$C$6:$L$47,10,FALSE))</f>
        <v>8</v>
      </c>
      <c r="AG66" s="101">
        <f>IF(AG65="","",VLOOKUP(AG65,'[1]【記載例】シフト記号表（勤務時間帯）'!$C$6:$L$47,10,FALSE))</f>
        <v>8</v>
      </c>
      <c r="AH66" s="101" t="str">
        <f>IF(AH65="","",VLOOKUP(AH65,'[1]【記載例】シフト記号表（勤務時間帯）'!$C$6:$L$47,10,FALSE))</f>
        <v/>
      </c>
      <c r="AI66" s="101">
        <f>IF(AI65="","",VLOOKUP(AI65,'[1]【記載例】シフト記号表（勤務時間帯）'!$C$6:$L$47,10,FALSE))</f>
        <v>8</v>
      </c>
      <c r="AJ66" s="102">
        <f>IF(AJ65="","",VLOOKUP(AJ65,'[1]【記載例】シフト記号表（勤務時間帯）'!$C$6:$L$47,10,FALSE))</f>
        <v>8</v>
      </c>
      <c r="AK66" s="100">
        <f>IF(AK65="","",VLOOKUP(AK65,'[1]【記載例】シフト記号表（勤務時間帯）'!$C$6:$L$47,10,FALSE))</f>
        <v>7.9999999999999982</v>
      </c>
      <c r="AL66" s="101">
        <f>IF(AL65="","",VLOOKUP(AL65,'[1]【記載例】シフト記号表（勤務時間帯）'!$C$6:$L$47,10,FALSE))</f>
        <v>7.9999999999999982</v>
      </c>
      <c r="AM66" s="101" t="str">
        <f>IF(AM65="","",VLOOKUP(AM65,'[1]【記載例】シフト記号表（勤務時間帯）'!$C$6:$L$47,10,FALSE))</f>
        <v/>
      </c>
      <c r="AN66" s="101">
        <f>IF(AN65="","",VLOOKUP(AN65,'[1]【記載例】シフト記号表（勤務時間帯）'!$C$6:$L$47,10,FALSE))</f>
        <v>8</v>
      </c>
      <c r="AO66" s="101" t="str">
        <f>IF(AO65="","",VLOOKUP(AO65,'[1]【記載例】シフト記号表（勤務時間帯）'!$C$6:$L$47,10,FALSE))</f>
        <v/>
      </c>
      <c r="AP66" s="101" t="str">
        <f>IF(AP65="","",VLOOKUP(AP65,'[1]【記載例】シフト記号表（勤務時間帯）'!$C$6:$L$47,10,FALSE))</f>
        <v/>
      </c>
      <c r="AQ66" s="102">
        <f>IF(AQ65="","",VLOOKUP(AQ65,'[1]【記載例】シフト記号表（勤務時間帯）'!$C$6:$L$47,10,FALSE))</f>
        <v>8</v>
      </c>
      <c r="AR66" s="100">
        <f>IF(AR65="","",VLOOKUP(AR65,'[1]【記載例】シフト記号表（勤務時間帯）'!$C$6:$L$47,10,FALSE))</f>
        <v>8</v>
      </c>
      <c r="AS66" s="101">
        <f>IF(AS65="","",VLOOKUP(AS65,'[1]【記載例】シフト記号表（勤務時間帯）'!$C$6:$L$47,10,FALSE))</f>
        <v>7.9999999999999982</v>
      </c>
      <c r="AT66" s="101">
        <f>IF(AT65="","",VLOOKUP(AT65,'[1]【記載例】シフト記号表（勤務時間帯）'!$C$6:$L$47,10,FALSE))</f>
        <v>7.9999999999999982</v>
      </c>
      <c r="AU66" s="101" t="str">
        <f>IF(AU65="","",VLOOKUP(AU65,'[1]【記載例】シフト記号表（勤務時間帯）'!$C$6:$L$47,10,FALSE))</f>
        <v/>
      </c>
      <c r="AV66" s="101">
        <f>IF(AV65="","",VLOOKUP(AV65,'[1]【記載例】シフト記号表（勤務時間帯）'!$C$6:$L$47,10,FALSE))</f>
        <v>7.9999999999999982</v>
      </c>
      <c r="AW66" s="101">
        <f>IF(AW65="","",VLOOKUP(AW65,'[1]【記載例】シフト記号表（勤務時間帯）'!$C$6:$L$47,10,FALSE))</f>
        <v>8</v>
      </c>
      <c r="AX66" s="102">
        <f>IF(AX65="","",VLOOKUP(AX65,'[1]【記載例】シフト記号表（勤務時間帯）'!$C$6:$L$47,10,FALSE))</f>
        <v>8</v>
      </c>
      <c r="AY66" s="100" t="str">
        <f>IF(AY65="","",VLOOKUP(AY65,'[1]【記載例】シフト記号表（勤務時間帯）'!$C$6:$L$47,10,FALSE))</f>
        <v/>
      </c>
      <c r="AZ66" s="101" t="str">
        <f>IF(AZ65="","",VLOOKUP(AZ65,'[1]【記載例】シフト記号表（勤務時間帯）'!$C$6:$L$47,10,FALSE))</f>
        <v/>
      </c>
      <c r="BA66" s="101" t="str">
        <f>IF(BA65="","",VLOOKUP(BA65,'[1]【記載例】シフト記号表（勤務時間帯）'!$C$6:$L$47,10,FALSE))</f>
        <v/>
      </c>
      <c r="BB66" s="705">
        <f>IF($BE$3="４週",SUM(W66:AX66),IF($BE$3="暦月",SUM(W66:BA66),""))</f>
        <v>160</v>
      </c>
      <c r="BC66" s="706"/>
      <c r="BD66" s="707">
        <f>IF($BE$3="４週",BB66/4,IF($BE$3="暦月",(BB66/($BE$8/7)),""))</f>
        <v>40</v>
      </c>
      <c r="BE66" s="706"/>
      <c r="BF66" s="702"/>
      <c r="BG66" s="703"/>
      <c r="BH66" s="703"/>
      <c r="BI66" s="703"/>
      <c r="BJ66" s="704"/>
    </row>
    <row r="67" spans="2:62" ht="20.25" customHeight="1">
      <c r="B67" s="671">
        <f>B65+1</f>
        <v>26</v>
      </c>
      <c r="C67" s="673" t="s">
        <v>464</v>
      </c>
      <c r="D67" s="674"/>
      <c r="E67" s="95"/>
      <c r="F67" s="96"/>
      <c r="G67" s="95"/>
      <c r="H67" s="96"/>
      <c r="I67" s="677" t="s">
        <v>544</v>
      </c>
      <c r="J67" s="678"/>
      <c r="K67" s="681" t="s">
        <v>545</v>
      </c>
      <c r="L67" s="682"/>
      <c r="M67" s="682"/>
      <c r="N67" s="674"/>
      <c r="O67" s="685" t="s">
        <v>591</v>
      </c>
      <c r="P67" s="686"/>
      <c r="Q67" s="686"/>
      <c r="R67" s="686"/>
      <c r="S67" s="687"/>
      <c r="T67" s="115" t="s">
        <v>450</v>
      </c>
      <c r="U67" s="116"/>
      <c r="V67" s="117"/>
      <c r="W67" s="108"/>
      <c r="X67" s="109" t="s">
        <v>566</v>
      </c>
      <c r="Y67" s="109" t="s">
        <v>567</v>
      </c>
      <c r="Z67" s="109" t="s">
        <v>567</v>
      </c>
      <c r="AA67" s="109"/>
      <c r="AB67" s="109" t="s">
        <v>564</v>
      </c>
      <c r="AC67" s="110" t="s">
        <v>565</v>
      </c>
      <c r="AD67" s="108" t="s">
        <v>567</v>
      </c>
      <c r="AE67" s="109"/>
      <c r="AF67" s="109" t="s">
        <v>567</v>
      </c>
      <c r="AG67" s="109" t="s">
        <v>567</v>
      </c>
      <c r="AH67" s="109"/>
      <c r="AI67" s="109"/>
      <c r="AJ67" s="110" t="s">
        <v>564</v>
      </c>
      <c r="AK67" s="108" t="s">
        <v>565</v>
      </c>
      <c r="AL67" s="109" t="s">
        <v>567</v>
      </c>
      <c r="AM67" s="109" t="s">
        <v>567</v>
      </c>
      <c r="AN67" s="109" t="s">
        <v>567</v>
      </c>
      <c r="AO67" s="109" t="s">
        <v>566</v>
      </c>
      <c r="AP67" s="109" t="s">
        <v>566</v>
      </c>
      <c r="AQ67" s="110"/>
      <c r="AR67" s="108" t="s">
        <v>564</v>
      </c>
      <c r="AS67" s="109" t="s">
        <v>565</v>
      </c>
      <c r="AT67" s="109" t="s">
        <v>566</v>
      </c>
      <c r="AU67" s="109" t="s">
        <v>567</v>
      </c>
      <c r="AV67" s="109"/>
      <c r="AW67" s="109"/>
      <c r="AX67" s="110" t="s">
        <v>566</v>
      </c>
      <c r="AY67" s="108"/>
      <c r="AZ67" s="109"/>
      <c r="BA67" s="111"/>
      <c r="BB67" s="691"/>
      <c r="BC67" s="692"/>
      <c r="BD67" s="650"/>
      <c r="BE67" s="651"/>
      <c r="BF67" s="652"/>
      <c r="BG67" s="653"/>
      <c r="BH67" s="653"/>
      <c r="BI67" s="653"/>
      <c r="BJ67" s="654"/>
    </row>
    <row r="68" spans="2:62" ht="20.25" customHeight="1">
      <c r="B68" s="694"/>
      <c r="C68" s="708"/>
      <c r="D68" s="709"/>
      <c r="E68" s="95"/>
      <c r="F68" s="96" t="str">
        <f>C67</f>
        <v>介護職員</v>
      </c>
      <c r="G68" s="95"/>
      <c r="H68" s="96" t="str">
        <f>I67</f>
        <v>A</v>
      </c>
      <c r="I68" s="710"/>
      <c r="J68" s="711"/>
      <c r="K68" s="712"/>
      <c r="L68" s="713"/>
      <c r="M68" s="713"/>
      <c r="N68" s="709"/>
      <c r="O68" s="685"/>
      <c r="P68" s="686"/>
      <c r="Q68" s="686"/>
      <c r="R68" s="686"/>
      <c r="S68" s="687"/>
      <c r="T68" s="112" t="s">
        <v>451</v>
      </c>
      <c r="U68" s="113"/>
      <c r="V68" s="114"/>
      <c r="W68" s="100" t="str">
        <f>IF(W67="","",VLOOKUP(W67,'[1]【記載例】シフト記号表（勤務時間帯）'!$C$6:$L$47,10,FALSE))</f>
        <v/>
      </c>
      <c r="X68" s="101">
        <f>IF(X67="","",VLOOKUP(X67,'[1]【記載例】シフト記号表（勤務時間帯）'!$C$6:$L$47,10,FALSE))</f>
        <v>7.9999999999999982</v>
      </c>
      <c r="Y68" s="101">
        <f>IF(Y67="","",VLOOKUP(Y67,'[1]【記載例】シフト記号表（勤務時間帯）'!$C$6:$L$47,10,FALSE))</f>
        <v>8</v>
      </c>
      <c r="Z68" s="101">
        <f>IF(Z67="","",VLOOKUP(Z67,'[1]【記載例】シフト記号表（勤務時間帯）'!$C$6:$L$47,10,FALSE))</f>
        <v>8</v>
      </c>
      <c r="AA68" s="101" t="str">
        <f>IF(AA67="","",VLOOKUP(AA67,'[1]【記載例】シフト記号表（勤務時間帯）'!$C$6:$L$47,10,FALSE))</f>
        <v/>
      </c>
      <c r="AB68" s="101">
        <f>IF(AB67="","",VLOOKUP(AB67,'[1]【記載例】シフト記号表（勤務時間帯）'!$C$6:$L$47,10,FALSE))</f>
        <v>8</v>
      </c>
      <c r="AC68" s="102">
        <f>IF(AC67="","",VLOOKUP(AC67,'[1]【記載例】シフト記号表（勤務時間帯）'!$C$6:$L$47,10,FALSE))</f>
        <v>8</v>
      </c>
      <c r="AD68" s="100">
        <f>IF(AD67="","",VLOOKUP(AD67,'[1]【記載例】シフト記号表（勤務時間帯）'!$C$6:$L$47,10,FALSE))</f>
        <v>8</v>
      </c>
      <c r="AE68" s="101" t="str">
        <f>IF(AE67="","",VLOOKUP(AE67,'[1]【記載例】シフト記号表（勤務時間帯）'!$C$6:$L$47,10,FALSE))</f>
        <v/>
      </c>
      <c r="AF68" s="101">
        <f>IF(AF67="","",VLOOKUP(AF67,'[1]【記載例】シフト記号表（勤務時間帯）'!$C$6:$L$47,10,FALSE))</f>
        <v>8</v>
      </c>
      <c r="AG68" s="101">
        <f>IF(AG67="","",VLOOKUP(AG67,'[1]【記載例】シフト記号表（勤務時間帯）'!$C$6:$L$47,10,FALSE))</f>
        <v>8</v>
      </c>
      <c r="AH68" s="101" t="str">
        <f>IF(AH67="","",VLOOKUP(AH67,'[1]【記載例】シフト記号表（勤務時間帯）'!$C$6:$L$47,10,FALSE))</f>
        <v/>
      </c>
      <c r="AI68" s="101" t="str">
        <f>IF(AI67="","",VLOOKUP(AI67,'[1]【記載例】シフト記号表（勤務時間帯）'!$C$6:$L$47,10,FALSE))</f>
        <v/>
      </c>
      <c r="AJ68" s="102">
        <f>IF(AJ67="","",VLOOKUP(AJ67,'[1]【記載例】シフト記号表（勤務時間帯）'!$C$6:$L$47,10,FALSE))</f>
        <v>8</v>
      </c>
      <c r="AK68" s="100">
        <f>IF(AK67="","",VLOOKUP(AK67,'[1]【記載例】シフト記号表（勤務時間帯）'!$C$6:$L$47,10,FALSE))</f>
        <v>8</v>
      </c>
      <c r="AL68" s="101">
        <f>IF(AL67="","",VLOOKUP(AL67,'[1]【記載例】シフト記号表（勤務時間帯）'!$C$6:$L$47,10,FALSE))</f>
        <v>8</v>
      </c>
      <c r="AM68" s="101">
        <f>IF(AM67="","",VLOOKUP(AM67,'[1]【記載例】シフト記号表（勤務時間帯）'!$C$6:$L$47,10,FALSE))</f>
        <v>8</v>
      </c>
      <c r="AN68" s="101">
        <f>IF(AN67="","",VLOOKUP(AN67,'[1]【記載例】シフト記号表（勤務時間帯）'!$C$6:$L$47,10,FALSE))</f>
        <v>8</v>
      </c>
      <c r="AO68" s="101">
        <f>IF(AO67="","",VLOOKUP(AO67,'[1]【記載例】シフト記号表（勤務時間帯）'!$C$6:$L$47,10,FALSE))</f>
        <v>7.9999999999999982</v>
      </c>
      <c r="AP68" s="101">
        <f>IF(AP67="","",VLOOKUP(AP67,'[1]【記載例】シフト記号表（勤務時間帯）'!$C$6:$L$47,10,FALSE))</f>
        <v>7.9999999999999982</v>
      </c>
      <c r="AQ68" s="102" t="str">
        <f>IF(AQ67="","",VLOOKUP(AQ67,'[1]【記載例】シフト記号表（勤務時間帯）'!$C$6:$L$47,10,FALSE))</f>
        <v/>
      </c>
      <c r="AR68" s="100">
        <f>IF(AR67="","",VLOOKUP(AR67,'[1]【記載例】シフト記号表（勤務時間帯）'!$C$6:$L$47,10,FALSE))</f>
        <v>8</v>
      </c>
      <c r="AS68" s="101">
        <f>IF(AS67="","",VLOOKUP(AS67,'[1]【記載例】シフト記号表（勤務時間帯）'!$C$6:$L$47,10,FALSE))</f>
        <v>8</v>
      </c>
      <c r="AT68" s="101">
        <f>IF(AT67="","",VLOOKUP(AT67,'[1]【記載例】シフト記号表（勤務時間帯）'!$C$6:$L$47,10,FALSE))</f>
        <v>7.9999999999999982</v>
      </c>
      <c r="AU68" s="101">
        <f>IF(AU67="","",VLOOKUP(AU67,'[1]【記載例】シフト記号表（勤務時間帯）'!$C$6:$L$47,10,FALSE))</f>
        <v>8</v>
      </c>
      <c r="AV68" s="101" t="str">
        <f>IF(AV67="","",VLOOKUP(AV67,'[1]【記載例】シフト記号表（勤務時間帯）'!$C$6:$L$47,10,FALSE))</f>
        <v/>
      </c>
      <c r="AW68" s="101" t="str">
        <f>IF(AW67="","",VLOOKUP(AW67,'[1]【記載例】シフト記号表（勤務時間帯）'!$C$6:$L$47,10,FALSE))</f>
        <v/>
      </c>
      <c r="AX68" s="102">
        <f>IF(AX67="","",VLOOKUP(AX67,'[1]【記載例】シフト記号表（勤務時間帯）'!$C$6:$L$47,10,FALSE))</f>
        <v>7.9999999999999982</v>
      </c>
      <c r="AY68" s="100" t="str">
        <f>IF(AY67="","",VLOOKUP(AY67,'[1]【記載例】シフト記号表（勤務時間帯）'!$C$6:$L$47,10,FALSE))</f>
        <v/>
      </c>
      <c r="AZ68" s="101" t="str">
        <f>IF(AZ67="","",VLOOKUP(AZ67,'[1]【記載例】シフト記号表（勤務時間帯）'!$C$6:$L$47,10,FALSE))</f>
        <v/>
      </c>
      <c r="BA68" s="101" t="str">
        <f>IF(BA67="","",VLOOKUP(BA67,'[1]【記載例】シフト記号表（勤務時間帯）'!$C$6:$L$47,10,FALSE))</f>
        <v/>
      </c>
      <c r="BB68" s="705">
        <f>IF($BE$3="４週",SUM(W68:AX68),IF($BE$3="暦月",SUM(W68:BA68),""))</f>
        <v>160</v>
      </c>
      <c r="BC68" s="706"/>
      <c r="BD68" s="707">
        <f>IF($BE$3="４週",BB68/4,IF($BE$3="暦月",(BB68/($BE$8/7)),""))</f>
        <v>40</v>
      </c>
      <c r="BE68" s="706"/>
      <c r="BF68" s="702"/>
      <c r="BG68" s="703"/>
      <c r="BH68" s="703"/>
      <c r="BI68" s="703"/>
      <c r="BJ68" s="704"/>
    </row>
    <row r="69" spans="2:62" ht="20.25" customHeight="1">
      <c r="B69" s="671">
        <f>B67+1</f>
        <v>27</v>
      </c>
      <c r="C69" s="673" t="s">
        <v>464</v>
      </c>
      <c r="D69" s="674"/>
      <c r="E69" s="95"/>
      <c r="F69" s="96"/>
      <c r="G69" s="95"/>
      <c r="H69" s="96"/>
      <c r="I69" s="677" t="s">
        <v>544</v>
      </c>
      <c r="J69" s="678"/>
      <c r="K69" s="681" t="s">
        <v>545</v>
      </c>
      <c r="L69" s="682"/>
      <c r="M69" s="682"/>
      <c r="N69" s="674"/>
      <c r="O69" s="685" t="s">
        <v>592</v>
      </c>
      <c r="P69" s="686"/>
      <c r="Q69" s="686"/>
      <c r="R69" s="686"/>
      <c r="S69" s="687"/>
      <c r="T69" s="115" t="s">
        <v>450</v>
      </c>
      <c r="U69" s="116"/>
      <c r="V69" s="117"/>
      <c r="W69" s="108" t="s">
        <v>566</v>
      </c>
      <c r="X69" s="109"/>
      <c r="Y69" s="109" t="s">
        <v>566</v>
      </c>
      <c r="Z69" s="109"/>
      <c r="AA69" s="109" t="s">
        <v>567</v>
      </c>
      <c r="AB69" s="109"/>
      <c r="AC69" s="110" t="s">
        <v>564</v>
      </c>
      <c r="AD69" s="108" t="s">
        <v>565</v>
      </c>
      <c r="AE69" s="109" t="s">
        <v>567</v>
      </c>
      <c r="AF69" s="109" t="s">
        <v>567</v>
      </c>
      <c r="AG69" s="109" t="s">
        <v>566</v>
      </c>
      <c r="AH69" s="109" t="s">
        <v>566</v>
      </c>
      <c r="AI69" s="109"/>
      <c r="AJ69" s="110" t="s">
        <v>567</v>
      </c>
      <c r="AK69" s="108" t="s">
        <v>564</v>
      </c>
      <c r="AL69" s="109" t="s">
        <v>565</v>
      </c>
      <c r="AM69" s="109" t="s">
        <v>566</v>
      </c>
      <c r="AN69" s="109"/>
      <c r="AO69" s="109" t="s">
        <v>567</v>
      </c>
      <c r="AP69" s="109" t="s">
        <v>567</v>
      </c>
      <c r="AQ69" s="110"/>
      <c r="AR69" s="108"/>
      <c r="AS69" s="109" t="s">
        <v>564</v>
      </c>
      <c r="AT69" s="109" t="s">
        <v>565</v>
      </c>
      <c r="AU69" s="109" t="s">
        <v>566</v>
      </c>
      <c r="AV69" s="109" t="s">
        <v>567</v>
      </c>
      <c r="AW69" s="109" t="s">
        <v>567</v>
      </c>
      <c r="AX69" s="110"/>
      <c r="AY69" s="108"/>
      <c r="AZ69" s="109"/>
      <c r="BA69" s="111"/>
      <c r="BB69" s="691"/>
      <c r="BC69" s="692"/>
      <c r="BD69" s="650"/>
      <c r="BE69" s="651"/>
      <c r="BF69" s="652"/>
      <c r="BG69" s="653"/>
      <c r="BH69" s="653"/>
      <c r="BI69" s="653"/>
      <c r="BJ69" s="654"/>
    </row>
    <row r="70" spans="2:62" ht="20.25" customHeight="1">
      <c r="B70" s="694"/>
      <c r="C70" s="708"/>
      <c r="D70" s="709"/>
      <c r="E70" s="95"/>
      <c r="F70" s="96" t="str">
        <f>C69</f>
        <v>介護職員</v>
      </c>
      <c r="G70" s="95"/>
      <c r="H70" s="96" t="str">
        <f>I69</f>
        <v>A</v>
      </c>
      <c r="I70" s="710"/>
      <c r="J70" s="711"/>
      <c r="K70" s="712"/>
      <c r="L70" s="713"/>
      <c r="M70" s="713"/>
      <c r="N70" s="709"/>
      <c r="O70" s="685"/>
      <c r="P70" s="686"/>
      <c r="Q70" s="686"/>
      <c r="R70" s="686"/>
      <c r="S70" s="687"/>
      <c r="T70" s="112" t="s">
        <v>451</v>
      </c>
      <c r="U70" s="113"/>
      <c r="V70" s="114"/>
      <c r="W70" s="100">
        <f>IF(W69="","",VLOOKUP(W69,'[1]【記載例】シフト記号表（勤務時間帯）'!$C$6:$L$47,10,FALSE))</f>
        <v>7.9999999999999982</v>
      </c>
      <c r="X70" s="101" t="str">
        <f>IF(X69="","",VLOOKUP(X69,'[1]【記載例】シフト記号表（勤務時間帯）'!$C$6:$L$47,10,FALSE))</f>
        <v/>
      </c>
      <c r="Y70" s="101">
        <f>IF(Y69="","",VLOOKUP(Y69,'[1]【記載例】シフト記号表（勤務時間帯）'!$C$6:$L$47,10,FALSE))</f>
        <v>7.9999999999999982</v>
      </c>
      <c r="Z70" s="101" t="str">
        <f>IF(Z69="","",VLOOKUP(Z69,'[1]【記載例】シフト記号表（勤務時間帯）'!$C$6:$L$47,10,FALSE))</f>
        <v/>
      </c>
      <c r="AA70" s="101">
        <f>IF(AA69="","",VLOOKUP(AA69,'[1]【記載例】シフト記号表（勤務時間帯）'!$C$6:$L$47,10,FALSE))</f>
        <v>8</v>
      </c>
      <c r="AB70" s="101" t="str">
        <f>IF(AB69="","",VLOOKUP(AB69,'[1]【記載例】シフト記号表（勤務時間帯）'!$C$6:$L$47,10,FALSE))</f>
        <v/>
      </c>
      <c r="AC70" s="102">
        <f>IF(AC69="","",VLOOKUP(AC69,'[1]【記載例】シフト記号表（勤務時間帯）'!$C$6:$L$47,10,FALSE))</f>
        <v>8</v>
      </c>
      <c r="AD70" s="100">
        <f>IF(AD69="","",VLOOKUP(AD69,'[1]【記載例】シフト記号表（勤務時間帯）'!$C$6:$L$47,10,FALSE))</f>
        <v>8</v>
      </c>
      <c r="AE70" s="101">
        <f>IF(AE69="","",VLOOKUP(AE69,'[1]【記載例】シフト記号表（勤務時間帯）'!$C$6:$L$47,10,FALSE))</f>
        <v>8</v>
      </c>
      <c r="AF70" s="101">
        <f>IF(AF69="","",VLOOKUP(AF69,'[1]【記載例】シフト記号表（勤務時間帯）'!$C$6:$L$47,10,FALSE))</f>
        <v>8</v>
      </c>
      <c r="AG70" s="101">
        <f>IF(AG69="","",VLOOKUP(AG69,'[1]【記載例】シフト記号表（勤務時間帯）'!$C$6:$L$47,10,FALSE))</f>
        <v>7.9999999999999982</v>
      </c>
      <c r="AH70" s="101">
        <f>IF(AH69="","",VLOOKUP(AH69,'[1]【記載例】シフト記号表（勤務時間帯）'!$C$6:$L$47,10,FALSE))</f>
        <v>7.9999999999999982</v>
      </c>
      <c r="AI70" s="101" t="str">
        <f>IF(AI69="","",VLOOKUP(AI69,'[1]【記載例】シフト記号表（勤務時間帯）'!$C$6:$L$47,10,FALSE))</f>
        <v/>
      </c>
      <c r="AJ70" s="102">
        <f>IF(AJ69="","",VLOOKUP(AJ69,'[1]【記載例】シフト記号表（勤務時間帯）'!$C$6:$L$47,10,FALSE))</f>
        <v>8</v>
      </c>
      <c r="AK70" s="100">
        <f>IF(AK69="","",VLOOKUP(AK69,'[1]【記載例】シフト記号表（勤務時間帯）'!$C$6:$L$47,10,FALSE))</f>
        <v>8</v>
      </c>
      <c r="AL70" s="101">
        <f>IF(AL69="","",VLOOKUP(AL69,'[1]【記載例】シフト記号表（勤務時間帯）'!$C$6:$L$47,10,FALSE))</f>
        <v>8</v>
      </c>
      <c r="AM70" s="101">
        <f>IF(AM69="","",VLOOKUP(AM69,'[1]【記載例】シフト記号表（勤務時間帯）'!$C$6:$L$47,10,FALSE))</f>
        <v>7.9999999999999982</v>
      </c>
      <c r="AN70" s="101" t="str">
        <f>IF(AN69="","",VLOOKUP(AN69,'[1]【記載例】シフト記号表（勤務時間帯）'!$C$6:$L$47,10,FALSE))</f>
        <v/>
      </c>
      <c r="AO70" s="101">
        <f>IF(AO69="","",VLOOKUP(AO69,'[1]【記載例】シフト記号表（勤務時間帯）'!$C$6:$L$47,10,FALSE))</f>
        <v>8</v>
      </c>
      <c r="AP70" s="101">
        <f>IF(AP69="","",VLOOKUP(AP69,'[1]【記載例】シフト記号表（勤務時間帯）'!$C$6:$L$47,10,FALSE))</f>
        <v>8</v>
      </c>
      <c r="AQ70" s="102" t="str">
        <f>IF(AQ69="","",VLOOKUP(AQ69,'[1]【記載例】シフト記号表（勤務時間帯）'!$C$6:$L$47,10,FALSE))</f>
        <v/>
      </c>
      <c r="AR70" s="100" t="str">
        <f>IF(AR69="","",VLOOKUP(AR69,'[1]【記載例】シフト記号表（勤務時間帯）'!$C$6:$L$47,10,FALSE))</f>
        <v/>
      </c>
      <c r="AS70" s="101">
        <f>IF(AS69="","",VLOOKUP(AS69,'[1]【記載例】シフト記号表（勤務時間帯）'!$C$6:$L$47,10,FALSE))</f>
        <v>8</v>
      </c>
      <c r="AT70" s="101">
        <f>IF(AT69="","",VLOOKUP(AT69,'[1]【記載例】シフト記号表（勤務時間帯）'!$C$6:$L$47,10,FALSE))</f>
        <v>8</v>
      </c>
      <c r="AU70" s="101">
        <f>IF(AU69="","",VLOOKUP(AU69,'[1]【記載例】シフト記号表（勤務時間帯）'!$C$6:$L$47,10,FALSE))</f>
        <v>7.9999999999999982</v>
      </c>
      <c r="AV70" s="101">
        <f>IF(AV69="","",VLOOKUP(AV69,'[1]【記載例】シフト記号表（勤務時間帯）'!$C$6:$L$47,10,FALSE))</f>
        <v>8</v>
      </c>
      <c r="AW70" s="101">
        <f>IF(AW69="","",VLOOKUP(AW69,'[1]【記載例】シフト記号表（勤務時間帯）'!$C$6:$L$47,10,FALSE))</f>
        <v>8</v>
      </c>
      <c r="AX70" s="102" t="str">
        <f>IF(AX69="","",VLOOKUP(AX69,'[1]【記載例】シフト記号表（勤務時間帯）'!$C$6:$L$47,10,FALSE))</f>
        <v/>
      </c>
      <c r="AY70" s="100" t="str">
        <f>IF(AY69="","",VLOOKUP(AY69,'[1]【記載例】シフト記号表（勤務時間帯）'!$C$6:$L$47,10,FALSE))</f>
        <v/>
      </c>
      <c r="AZ70" s="101" t="str">
        <f>IF(AZ69="","",VLOOKUP(AZ69,'[1]【記載例】シフト記号表（勤務時間帯）'!$C$6:$L$47,10,FALSE))</f>
        <v/>
      </c>
      <c r="BA70" s="101" t="str">
        <f>IF(BA69="","",VLOOKUP(BA69,'[1]【記載例】シフト記号表（勤務時間帯）'!$C$6:$L$47,10,FALSE))</f>
        <v/>
      </c>
      <c r="BB70" s="705">
        <f>IF($BE$3="４週",SUM(W70:AX70),IF($BE$3="暦月",SUM(W70:BA70),""))</f>
        <v>160</v>
      </c>
      <c r="BC70" s="706"/>
      <c r="BD70" s="707">
        <f>IF($BE$3="４週",BB70/4,IF($BE$3="暦月",(BB70/($BE$8/7)),""))</f>
        <v>40</v>
      </c>
      <c r="BE70" s="706"/>
      <c r="BF70" s="702"/>
      <c r="BG70" s="703"/>
      <c r="BH70" s="703"/>
      <c r="BI70" s="703"/>
      <c r="BJ70" s="704"/>
    </row>
    <row r="71" spans="2:62" ht="20.25" customHeight="1">
      <c r="B71" s="671">
        <f>B69+1</f>
        <v>28</v>
      </c>
      <c r="C71" s="673" t="s">
        <v>464</v>
      </c>
      <c r="D71" s="674"/>
      <c r="E71" s="95"/>
      <c r="F71" s="96"/>
      <c r="G71" s="95"/>
      <c r="H71" s="96"/>
      <c r="I71" s="677" t="s">
        <v>544</v>
      </c>
      <c r="J71" s="678"/>
      <c r="K71" s="681" t="s">
        <v>545</v>
      </c>
      <c r="L71" s="682"/>
      <c r="M71" s="682"/>
      <c r="N71" s="674"/>
      <c r="O71" s="685" t="s">
        <v>593</v>
      </c>
      <c r="P71" s="686"/>
      <c r="Q71" s="686"/>
      <c r="R71" s="686"/>
      <c r="S71" s="687"/>
      <c r="T71" s="115" t="s">
        <v>450</v>
      </c>
      <c r="U71" s="116"/>
      <c r="V71" s="117"/>
      <c r="W71" s="108" t="s">
        <v>583</v>
      </c>
      <c r="X71" s="109"/>
      <c r="Y71" s="109" t="s">
        <v>567</v>
      </c>
      <c r="Z71" s="109" t="s">
        <v>566</v>
      </c>
      <c r="AA71" s="109" t="s">
        <v>566</v>
      </c>
      <c r="AB71" s="109" t="s">
        <v>566</v>
      </c>
      <c r="AC71" s="110"/>
      <c r="AD71" s="108" t="s">
        <v>564</v>
      </c>
      <c r="AE71" s="109" t="s">
        <v>565</v>
      </c>
      <c r="AF71" s="109" t="s">
        <v>566</v>
      </c>
      <c r="AG71" s="109"/>
      <c r="AH71" s="109" t="s">
        <v>567</v>
      </c>
      <c r="AI71" s="109" t="s">
        <v>567</v>
      </c>
      <c r="AJ71" s="110"/>
      <c r="AK71" s="108"/>
      <c r="AL71" s="109" t="s">
        <v>564</v>
      </c>
      <c r="AM71" s="109" t="s">
        <v>565</v>
      </c>
      <c r="AN71" s="109" t="s">
        <v>566</v>
      </c>
      <c r="AO71" s="109"/>
      <c r="AP71" s="109" t="s">
        <v>567</v>
      </c>
      <c r="AQ71" s="110" t="s">
        <v>567</v>
      </c>
      <c r="AR71" s="108" t="s">
        <v>567</v>
      </c>
      <c r="AS71" s="109"/>
      <c r="AT71" s="109" t="s">
        <v>564</v>
      </c>
      <c r="AU71" s="109" t="s">
        <v>565</v>
      </c>
      <c r="AV71" s="109" t="s">
        <v>566</v>
      </c>
      <c r="AW71" s="109"/>
      <c r="AX71" s="110" t="s">
        <v>567</v>
      </c>
      <c r="AY71" s="108"/>
      <c r="AZ71" s="109"/>
      <c r="BA71" s="111"/>
      <c r="BB71" s="691"/>
      <c r="BC71" s="692"/>
      <c r="BD71" s="650"/>
      <c r="BE71" s="651"/>
      <c r="BF71" s="652"/>
      <c r="BG71" s="653"/>
      <c r="BH71" s="653"/>
      <c r="BI71" s="653"/>
      <c r="BJ71" s="654"/>
    </row>
    <row r="72" spans="2:62" ht="20.25" customHeight="1">
      <c r="B72" s="694"/>
      <c r="C72" s="708"/>
      <c r="D72" s="709"/>
      <c r="E72" s="95"/>
      <c r="F72" s="96" t="str">
        <f>C71</f>
        <v>介護職員</v>
      </c>
      <c r="G72" s="95"/>
      <c r="H72" s="96" t="str">
        <f>I71</f>
        <v>A</v>
      </c>
      <c r="I72" s="710"/>
      <c r="J72" s="711"/>
      <c r="K72" s="712"/>
      <c r="L72" s="713"/>
      <c r="M72" s="713"/>
      <c r="N72" s="709"/>
      <c r="O72" s="685"/>
      <c r="P72" s="686"/>
      <c r="Q72" s="686"/>
      <c r="R72" s="686"/>
      <c r="S72" s="687"/>
      <c r="T72" s="112" t="s">
        <v>451</v>
      </c>
      <c r="U72" s="113"/>
      <c r="V72" s="114"/>
      <c r="W72" s="100">
        <f>IF(W71="","",VLOOKUP(W71,'[1]【記載例】シフト記号表（勤務時間帯）'!$C$6:$L$47,10,FALSE))</f>
        <v>8</v>
      </c>
      <c r="X72" s="101" t="str">
        <f>IF(X71="","",VLOOKUP(X71,'[1]【記載例】シフト記号表（勤務時間帯）'!$C$6:$L$47,10,FALSE))</f>
        <v/>
      </c>
      <c r="Y72" s="101">
        <f>IF(Y71="","",VLOOKUP(Y71,'[1]【記載例】シフト記号表（勤務時間帯）'!$C$6:$L$47,10,FALSE))</f>
        <v>8</v>
      </c>
      <c r="Z72" s="101">
        <f>IF(Z71="","",VLOOKUP(Z71,'[1]【記載例】シフト記号表（勤務時間帯）'!$C$6:$L$47,10,FALSE))</f>
        <v>7.9999999999999982</v>
      </c>
      <c r="AA72" s="101">
        <f>IF(AA71="","",VLOOKUP(AA71,'[1]【記載例】シフト記号表（勤務時間帯）'!$C$6:$L$47,10,FALSE))</f>
        <v>7.9999999999999982</v>
      </c>
      <c r="AB72" s="101">
        <f>IF(AB71="","",VLOOKUP(AB71,'[1]【記載例】シフト記号表（勤務時間帯）'!$C$6:$L$47,10,FALSE))</f>
        <v>7.9999999999999982</v>
      </c>
      <c r="AC72" s="102" t="str">
        <f>IF(AC71="","",VLOOKUP(AC71,'[1]【記載例】シフト記号表（勤務時間帯）'!$C$6:$L$47,10,FALSE))</f>
        <v/>
      </c>
      <c r="AD72" s="100">
        <f>IF(AD71="","",VLOOKUP(AD71,'[1]【記載例】シフト記号表（勤務時間帯）'!$C$6:$L$47,10,FALSE))</f>
        <v>8</v>
      </c>
      <c r="AE72" s="101">
        <f>IF(AE71="","",VLOOKUP(AE71,'[1]【記載例】シフト記号表（勤務時間帯）'!$C$6:$L$47,10,FALSE))</f>
        <v>8</v>
      </c>
      <c r="AF72" s="101">
        <f>IF(AF71="","",VLOOKUP(AF71,'[1]【記載例】シフト記号表（勤務時間帯）'!$C$6:$L$47,10,FALSE))</f>
        <v>7.9999999999999982</v>
      </c>
      <c r="AG72" s="101" t="str">
        <f>IF(AG71="","",VLOOKUP(AG71,'[1]【記載例】シフト記号表（勤務時間帯）'!$C$6:$L$47,10,FALSE))</f>
        <v/>
      </c>
      <c r="AH72" s="101">
        <f>IF(AH71="","",VLOOKUP(AH71,'[1]【記載例】シフト記号表（勤務時間帯）'!$C$6:$L$47,10,FALSE))</f>
        <v>8</v>
      </c>
      <c r="AI72" s="101">
        <f>IF(AI71="","",VLOOKUP(AI71,'[1]【記載例】シフト記号表（勤務時間帯）'!$C$6:$L$47,10,FALSE))</f>
        <v>8</v>
      </c>
      <c r="AJ72" s="102" t="str">
        <f>IF(AJ71="","",VLOOKUP(AJ71,'[1]【記載例】シフト記号表（勤務時間帯）'!$C$6:$L$47,10,FALSE))</f>
        <v/>
      </c>
      <c r="AK72" s="100" t="str">
        <f>IF(AK71="","",VLOOKUP(AK71,'[1]【記載例】シフト記号表（勤務時間帯）'!$C$6:$L$47,10,FALSE))</f>
        <v/>
      </c>
      <c r="AL72" s="101">
        <f>IF(AL71="","",VLOOKUP(AL71,'[1]【記載例】シフト記号表（勤務時間帯）'!$C$6:$L$47,10,FALSE))</f>
        <v>8</v>
      </c>
      <c r="AM72" s="101">
        <f>IF(AM71="","",VLOOKUP(AM71,'[1]【記載例】シフト記号表（勤務時間帯）'!$C$6:$L$47,10,FALSE))</f>
        <v>8</v>
      </c>
      <c r="AN72" s="101">
        <f>IF(AN71="","",VLOOKUP(AN71,'[1]【記載例】シフト記号表（勤務時間帯）'!$C$6:$L$47,10,FALSE))</f>
        <v>7.9999999999999982</v>
      </c>
      <c r="AO72" s="101" t="str">
        <f>IF(AO71="","",VLOOKUP(AO71,'[1]【記載例】シフト記号表（勤務時間帯）'!$C$6:$L$47,10,FALSE))</f>
        <v/>
      </c>
      <c r="AP72" s="101">
        <f>IF(AP71="","",VLOOKUP(AP71,'[1]【記載例】シフト記号表（勤務時間帯）'!$C$6:$L$47,10,FALSE))</f>
        <v>8</v>
      </c>
      <c r="AQ72" s="102">
        <f>IF(AQ71="","",VLOOKUP(AQ71,'[1]【記載例】シフト記号表（勤務時間帯）'!$C$6:$L$47,10,FALSE))</f>
        <v>8</v>
      </c>
      <c r="AR72" s="100">
        <f>IF(AR71="","",VLOOKUP(AR71,'[1]【記載例】シフト記号表（勤務時間帯）'!$C$6:$L$47,10,FALSE))</f>
        <v>8</v>
      </c>
      <c r="AS72" s="101" t="str">
        <f>IF(AS71="","",VLOOKUP(AS71,'[1]【記載例】シフト記号表（勤務時間帯）'!$C$6:$L$47,10,FALSE))</f>
        <v/>
      </c>
      <c r="AT72" s="101">
        <f>IF(AT71="","",VLOOKUP(AT71,'[1]【記載例】シフト記号表（勤務時間帯）'!$C$6:$L$47,10,FALSE))</f>
        <v>8</v>
      </c>
      <c r="AU72" s="101">
        <f>IF(AU71="","",VLOOKUP(AU71,'[1]【記載例】シフト記号表（勤務時間帯）'!$C$6:$L$47,10,FALSE))</f>
        <v>8</v>
      </c>
      <c r="AV72" s="101">
        <f>IF(AV71="","",VLOOKUP(AV71,'[1]【記載例】シフト記号表（勤務時間帯）'!$C$6:$L$47,10,FALSE))</f>
        <v>7.9999999999999982</v>
      </c>
      <c r="AW72" s="101" t="str">
        <f>IF(AW71="","",VLOOKUP(AW71,'[1]【記載例】シフト記号表（勤務時間帯）'!$C$6:$L$47,10,FALSE))</f>
        <v/>
      </c>
      <c r="AX72" s="102">
        <f>IF(AX71="","",VLOOKUP(AX71,'[1]【記載例】シフト記号表（勤務時間帯）'!$C$6:$L$47,10,FALSE))</f>
        <v>8</v>
      </c>
      <c r="AY72" s="100" t="str">
        <f>IF(AY71="","",VLOOKUP(AY71,'[1]【記載例】シフト記号表（勤務時間帯）'!$C$6:$L$47,10,FALSE))</f>
        <v/>
      </c>
      <c r="AZ72" s="101" t="str">
        <f>IF(AZ71="","",VLOOKUP(AZ71,'[1]【記載例】シフト記号表（勤務時間帯）'!$C$6:$L$47,10,FALSE))</f>
        <v/>
      </c>
      <c r="BA72" s="101" t="str">
        <f>IF(BA71="","",VLOOKUP(BA71,'[1]【記載例】シフト記号表（勤務時間帯）'!$C$6:$L$47,10,FALSE))</f>
        <v/>
      </c>
      <c r="BB72" s="705">
        <f>IF($BE$3="４週",SUM(W72:AX72),IF($BE$3="暦月",SUM(W72:BA72),""))</f>
        <v>160</v>
      </c>
      <c r="BC72" s="706"/>
      <c r="BD72" s="707">
        <f>IF($BE$3="４週",BB72/4,IF($BE$3="暦月",(BB72/($BE$8/7)),""))</f>
        <v>40</v>
      </c>
      <c r="BE72" s="706"/>
      <c r="BF72" s="702"/>
      <c r="BG72" s="703"/>
      <c r="BH72" s="703"/>
      <c r="BI72" s="703"/>
      <c r="BJ72" s="704"/>
    </row>
    <row r="73" spans="2:62" ht="20.25" customHeight="1">
      <c r="B73" s="671">
        <f>B71+1</f>
        <v>29</v>
      </c>
      <c r="C73" s="673" t="s">
        <v>464</v>
      </c>
      <c r="D73" s="674"/>
      <c r="E73" s="95"/>
      <c r="F73" s="96"/>
      <c r="G73" s="95"/>
      <c r="H73" s="96"/>
      <c r="I73" s="677" t="s">
        <v>577</v>
      </c>
      <c r="J73" s="678"/>
      <c r="K73" s="681" t="s">
        <v>545</v>
      </c>
      <c r="L73" s="682"/>
      <c r="M73" s="682"/>
      <c r="N73" s="674"/>
      <c r="O73" s="685" t="s">
        <v>594</v>
      </c>
      <c r="P73" s="686"/>
      <c r="Q73" s="686"/>
      <c r="R73" s="686"/>
      <c r="S73" s="687"/>
      <c r="T73" s="115" t="s">
        <v>450</v>
      </c>
      <c r="U73" s="116"/>
      <c r="V73" s="117"/>
      <c r="W73" s="108" t="s">
        <v>567</v>
      </c>
      <c r="X73" s="109"/>
      <c r="Y73" s="109"/>
      <c r="Z73" s="109" t="s">
        <v>567</v>
      </c>
      <c r="AA73" s="109"/>
      <c r="AB73" s="109" t="s">
        <v>567</v>
      </c>
      <c r="AC73" s="110" t="s">
        <v>567</v>
      </c>
      <c r="AD73" s="108"/>
      <c r="AE73" s="109" t="s">
        <v>567</v>
      </c>
      <c r="AF73" s="109"/>
      <c r="AG73" s="109"/>
      <c r="AH73" s="109" t="s">
        <v>567</v>
      </c>
      <c r="AI73" s="109" t="s">
        <v>566</v>
      </c>
      <c r="AJ73" s="110" t="s">
        <v>566</v>
      </c>
      <c r="AK73" s="108" t="s">
        <v>567</v>
      </c>
      <c r="AL73" s="109"/>
      <c r="AM73" s="109" t="s">
        <v>567</v>
      </c>
      <c r="AN73" s="109"/>
      <c r="AO73" s="109" t="s">
        <v>567</v>
      </c>
      <c r="AP73" s="109"/>
      <c r="AQ73" s="110" t="s">
        <v>566</v>
      </c>
      <c r="AR73" s="108" t="s">
        <v>566</v>
      </c>
      <c r="AS73" s="109" t="s">
        <v>567</v>
      </c>
      <c r="AT73" s="109"/>
      <c r="AU73" s="109" t="s">
        <v>567</v>
      </c>
      <c r="AV73" s="109"/>
      <c r="AW73" s="109" t="s">
        <v>566</v>
      </c>
      <c r="AX73" s="110"/>
      <c r="AY73" s="108"/>
      <c r="AZ73" s="109"/>
      <c r="BA73" s="111"/>
      <c r="BB73" s="691"/>
      <c r="BC73" s="692"/>
      <c r="BD73" s="650"/>
      <c r="BE73" s="651"/>
      <c r="BF73" s="652"/>
      <c r="BG73" s="653"/>
      <c r="BH73" s="653"/>
      <c r="BI73" s="653"/>
      <c r="BJ73" s="654"/>
    </row>
    <row r="74" spans="2:62" ht="20.25" customHeight="1">
      <c r="B74" s="694"/>
      <c r="C74" s="695"/>
      <c r="D74" s="696"/>
      <c r="E74" s="118"/>
      <c r="F74" s="119" t="str">
        <f>C73</f>
        <v>介護職員</v>
      </c>
      <c r="G74" s="118"/>
      <c r="H74" s="119" t="str">
        <f>I73</f>
        <v>C</v>
      </c>
      <c r="I74" s="697"/>
      <c r="J74" s="698"/>
      <c r="K74" s="699"/>
      <c r="L74" s="700"/>
      <c r="M74" s="700"/>
      <c r="N74" s="696"/>
      <c r="O74" s="685"/>
      <c r="P74" s="686"/>
      <c r="Q74" s="686"/>
      <c r="R74" s="686"/>
      <c r="S74" s="687"/>
      <c r="T74" s="112" t="s">
        <v>451</v>
      </c>
      <c r="U74" s="113"/>
      <c r="V74" s="114"/>
      <c r="W74" s="100">
        <f>IF(W73="","",VLOOKUP(W73,'[1]【記載例】シフト記号表（勤務時間帯）'!$C$6:$L$47,10,FALSE))</f>
        <v>8</v>
      </c>
      <c r="X74" s="101" t="str">
        <f>IF(X73="","",VLOOKUP(X73,'[1]【記載例】シフト記号表（勤務時間帯）'!$C$6:$L$47,10,FALSE))</f>
        <v/>
      </c>
      <c r="Y74" s="101" t="str">
        <f>IF(Y73="","",VLOOKUP(Y73,'[1]【記載例】シフト記号表（勤務時間帯）'!$C$6:$L$47,10,FALSE))</f>
        <v/>
      </c>
      <c r="Z74" s="101">
        <f>IF(Z73="","",VLOOKUP(Z73,'[1]【記載例】シフト記号表（勤務時間帯）'!$C$6:$L$47,10,FALSE))</f>
        <v>8</v>
      </c>
      <c r="AA74" s="101" t="str">
        <f>IF(AA73="","",VLOOKUP(AA73,'[1]【記載例】シフト記号表（勤務時間帯）'!$C$6:$L$47,10,FALSE))</f>
        <v/>
      </c>
      <c r="AB74" s="101">
        <f>IF(AB73="","",VLOOKUP(AB73,'[1]【記載例】シフト記号表（勤務時間帯）'!$C$6:$L$47,10,FALSE))</f>
        <v>8</v>
      </c>
      <c r="AC74" s="102">
        <f>IF(AC73="","",VLOOKUP(AC73,'[1]【記載例】シフト記号表（勤務時間帯）'!$C$6:$L$47,10,FALSE))</f>
        <v>8</v>
      </c>
      <c r="AD74" s="100" t="str">
        <f>IF(AD73="","",VLOOKUP(AD73,'[1]【記載例】シフト記号表（勤務時間帯）'!$C$6:$L$47,10,FALSE))</f>
        <v/>
      </c>
      <c r="AE74" s="101">
        <f>IF(AE73="","",VLOOKUP(AE73,'[1]【記載例】シフト記号表（勤務時間帯）'!$C$6:$L$47,10,FALSE))</f>
        <v>8</v>
      </c>
      <c r="AF74" s="101" t="str">
        <f>IF(AF73="","",VLOOKUP(AF73,'[1]【記載例】シフト記号表（勤務時間帯）'!$C$6:$L$47,10,FALSE))</f>
        <v/>
      </c>
      <c r="AG74" s="101" t="str">
        <f>IF(AG73="","",VLOOKUP(AG73,'[1]【記載例】シフト記号表（勤務時間帯）'!$C$6:$L$47,10,FALSE))</f>
        <v/>
      </c>
      <c r="AH74" s="101">
        <f>IF(AH73="","",VLOOKUP(AH73,'[1]【記載例】シフト記号表（勤務時間帯）'!$C$6:$L$47,10,FALSE))</f>
        <v>8</v>
      </c>
      <c r="AI74" s="101">
        <f>IF(AI73="","",VLOOKUP(AI73,'[1]【記載例】シフト記号表（勤務時間帯）'!$C$6:$L$47,10,FALSE))</f>
        <v>7.9999999999999982</v>
      </c>
      <c r="AJ74" s="102">
        <f>IF(AJ73="","",VLOOKUP(AJ73,'[1]【記載例】シフト記号表（勤務時間帯）'!$C$6:$L$47,10,FALSE))</f>
        <v>7.9999999999999982</v>
      </c>
      <c r="AK74" s="100">
        <f>IF(AK73="","",VLOOKUP(AK73,'[1]【記載例】シフト記号表（勤務時間帯）'!$C$6:$L$47,10,FALSE))</f>
        <v>8</v>
      </c>
      <c r="AL74" s="101" t="str">
        <f>IF(AL73="","",VLOOKUP(AL73,'[1]【記載例】シフト記号表（勤務時間帯）'!$C$6:$L$47,10,FALSE))</f>
        <v/>
      </c>
      <c r="AM74" s="101">
        <f>IF(AM73="","",VLOOKUP(AM73,'[1]【記載例】シフト記号表（勤務時間帯）'!$C$6:$L$47,10,FALSE))</f>
        <v>8</v>
      </c>
      <c r="AN74" s="101" t="str">
        <f>IF(AN73="","",VLOOKUP(AN73,'[1]【記載例】シフト記号表（勤務時間帯）'!$C$6:$L$47,10,FALSE))</f>
        <v/>
      </c>
      <c r="AO74" s="101">
        <f>IF(AO73="","",VLOOKUP(AO73,'[1]【記載例】シフト記号表（勤務時間帯）'!$C$6:$L$47,10,FALSE))</f>
        <v>8</v>
      </c>
      <c r="AP74" s="101" t="str">
        <f>IF(AP73="","",VLOOKUP(AP73,'[1]【記載例】シフト記号表（勤務時間帯）'!$C$6:$L$47,10,FALSE))</f>
        <v/>
      </c>
      <c r="AQ74" s="102">
        <f>IF(AQ73="","",VLOOKUP(AQ73,'[1]【記載例】シフト記号表（勤務時間帯）'!$C$6:$L$47,10,FALSE))</f>
        <v>7.9999999999999982</v>
      </c>
      <c r="AR74" s="100">
        <f>IF(AR73="","",VLOOKUP(AR73,'[1]【記載例】シフト記号表（勤務時間帯）'!$C$6:$L$47,10,FALSE))</f>
        <v>7.9999999999999982</v>
      </c>
      <c r="AS74" s="101">
        <f>IF(AS73="","",VLOOKUP(AS73,'[1]【記載例】シフト記号表（勤務時間帯）'!$C$6:$L$47,10,FALSE))</f>
        <v>8</v>
      </c>
      <c r="AT74" s="101" t="str">
        <f>IF(AT73="","",VLOOKUP(AT73,'[1]【記載例】シフト記号表（勤務時間帯）'!$C$6:$L$47,10,FALSE))</f>
        <v/>
      </c>
      <c r="AU74" s="101">
        <f>IF(AU73="","",VLOOKUP(AU73,'[1]【記載例】シフト記号表（勤務時間帯）'!$C$6:$L$47,10,FALSE))</f>
        <v>8</v>
      </c>
      <c r="AV74" s="101" t="str">
        <f>IF(AV73="","",VLOOKUP(AV73,'[1]【記載例】シフト記号表（勤務時間帯）'!$C$6:$L$47,10,FALSE))</f>
        <v/>
      </c>
      <c r="AW74" s="101">
        <f>IF(AW73="","",VLOOKUP(AW73,'[1]【記載例】シフト記号表（勤務時間帯）'!$C$6:$L$47,10,FALSE))</f>
        <v>7.9999999999999982</v>
      </c>
      <c r="AX74" s="102" t="str">
        <f>IF(AX73="","",VLOOKUP(AX73,'[1]【記載例】シフト記号表（勤務時間帯）'!$C$6:$L$47,10,FALSE))</f>
        <v/>
      </c>
      <c r="AY74" s="100" t="str">
        <f>IF(AY73="","",VLOOKUP(AY73,'[1]【記載例】シフト記号表（勤務時間帯）'!$C$6:$L$47,10,FALSE))</f>
        <v/>
      </c>
      <c r="AZ74" s="101" t="str">
        <f>IF(AZ73="","",VLOOKUP(AZ73,'[1]【記載例】シフト記号表（勤務時間帯）'!$C$6:$L$47,10,FALSE))</f>
        <v/>
      </c>
      <c r="BA74" s="101" t="str">
        <f>IF(BA73="","",VLOOKUP(BA73,'[1]【記載例】シフト記号表（勤務時間帯）'!$C$6:$L$47,10,FALSE))</f>
        <v/>
      </c>
      <c r="BB74" s="668">
        <f>IF($BE$3="４週",SUM(W74:AX74),IF($BE$3="暦月",SUM(W74:BA74),""))</f>
        <v>128</v>
      </c>
      <c r="BC74" s="669"/>
      <c r="BD74" s="670">
        <f>IF($BE$3="４週",BB74/4,IF($BE$3="暦月",(BB74/($BE$8/7)),""))</f>
        <v>32</v>
      </c>
      <c r="BE74" s="669"/>
      <c r="BF74" s="665"/>
      <c r="BG74" s="666"/>
      <c r="BH74" s="666"/>
      <c r="BI74" s="666"/>
      <c r="BJ74" s="667"/>
    </row>
    <row r="75" spans="2:62" ht="20.25" customHeight="1">
      <c r="B75" s="671">
        <f>B73+1</f>
        <v>30</v>
      </c>
      <c r="C75" s="673"/>
      <c r="D75" s="674"/>
      <c r="E75" s="103"/>
      <c r="F75" s="104"/>
      <c r="G75" s="103"/>
      <c r="H75" s="104"/>
      <c r="I75" s="677"/>
      <c r="J75" s="678"/>
      <c r="K75" s="681"/>
      <c r="L75" s="682"/>
      <c r="M75" s="682"/>
      <c r="N75" s="674"/>
      <c r="O75" s="685"/>
      <c r="P75" s="686"/>
      <c r="Q75" s="686"/>
      <c r="R75" s="686"/>
      <c r="S75" s="687"/>
      <c r="T75" s="171" t="s">
        <v>450</v>
      </c>
      <c r="U75" s="172"/>
      <c r="V75" s="173"/>
      <c r="W75" s="108"/>
      <c r="X75" s="109"/>
      <c r="Y75" s="109"/>
      <c r="Z75" s="109"/>
      <c r="AA75" s="109"/>
      <c r="AB75" s="109"/>
      <c r="AC75" s="110"/>
      <c r="AD75" s="108"/>
      <c r="AE75" s="109"/>
      <c r="AF75" s="109"/>
      <c r="AG75" s="109"/>
      <c r="AH75" s="109"/>
      <c r="AI75" s="109"/>
      <c r="AJ75" s="110"/>
      <c r="AK75" s="108"/>
      <c r="AL75" s="109"/>
      <c r="AM75" s="109"/>
      <c r="AN75" s="109"/>
      <c r="AO75" s="109"/>
      <c r="AP75" s="109"/>
      <c r="AQ75" s="110"/>
      <c r="AR75" s="108"/>
      <c r="AS75" s="109"/>
      <c r="AT75" s="109"/>
      <c r="AU75" s="109"/>
      <c r="AV75" s="109"/>
      <c r="AW75" s="109"/>
      <c r="AX75" s="110"/>
      <c r="AY75" s="108"/>
      <c r="AZ75" s="109"/>
      <c r="BA75" s="111"/>
      <c r="BB75" s="691"/>
      <c r="BC75" s="692"/>
      <c r="BD75" s="650"/>
      <c r="BE75" s="651"/>
      <c r="BF75" s="652"/>
      <c r="BG75" s="653"/>
      <c r="BH75" s="653"/>
      <c r="BI75" s="653"/>
      <c r="BJ75" s="654"/>
    </row>
    <row r="76" spans="2:62" ht="20.25" customHeight="1" thickBot="1">
      <c r="B76" s="672"/>
      <c r="C76" s="675"/>
      <c r="D76" s="676"/>
      <c r="E76" s="120"/>
      <c r="F76" s="121">
        <f>C76</f>
        <v>0</v>
      </c>
      <c r="G76" s="120"/>
      <c r="H76" s="121">
        <f>I76</f>
        <v>0</v>
      </c>
      <c r="I76" s="679"/>
      <c r="J76" s="680"/>
      <c r="K76" s="683"/>
      <c r="L76" s="684"/>
      <c r="M76" s="684"/>
      <c r="N76" s="676"/>
      <c r="O76" s="688"/>
      <c r="P76" s="689"/>
      <c r="Q76" s="689"/>
      <c r="R76" s="689"/>
      <c r="S76" s="690"/>
      <c r="T76" s="122" t="s">
        <v>451</v>
      </c>
      <c r="U76" s="123"/>
      <c r="V76" s="124"/>
      <c r="W76" s="125" t="str">
        <f>IF(W75="","",VLOOKUP(W75,'[1]【記載例】シフト記号表（勤務時間帯）'!$C$6:$L$47,10,FALSE))</f>
        <v/>
      </c>
      <c r="X76" s="126" t="str">
        <f>IF(X75="","",VLOOKUP(X75,'[1]【記載例】シフト記号表（勤務時間帯）'!$C$6:$L$47,10,FALSE))</f>
        <v/>
      </c>
      <c r="Y76" s="126" t="str">
        <f>IF(Y75="","",VLOOKUP(Y75,'[1]【記載例】シフト記号表（勤務時間帯）'!$C$6:$L$47,10,FALSE))</f>
        <v/>
      </c>
      <c r="Z76" s="126" t="str">
        <f>IF(Z75="","",VLOOKUP(Z75,'[1]【記載例】シフト記号表（勤務時間帯）'!$C$6:$L$47,10,FALSE))</f>
        <v/>
      </c>
      <c r="AA76" s="126" t="str">
        <f>IF(AA75="","",VLOOKUP(AA75,'[1]【記載例】シフト記号表（勤務時間帯）'!$C$6:$L$47,10,FALSE))</f>
        <v/>
      </c>
      <c r="AB76" s="126" t="str">
        <f>IF(AB75="","",VLOOKUP(AB75,'[1]【記載例】シフト記号表（勤務時間帯）'!$C$6:$L$47,10,FALSE))</f>
        <v/>
      </c>
      <c r="AC76" s="127" t="str">
        <f>IF(AC75="","",VLOOKUP(AC75,'[1]【記載例】シフト記号表（勤務時間帯）'!$C$6:$L$47,10,FALSE))</f>
        <v/>
      </c>
      <c r="AD76" s="125" t="str">
        <f>IF(AD75="","",VLOOKUP(AD75,'[1]【記載例】シフト記号表（勤務時間帯）'!$C$6:$L$47,10,FALSE))</f>
        <v/>
      </c>
      <c r="AE76" s="126" t="str">
        <f>IF(AE75="","",VLOOKUP(AE75,'[1]【記載例】シフト記号表（勤務時間帯）'!$C$6:$L$47,10,FALSE))</f>
        <v/>
      </c>
      <c r="AF76" s="126" t="str">
        <f>IF(AF75="","",VLOOKUP(AF75,'[1]【記載例】シフト記号表（勤務時間帯）'!$C$6:$L$47,10,FALSE))</f>
        <v/>
      </c>
      <c r="AG76" s="126" t="str">
        <f>IF(AG75="","",VLOOKUP(AG75,'[1]【記載例】シフト記号表（勤務時間帯）'!$C$6:$L$47,10,FALSE))</f>
        <v/>
      </c>
      <c r="AH76" s="126" t="str">
        <f>IF(AH75="","",VLOOKUP(AH75,'[1]【記載例】シフト記号表（勤務時間帯）'!$C$6:$L$47,10,FALSE))</f>
        <v/>
      </c>
      <c r="AI76" s="126" t="str">
        <f>IF(AI75="","",VLOOKUP(AI75,'[1]【記載例】シフト記号表（勤務時間帯）'!$C$6:$L$47,10,FALSE))</f>
        <v/>
      </c>
      <c r="AJ76" s="127" t="str">
        <f>IF(AJ75="","",VLOOKUP(AJ75,'[1]【記載例】シフト記号表（勤務時間帯）'!$C$6:$L$47,10,FALSE))</f>
        <v/>
      </c>
      <c r="AK76" s="125" t="str">
        <f>IF(AK75="","",VLOOKUP(AK75,'[1]【記載例】シフト記号表（勤務時間帯）'!$C$6:$L$47,10,FALSE))</f>
        <v/>
      </c>
      <c r="AL76" s="126" t="str">
        <f>IF(AL75="","",VLOOKUP(AL75,'[1]【記載例】シフト記号表（勤務時間帯）'!$C$6:$L$47,10,FALSE))</f>
        <v/>
      </c>
      <c r="AM76" s="126" t="str">
        <f>IF(AM75="","",VLOOKUP(AM75,'[1]【記載例】シフト記号表（勤務時間帯）'!$C$6:$L$47,10,FALSE))</f>
        <v/>
      </c>
      <c r="AN76" s="126" t="str">
        <f>IF(AN75="","",VLOOKUP(AN75,'[1]【記載例】シフト記号表（勤務時間帯）'!$C$6:$L$47,10,FALSE))</f>
        <v/>
      </c>
      <c r="AO76" s="126" t="str">
        <f>IF(AO75="","",VLOOKUP(AO75,'[1]【記載例】シフト記号表（勤務時間帯）'!$C$6:$L$47,10,FALSE))</f>
        <v/>
      </c>
      <c r="AP76" s="126" t="str">
        <f>IF(AP75="","",VLOOKUP(AP75,'[1]【記載例】シフト記号表（勤務時間帯）'!$C$6:$L$47,10,FALSE))</f>
        <v/>
      </c>
      <c r="AQ76" s="127" t="str">
        <f>IF(AQ75="","",VLOOKUP(AQ75,'[1]【記載例】シフト記号表（勤務時間帯）'!$C$6:$L$47,10,FALSE))</f>
        <v/>
      </c>
      <c r="AR76" s="125" t="str">
        <f>IF(AR75="","",VLOOKUP(AR75,'[1]【記載例】シフト記号表（勤務時間帯）'!$C$6:$L$47,10,FALSE))</f>
        <v/>
      </c>
      <c r="AS76" s="126" t="str">
        <f>IF(AS75="","",VLOOKUP(AS75,'[1]【記載例】シフト記号表（勤務時間帯）'!$C$6:$L$47,10,FALSE))</f>
        <v/>
      </c>
      <c r="AT76" s="126" t="str">
        <f>IF(AT75="","",VLOOKUP(AT75,'[1]【記載例】シフト記号表（勤務時間帯）'!$C$6:$L$47,10,FALSE))</f>
        <v/>
      </c>
      <c r="AU76" s="126" t="str">
        <f>IF(AU75="","",VLOOKUP(AU75,'[1]【記載例】シフト記号表（勤務時間帯）'!$C$6:$L$47,10,FALSE))</f>
        <v/>
      </c>
      <c r="AV76" s="126" t="str">
        <f>IF(AV75="","",VLOOKUP(AV75,'[1]【記載例】シフト記号表（勤務時間帯）'!$C$6:$L$47,10,FALSE))</f>
        <v/>
      </c>
      <c r="AW76" s="126" t="str">
        <f>IF(AW75="","",VLOOKUP(AW75,'[1]【記載例】シフト記号表（勤務時間帯）'!$C$6:$L$47,10,FALSE))</f>
        <v/>
      </c>
      <c r="AX76" s="127" t="str">
        <f>IF(AX75="","",VLOOKUP(AX75,'[1]【記載例】シフト記号表（勤務時間帯）'!$C$6:$L$47,10,FALSE))</f>
        <v/>
      </c>
      <c r="AY76" s="125" t="str">
        <f>IF(AY75="","",VLOOKUP(AY75,'[1]【記載例】シフト記号表（勤務時間帯）'!$C$6:$L$47,10,FALSE))</f>
        <v/>
      </c>
      <c r="AZ76" s="126" t="str">
        <f>IF(AZ75="","",VLOOKUP(AZ75,'[1]【記載例】シフト記号表（勤務時間帯）'!$C$6:$L$47,10,FALSE))</f>
        <v/>
      </c>
      <c r="BA76" s="174" t="str">
        <f>IF(BA75="","",VLOOKUP(BA75,'[1]【記載例】シフト記号表（勤務時間帯）'!$C$6:$L$47,10,FALSE))</f>
        <v/>
      </c>
      <c r="BB76" s="658">
        <f>IF($BE$3="４週",SUM(W76:AX76),IF($BE$3="暦月",SUM(W76:BA76),""))</f>
        <v>0</v>
      </c>
      <c r="BC76" s="659"/>
      <c r="BD76" s="660">
        <f>IF($BE$3="４週",BB76/4,IF($BE$3="暦月",(BB76/($BE$8/7)),""))</f>
        <v>0</v>
      </c>
      <c r="BE76" s="659"/>
      <c r="BF76" s="655"/>
      <c r="BG76" s="656"/>
      <c r="BH76" s="656"/>
      <c r="BI76" s="656"/>
      <c r="BJ76" s="657"/>
    </row>
    <row r="77" spans="2:62" ht="20.25" customHeight="1">
      <c r="B77" s="128"/>
      <c r="C77" s="129"/>
      <c r="D77" s="129"/>
      <c r="E77" s="129"/>
      <c r="F77" s="129"/>
      <c r="G77" s="129"/>
      <c r="H77" s="129"/>
      <c r="I77" s="163"/>
      <c r="J77" s="163"/>
      <c r="K77" s="129"/>
      <c r="L77" s="129"/>
      <c r="M77" s="129"/>
      <c r="N77" s="129"/>
      <c r="O77" s="164"/>
      <c r="P77" s="164"/>
      <c r="Q77" s="164"/>
      <c r="R77" s="132"/>
      <c r="S77" s="132"/>
      <c r="T77" s="132"/>
      <c r="U77" s="133"/>
      <c r="V77" s="134"/>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6"/>
      <c r="BE77" s="136"/>
      <c r="BF77" s="164"/>
      <c r="BG77" s="164"/>
      <c r="BH77" s="164"/>
      <c r="BI77" s="164"/>
      <c r="BJ77" s="164"/>
    </row>
    <row r="78" spans="2:62" ht="20.25" customHeight="1">
      <c r="B78" s="128"/>
      <c r="C78" s="129"/>
      <c r="D78" s="129"/>
      <c r="E78" s="129"/>
      <c r="F78" s="129"/>
      <c r="G78" s="129"/>
      <c r="H78" s="129"/>
      <c r="I78" s="137"/>
      <c r="J78" s="138" t="s">
        <v>595</v>
      </c>
      <c r="K78" s="138"/>
      <c r="L78" s="138"/>
      <c r="M78" s="138"/>
      <c r="N78" s="138"/>
      <c r="O78" s="138"/>
      <c r="P78" s="138"/>
      <c r="Q78" s="138"/>
      <c r="R78" s="138"/>
      <c r="S78" s="138"/>
      <c r="T78" s="139"/>
      <c r="U78" s="138"/>
      <c r="V78" s="138"/>
      <c r="W78" s="138"/>
      <c r="X78" s="138"/>
      <c r="Y78" s="138"/>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1"/>
      <c r="BE78" s="136"/>
      <c r="BF78" s="164"/>
      <c r="BG78" s="164"/>
      <c r="BH78" s="164"/>
      <c r="BI78" s="164"/>
      <c r="BJ78" s="164"/>
    </row>
    <row r="79" spans="2:62" ht="20.25" customHeight="1">
      <c r="B79" s="128"/>
      <c r="C79" s="129"/>
      <c r="D79" s="129"/>
      <c r="E79" s="129"/>
      <c r="F79" s="129"/>
      <c r="G79" s="129"/>
      <c r="H79" s="129"/>
      <c r="I79" s="137"/>
      <c r="J79" s="138"/>
      <c r="K79" s="138" t="s">
        <v>453</v>
      </c>
      <c r="L79" s="138"/>
      <c r="M79" s="138"/>
      <c r="N79" s="138"/>
      <c r="O79" s="138"/>
      <c r="P79" s="138"/>
      <c r="Q79" s="138"/>
      <c r="R79" s="138"/>
      <c r="S79" s="138"/>
      <c r="T79" s="139"/>
      <c r="U79" s="138"/>
      <c r="V79" s="138"/>
      <c r="W79" s="138"/>
      <c r="X79" s="138"/>
      <c r="Y79" s="138"/>
      <c r="Z79" s="140"/>
      <c r="AA79" s="138" t="s">
        <v>454</v>
      </c>
      <c r="AB79" s="138"/>
      <c r="AC79" s="138"/>
      <c r="AD79" s="138"/>
      <c r="AE79" s="138"/>
      <c r="AF79" s="138"/>
      <c r="AG79" s="138"/>
      <c r="AH79" s="138"/>
      <c r="AI79" s="138"/>
      <c r="AJ79" s="139"/>
      <c r="AK79" s="138"/>
      <c r="AL79" s="138"/>
      <c r="AM79" s="138"/>
      <c r="AN79" s="138"/>
      <c r="AO79" s="140"/>
      <c r="AP79" s="140"/>
      <c r="AQ79" s="138" t="s">
        <v>455</v>
      </c>
      <c r="AR79" s="140"/>
      <c r="AS79" s="140"/>
      <c r="AT79" s="140"/>
      <c r="AU79" s="140"/>
      <c r="AV79" s="140"/>
      <c r="AW79" s="140"/>
      <c r="AX79" s="140"/>
      <c r="AY79" s="140"/>
      <c r="AZ79" s="140"/>
      <c r="BA79" s="140"/>
      <c r="BB79" s="140"/>
      <c r="BC79" s="140"/>
      <c r="BD79" s="141"/>
      <c r="BE79" s="136"/>
      <c r="BF79" s="661"/>
      <c r="BG79" s="661"/>
      <c r="BH79" s="661"/>
      <c r="BI79" s="661"/>
      <c r="BJ79" s="164"/>
    </row>
    <row r="80" spans="2:62" ht="20.25" customHeight="1">
      <c r="B80" s="128"/>
      <c r="C80" s="129"/>
      <c r="D80" s="129"/>
      <c r="E80" s="129"/>
      <c r="F80" s="129"/>
      <c r="G80" s="129"/>
      <c r="H80" s="129"/>
      <c r="I80" s="137"/>
      <c r="J80" s="138"/>
      <c r="K80" s="637" t="s">
        <v>456</v>
      </c>
      <c r="L80" s="637"/>
      <c r="M80" s="637" t="s">
        <v>457</v>
      </c>
      <c r="N80" s="637"/>
      <c r="O80" s="637"/>
      <c r="P80" s="637"/>
      <c r="Q80" s="138"/>
      <c r="R80" s="662" t="s">
        <v>458</v>
      </c>
      <c r="S80" s="662"/>
      <c r="T80" s="662"/>
      <c r="U80" s="662"/>
      <c r="V80" s="142"/>
      <c r="W80" s="143" t="s">
        <v>459</v>
      </c>
      <c r="X80" s="143"/>
      <c r="Y80" s="49"/>
      <c r="Z80" s="140"/>
      <c r="AA80" s="637" t="s">
        <v>456</v>
      </c>
      <c r="AB80" s="637"/>
      <c r="AC80" s="637" t="s">
        <v>457</v>
      </c>
      <c r="AD80" s="637"/>
      <c r="AE80" s="637"/>
      <c r="AF80" s="637"/>
      <c r="AG80" s="138"/>
      <c r="AH80" s="662" t="s">
        <v>458</v>
      </c>
      <c r="AI80" s="662"/>
      <c r="AJ80" s="662"/>
      <c r="AK80" s="662"/>
      <c r="AL80" s="142"/>
      <c r="AM80" s="143" t="s">
        <v>459</v>
      </c>
      <c r="AN80" s="143"/>
      <c r="AO80" s="140"/>
      <c r="AP80" s="140"/>
      <c r="AQ80" s="140"/>
      <c r="AR80" s="140"/>
      <c r="AS80" s="140"/>
      <c r="AT80" s="140"/>
      <c r="AU80" s="140"/>
      <c r="AV80" s="140"/>
      <c r="AW80" s="140"/>
      <c r="AX80" s="140"/>
      <c r="AY80" s="140"/>
      <c r="AZ80" s="140"/>
      <c r="BA80" s="140"/>
      <c r="BB80" s="140"/>
      <c r="BC80" s="140"/>
      <c r="BD80" s="141"/>
      <c r="BE80" s="136"/>
      <c r="BF80" s="701"/>
      <c r="BG80" s="701"/>
      <c r="BH80" s="701"/>
      <c r="BI80" s="701"/>
      <c r="BJ80" s="164"/>
    </row>
    <row r="81" spans="2:62" ht="20.25" customHeight="1">
      <c r="B81" s="128"/>
      <c r="C81" s="129"/>
      <c r="D81" s="129"/>
      <c r="E81" s="129"/>
      <c r="F81" s="129"/>
      <c r="G81" s="129"/>
      <c r="H81" s="129"/>
      <c r="I81" s="137"/>
      <c r="J81" s="138"/>
      <c r="K81" s="638"/>
      <c r="L81" s="638"/>
      <c r="M81" s="638" t="s">
        <v>460</v>
      </c>
      <c r="N81" s="638"/>
      <c r="O81" s="638" t="s">
        <v>461</v>
      </c>
      <c r="P81" s="638"/>
      <c r="Q81" s="138"/>
      <c r="R81" s="638" t="s">
        <v>460</v>
      </c>
      <c r="S81" s="638"/>
      <c r="T81" s="638" t="s">
        <v>461</v>
      </c>
      <c r="U81" s="638"/>
      <c r="V81" s="142"/>
      <c r="W81" s="143" t="s">
        <v>462</v>
      </c>
      <c r="X81" s="143"/>
      <c r="Y81" s="49"/>
      <c r="Z81" s="140"/>
      <c r="AA81" s="638"/>
      <c r="AB81" s="638"/>
      <c r="AC81" s="638" t="s">
        <v>460</v>
      </c>
      <c r="AD81" s="638"/>
      <c r="AE81" s="638" t="s">
        <v>461</v>
      </c>
      <c r="AF81" s="638"/>
      <c r="AG81" s="138"/>
      <c r="AH81" s="638" t="s">
        <v>460</v>
      </c>
      <c r="AI81" s="638"/>
      <c r="AJ81" s="638" t="s">
        <v>461</v>
      </c>
      <c r="AK81" s="638"/>
      <c r="AL81" s="142"/>
      <c r="AM81" s="143" t="s">
        <v>462</v>
      </c>
      <c r="AN81" s="143"/>
      <c r="AO81" s="140"/>
      <c r="AP81" s="140"/>
      <c r="AQ81" s="144" t="s">
        <v>463</v>
      </c>
      <c r="AR81" s="144"/>
      <c r="AS81" s="144"/>
      <c r="AT81" s="144"/>
      <c r="AU81" s="142"/>
      <c r="AV81" s="143" t="s">
        <v>464</v>
      </c>
      <c r="AW81" s="144"/>
      <c r="AX81" s="144"/>
      <c r="AY81" s="144"/>
      <c r="AZ81" s="142"/>
      <c r="BA81" s="638" t="s">
        <v>465</v>
      </c>
      <c r="BB81" s="638"/>
      <c r="BC81" s="638"/>
      <c r="BD81" s="638"/>
      <c r="BE81" s="136"/>
      <c r="BF81" s="693"/>
      <c r="BG81" s="693"/>
      <c r="BH81" s="693"/>
      <c r="BI81" s="693"/>
      <c r="BJ81" s="164"/>
    </row>
    <row r="82" spans="2:62" ht="20.25" customHeight="1">
      <c r="B82" s="128"/>
      <c r="C82" s="129"/>
      <c r="D82" s="129"/>
      <c r="E82" s="129"/>
      <c r="F82" s="129"/>
      <c r="G82" s="129"/>
      <c r="H82" s="129"/>
      <c r="I82" s="137"/>
      <c r="J82" s="138"/>
      <c r="K82" s="628" t="s">
        <v>466</v>
      </c>
      <c r="L82" s="628"/>
      <c r="M82" s="633">
        <f>SUMIFS($BB$17:$BB$76,$F$17:$F$76,"看護職員",$H$17:$H$76,"A")</f>
        <v>480</v>
      </c>
      <c r="N82" s="633"/>
      <c r="O82" s="634">
        <f>SUMIFS($BD$17:$BD$76,$F$17:$F$76,"看護職員",$H$17:$H$76,"A")</f>
        <v>120</v>
      </c>
      <c r="P82" s="634"/>
      <c r="Q82" s="145"/>
      <c r="R82" s="635">
        <v>0</v>
      </c>
      <c r="S82" s="635"/>
      <c r="T82" s="635">
        <v>0</v>
      </c>
      <c r="U82" s="635"/>
      <c r="V82" s="146"/>
      <c r="W82" s="646">
        <v>3</v>
      </c>
      <c r="X82" s="647"/>
      <c r="Y82" s="49"/>
      <c r="Z82" s="140"/>
      <c r="AA82" s="628" t="s">
        <v>466</v>
      </c>
      <c r="AB82" s="628"/>
      <c r="AC82" s="633">
        <f>SUMIFS($BB$17:$BB$76,$F$17:$F$76,"介護職員",$H$17:$H$76,"A")</f>
        <v>2720</v>
      </c>
      <c r="AD82" s="633"/>
      <c r="AE82" s="634">
        <f>SUMIFS($BD$17:$BD$76,$F$17:$F$76,"介護職員",$H$17:$H$76,"A")</f>
        <v>680</v>
      </c>
      <c r="AF82" s="634"/>
      <c r="AG82" s="145"/>
      <c r="AH82" s="635">
        <v>0</v>
      </c>
      <c r="AI82" s="635"/>
      <c r="AJ82" s="635">
        <v>0</v>
      </c>
      <c r="AK82" s="635"/>
      <c r="AL82" s="146"/>
      <c r="AM82" s="646">
        <v>17</v>
      </c>
      <c r="AN82" s="647"/>
      <c r="AO82" s="140"/>
      <c r="AP82" s="140"/>
      <c r="AQ82" s="663">
        <f>U96</f>
        <v>3.5</v>
      </c>
      <c r="AR82" s="628"/>
      <c r="AS82" s="628"/>
      <c r="AT82" s="628"/>
      <c r="AU82" s="161" t="s">
        <v>467</v>
      </c>
      <c r="AV82" s="663">
        <f>AK96</f>
        <v>20.2</v>
      </c>
      <c r="AW82" s="664"/>
      <c r="AX82" s="664"/>
      <c r="AY82" s="664"/>
      <c r="AZ82" s="161" t="s">
        <v>468</v>
      </c>
      <c r="BA82" s="639">
        <f>ROUNDDOWN(AQ82+AV82,1)</f>
        <v>23.7</v>
      </c>
      <c r="BB82" s="639"/>
      <c r="BC82" s="639"/>
      <c r="BD82" s="639"/>
      <c r="BE82" s="136"/>
      <c r="BF82" s="148"/>
      <c r="BG82" s="148"/>
      <c r="BH82" s="148"/>
      <c r="BI82" s="148"/>
      <c r="BJ82" s="164"/>
    </row>
    <row r="83" spans="2:62" ht="20.25" customHeight="1">
      <c r="B83" s="128"/>
      <c r="C83" s="129"/>
      <c r="D83" s="129"/>
      <c r="E83" s="129"/>
      <c r="F83" s="129"/>
      <c r="G83" s="129"/>
      <c r="H83" s="129"/>
      <c r="I83" s="137"/>
      <c r="J83" s="138"/>
      <c r="K83" s="628" t="s">
        <v>469</v>
      </c>
      <c r="L83" s="628"/>
      <c r="M83" s="633">
        <f>SUMIFS($BB$17:$BB$76,$F$17:$F$76,"看護職員",$H$17:$H$76,"B")</f>
        <v>79.999999999999986</v>
      </c>
      <c r="N83" s="633"/>
      <c r="O83" s="634">
        <f>SUMIFS($BD$17:$BD$76,$F$17:$F$76,"看護職員",$H$17:$H$76,"B")</f>
        <v>19.999999999999996</v>
      </c>
      <c r="P83" s="634"/>
      <c r="Q83" s="145"/>
      <c r="R83" s="635">
        <v>80</v>
      </c>
      <c r="S83" s="635"/>
      <c r="T83" s="635">
        <v>20</v>
      </c>
      <c r="U83" s="635"/>
      <c r="V83" s="146"/>
      <c r="W83" s="646">
        <v>0</v>
      </c>
      <c r="X83" s="647"/>
      <c r="Y83" s="49"/>
      <c r="Z83" s="140"/>
      <c r="AA83" s="628" t="s">
        <v>469</v>
      </c>
      <c r="AB83" s="628"/>
      <c r="AC83" s="633">
        <f>SUMIFS($BB$17:$BB$76,$F$17:$F$76,"介護職員",$H$17:$H$76,"B")</f>
        <v>0</v>
      </c>
      <c r="AD83" s="633"/>
      <c r="AE83" s="634">
        <f>SUMIFS($BD$17:$BD$76,$F$17:$F$76,"介護職員",$H$17:$H$76,"B")</f>
        <v>0</v>
      </c>
      <c r="AF83" s="634"/>
      <c r="AG83" s="145"/>
      <c r="AH83" s="635">
        <v>0</v>
      </c>
      <c r="AI83" s="635"/>
      <c r="AJ83" s="635">
        <v>0</v>
      </c>
      <c r="AK83" s="635"/>
      <c r="AL83" s="146"/>
      <c r="AM83" s="646">
        <v>0</v>
      </c>
      <c r="AN83" s="647"/>
      <c r="AO83" s="140"/>
      <c r="AP83" s="140"/>
      <c r="AQ83" s="140"/>
      <c r="AR83" s="140"/>
      <c r="AS83" s="140"/>
      <c r="AT83" s="140"/>
      <c r="AU83" s="140"/>
      <c r="AV83" s="140"/>
      <c r="AW83" s="140"/>
      <c r="AX83" s="140"/>
      <c r="AY83" s="140"/>
      <c r="AZ83" s="140"/>
      <c r="BA83" s="140"/>
      <c r="BB83" s="140"/>
      <c r="BC83" s="140"/>
      <c r="BD83" s="141"/>
      <c r="BE83" s="136"/>
      <c r="BF83" s="164"/>
      <c r="BG83" s="164"/>
      <c r="BH83" s="164"/>
      <c r="BI83" s="164"/>
      <c r="BJ83" s="164"/>
    </row>
    <row r="84" spans="2:62" ht="20.25" customHeight="1">
      <c r="B84" s="128"/>
      <c r="C84" s="129"/>
      <c r="D84" s="129"/>
      <c r="E84" s="129"/>
      <c r="F84" s="129"/>
      <c r="G84" s="129"/>
      <c r="H84" s="129"/>
      <c r="I84" s="137"/>
      <c r="J84" s="138"/>
      <c r="K84" s="628" t="s">
        <v>470</v>
      </c>
      <c r="L84" s="628"/>
      <c r="M84" s="633">
        <f>SUMIFS($BB$17:$BB$76,$F$17:$F$76,"看護職員",$H$17:$H$76,"C")</f>
        <v>0</v>
      </c>
      <c r="N84" s="633"/>
      <c r="O84" s="634">
        <f>SUMIFS($BD$17:$BD$76,$F$17:$F$76,"看護職員",$H$17:$H$76,"C")</f>
        <v>0</v>
      </c>
      <c r="P84" s="634"/>
      <c r="Q84" s="145"/>
      <c r="R84" s="635">
        <v>0</v>
      </c>
      <c r="S84" s="635"/>
      <c r="T84" s="636">
        <v>0</v>
      </c>
      <c r="U84" s="636"/>
      <c r="V84" s="146"/>
      <c r="W84" s="631" t="s">
        <v>471</v>
      </c>
      <c r="X84" s="632"/>
      <c r="Y84" s="49"/>
      <c r="Z84" s="140"/>
      <c r="AA84" s="628" t="s">
        <v>470</v>
      </c>
      <c r="AB84" s="628"/>
      <c r="AC84" s="633">
        <f>SUMIFS($BB$17:$BB$76,$F$17:$F$76,"介護職員",$H$17:$H$76,"C")</f>
        <v>512</v>
      </c>
      <c r="AD84" s="633"/>
      <c r="AE84" s="634">
        <f>SUMIFS($BD$17:$BD$76,$F$17:$F$76,"介護職員",$H$17:$H$76,"C")</f>
        <v>128</v>
      </c>
      <c r="AF84" s="634"/>
      <c r="AG84" s="145"/>
      <c r="AH84" s="635">
        <v>512</v>
      </c>
      <c r="AI84" s="635"/>
      <c r="AJ84" s="636">
        <v>128</v>
      </c>
      <c r="AK84" s="636"/>
      <c r="AL84" s="146"/>
      <c r="AM84" s="631" t="s">
        <v>471</v>
      </c>
      <c r="AN84" s="632"/>
      <c r="AO84" s="140"/>
      <c r="AP84" s="140"/>
      <c r="AQ84" s="140"/>
      <c r="AR84" s="140"/>
      <c r="AS84" s="140"/>
      <c r="AT84" s="140"/>
      <c r="AU84" s="140"/>
      <c r="AV84" s="140"/>
      <c r="AW84" s="140"/>
      <c r="AX84" s="140"/>
      <c r="AY84" s="140"/>
      <c r="AZ84" s="140"/>
      <c r="BA84" s="140"/>
      <c r="BB84" s="140"/>
      <c r="BC84" s="140"/>
      <c r="BD84" s="141"/>
      <c r="BE84" s="136"/>
      <c r="BF84" s="164"/>
      <c r="BG84" s="164"/>
      <c r="BH84" s="164"/>
      <c r="BI84" s="164"/>
      <c r="BJ84" s="164"/>
    </row>
    <row r="85" spans="2:62" ht="20.25" customHeight="1">
      <c r="B85" s="128"/>
      <c r="C85" s="129"/>
      <c r="D85" s="129"/>
      <c r="E85" s="129"/>
      <c r="F85" s="129"/>
      <c r="G85" s="129"/>
      <c r="H85" s="129"/>
      <c r="I85" s="137"/>
      <c r="J85" s="138"/>
      <c r="K85" s="628" t="s">
        <v>472</v>
      </c>
      <c r="L85" s="628"/>
      <c r="M85" s="633">
        <f>SUMIFS($BB$17:$BB$76,$F$17:$F$76,"看護職員",$H$17:$H$76,"D")</f>
        <v>0</v>
      </c>
      <c r="N85" s="633"/>
      <c r="O85" s="634">
        <f>SUMIFS($BD$17:$BD$76,$F$17:$F$76,"看護職員",$H$17:$H$76,"D")</f>
        <v>0</v>
      </c>
      <c r="P85" s="634"/>
      <c r="Q85" s="145"/>
      <c r="R85" s="635">
        <v>0</v>
      </c>
      <c r="S85" s="635"/>
      <c r="T85" s="636">
        <v>0</v>
      </c>
      <c r="U85" s="636"/>
      <c r="V85" s="146"/>
      <c r="W85" s="631" t="s">
        <v>471</v>
      </c>
      <c r="X85" s="632"/>
      <c r="Y85" s="49"/>
      <c r="Z85" s="140"/>
      <c r="AA85" s="628" t="s">
        <v>472</v>
      </c>
      <c r="AB85" s="628"/>
      <c r="AC85" s="633">
        <f>SUMIFS($BB$17:$BB$76,$F$17:$F$76,"介護職員",$H$17:$H$76,"D")</f>
        <v>0</v>
      </c>
      <c r="AD85" s="633"/>
      <c r="AE85" s="634">
        <f>SUMIFS($BD$17:$BD$76,$F$17:$F$76,"介護職員",$H$17:$H$76,"D")</f>
        <v>0</v>
      </c>
      <c r="AF85" s="634"/>
      <c r="AG85" s="145"/>
      <c r="AH85" s="635">
        <v>0</v>
      </c>
      <c r="AI85" s="635"/>
      <c r="AJ85" s="636">
        <v>0</v>
      </c>
      <c r="AK85" s="636"/>
      <c r="AL85" s="146"/>
      <c r="AM85" s="631" t="s">
        <v>471</v>
      </c>
      <c r="AN85" s="632"/>
      <c r="AO85" s="140"/>
      <c r="AP85" s="140"/>
      <c r="AQ85" s="138" t="s">
        <v>473</v>
      </c>
      <c r="AR85" s="138"/>
      <c r="AS85" s="138"/>
      <c r="AT85" s="138"/>
      <c r="AU85" s="138"/>
      <c r="AV85" s="138"/>
      <c r="AW85" s="140"/>
      <c r="AX85" s="140"/>
      <c r="AY85" s="140"/>
      <c r="AZ85" s="140"/>
      <c r="BA85" s="140"/>
      <c r="BB85" s="140"/>
      <c r="BC85" s="140"/>
      <c r="BD85" s="141"/>
      <c r="BE85" s="136"/>
      <c r="BF85" s="164"/>
      <c r="BG85" s="164"/>
      <c r="BH85" s="164"/>
      <c r="BI85" s="164"/>
      <c r="BJ85" s="164"/>
    </row>
    <row r="86" spans="2:62" ht="20.25" customHeight="1">
      <c r="B86" s="128"/>
      <c r="C86" s="129"/>
      <c r="D86" s="129"/>
      <c r="E86" s="129"/>
      <c r="F86" s="129"/>
      <c r="G86" s="129"/>
      <c r="H86" s="129"/>
      <c r="I86" s="137"/>
      <c r="J86" s="138"/>
      <c r="K86" s="628" t="s">
        <v>465</v>
      </c>
      <c r="L86" s="628"/>
      <c r="M86" s="633">
        <f>SUM(M82:N85)</f>
        <v>560</v>
      </c>
      <c r="N86" s="633"/>
      <c r="O86" s="634">
        <f>SUM(O82:P85)</f>
        <v>140</v>
      </c>
      <c r="P86" s="634"/>
      <c r="Q86" s="145"/>
      <c r="R86" s="633">
        <f>SUM(R82:S85)</f>
        <v>80</v>
      </c>
      <c r="S86" s="633"/>
      <c r="T86" s="634">
        <f>SUM(T82:U85)</f>
        <v>20</v>
      </c>
      <c r="U86" s="634"/>
      <c r="V86" s="146"/>
      <c r="W86" s="648">
        <f>SUM(W82:X83)</f>
        <v>3</v>
      </c>
      <c r="X86" s="649"/>
      <c r="Y86" s="49"/>
      <c r="Z86" s="140"/>
      <c r="AA86" s="628" t="s">
        <v>465</v>
      </c>
      <c r="AB86" s="628"/>
      <c r="AC86" s="633">
        <f>SUM(AC82:AD85)</f>
        <v>3232</v>
      </c>
      <c r="AD86" s="633"/>
      <c r="AE86" s="634">
        <f>SUM(AE82:AF85)</f>
        <v>808</v>
      </c>
      <c r="AF86" s="634"/>
      <c r="AG86" s="145"/>
      <c r="AH86" s="633">
        <f>SUM(AH82:AI85)</f>
        <v>512</v>
      </c>
      <c r="AI86" s="633"/>
      <c r="AJ86" s="634">
        <f>SUM(AJ82:AK85)</f>
        <v>128</v>
      </c>
      <c r="AK86" s="634"/>
      <c r="AL86" s="146"/>
      <c r="AM86" s="648">
        <f>SUM(AM82:AN83)</f>
        <v>17</v>
      </c>
      <c r="AN86" s="649"/>
      <c r="AO86" s="140"/>
      <c r="AP86" s="140"/>
      <c r="AQ86" s="628" t="s">
        <v>474</v>
      </c>
      <c r="AR86" s="628"/>
      <c r="AS86" s="628" t="s">
        <v>475</v>
      </c>
      <c r="AT86" s="628"/>
      <c r="AU86" s="628"/>
      <c r="AV86" s="628"/>
      <c r="AW86" s="140"/>
      <c r="AX86" s="140"/>
      <c r="AY86" s="140"/>
      <c r="AZ86" s="140"/>
      <c r="BA86" s="140"/>
      <c r="BB86" s="140"/>
      <c r="BC86" s="140"/>
      <c r="BD86" s="141"/>
      <c r="BE86" s="136"/>
      <c r="BF86" s="164"/>
      <c r="BG86" s="164"/>
      <c r="BH86" s="164"/>
      <c r="BI86" s="164"/>
      <c r="BJ86" s="164"/>
    </row>
    <row r="87" spans="2:62" ht="20.25" customHeight="1">
      <c r="B87" s="128"/>
      <c r="C87" s="129"/>
      <c r="D87" s="129"/>
      <c r="E87" s="129"/>
      <c r="F87" s="129"/>
      <c r="G87" s="129"/>
      <c r="H87" s="129"/>
      <c r="I87" s="137"/>
      <c r="J87" s="137"/>
      <c r="K87" s="149"/>
      <c r="L87" s="149"/>
      <c r="M87" s="149"/>
      <c r="N87" s="149"/>
      <c r="O87" s="150"/>
      <c r="P87" s="150"/>
      <c r="Q87" s="150"/>
      <c r="R87" s="151"/>
      <c r="S87" s="151"/>
      <c r="T87" s="151"/>
      <c r="U87" s="151"/>
      <c r="V87" s="152"/>
      <c r="W87" s="140"/>
      <c r="X87" s="140"/>
      <c r="Y87" s="140"/>
      <c r="Z87" s="140"/>
      <c r="AA87" s="149"/>
      <c r="AB87" s="149"/>
      <c r="AC87" s="149"/>
      <c r="AD87" s="149"/>
      <c r="AE87" s="150"/>
      <c r="AF87" s="150"/>
      <c r="AG87" s="150"/>
      <c r="AH87" s="151"/>
      <c r="AI87" s="151"/>
      <c r="AJ87" s="151"/>
      <c r="AK87" s="151"/>
      <c r="AL87" s="152"/>
      <c r="AM87" s="140"/>
      <c r="AN87" s="140"/>
      <c r="AO87" s="140"/>
      <c r="AP87" s="140"/>
      <c r="AQ87" s="628" t="s">
        <v>466</v>
      </c>
      <c r="AR87" s="628"/>
      <c r="AS87" s="628" t="s">
        <v>476</v>
      </c>
      <c r="AT87" s="628"/>
      <c r="AU87" s="628"/>
      <c r="AV87" s="628"/>
      <c r="AW87" s="140"/>
      <c r="AX87" s="140"/>
      <c r="AY87" s="140"/>
      <c r="AZ87" s="140"/>
      <c r="BA87" s="140"/>
      <c r="BB87" s="140"/>
      <c r="BC87" s="140"/>
      <c r="BD87" s="141"/>
      <c r="BE87" s="136"/>
      <c r="BF87" s="164"/>
      <c r="BG87" s="164"/>
      <c r="BH87" s="164"/>
      <c r="BI87" s="164"/>
      <c r="BJ87" s="164"/>
    </row>
    <row r="88" spans="2:62" ht="20.25" customHeight="1">
      <c r="B88" s="128"/>
      <c r="C88" s="129"/>
      <c r="D88" s="129"/>
      <c r="E88" s="129"/>
      <c r="F88" s="129"/>
      <c r="G88" s="129"/>
      <c r="H88" s="129"/>
      <c r="I88" s="137"/>
      <c r="J88" s="137"/>
      <c r="K88" s="139" t="s">
        <v>477</v>
      </c>
      <c r="L88" s="138"/>
      <c r="M88" s="138"/>
      <c r="N88" s="138"/>
      <c r="O88" s="138"/>
      <c r="P88" s="138"/>
      <c r="Q88" s="153" t="s">
        <v>478</v>
      </c>
      <c r="R88" s="642" t="s">
        <v>479</v>
      </c>
      <c r="S88" s="643"/>
      <c r="T88" s="154"/>
      <c r="U88" s="154"/>
      <c r="V88" s="138"/>
      <c r="W88" s="138"/>
      <c r="X88" s="138"/>
      <c r="Y88" s="140"/>
      <c r="Z88" s="140"/>
      <c r="AA88" s="139" t="s">
        <v>477</v>
      </c>
      <c r="AB88" s="138"/>
      <c r="AC88" s="138"/>
      <c r="AD88" s="138"/>
      <c r="AE88" s="138"/>
      <c r="AF88" s="138"/>
      <c r="AG88" s="153" t="s">
        <v>478</v>
      </c>
      <c r="AH88" s="644" t="str">
        <f>R88</f>
        <v>週</v>
      </c>
      <c r="AI88" s="645"/>
      <c r="AJ88" s="154"/>
      <c r="AK88" s="154"/>
      <c r="AL88" s="138"/>
      <c r="AM88" s="138"/>
      <c r="AN88" s="138"/>
      <c r="AO88" s="140"/>
      <c r="AP88" s="140"/>
      <c r="AQ88" s="628" t="s">
        <v>469</v>
      </c>
      <c r="AR88" s="628"/>
      <c r="AS88" s="628" t="s">
        <v>480</v>
      </c>
      <c r="AT88" s="628"/>
      <c r="AU88" s="628"/>
      <c r="AV88" s="628"/>
      <c r="AW88" s="140"/>
      <c r="AX88" s="140"/>
      <c r="AY88" s="140"/>
      <c r="AZ88" s="140"/>
      <c r="BA88" s="140"/>
      <c r="BB88" s="140"/>
      <c r="BC88" s="140"/>
      <c r="BD88" s="141"/>
      <c r="BE88" s="136"/>
      <c r="BF88" s="164"/>
      <c r="BG88" s="164"/>
      <c r="BH88" s="164"/>
      <c r="BI88" s="164"/>
      <c r="BJ88" s="164"/>
    </row>
    <row r="89" spans="2:62" ht="20.25" customHeight="1">
      <c r="B89" s="128"/>
      <c r="C89" s="129"/>
      <c r="D89" s="129"/>
      <c r="E89" s="129"/>
      <c r="F89" s="129"/>
      <c r="G89" s="129"/>
      <c r="H89" s="129"/>
      <c r="I89" s="137"/>
      <c r="J89" s="137"/>
      <c r="K89" s="138" t="s">
        <v>481</v>
      </c>
      <c r="L89" s="138"/>
      <c r="M89" s="138"/>
      <c r="N89" s="138"/>
      <c r="O89" s="138"/>
      <c r="P89" s="138" t="s">
        <v>482</v>
      </c>
      <c r="Q89" s="138"/>
      <c r="R89" s="138"/>
      <c r="S89" s="138"/>
      <c r="T89" s="139"/>
      <c r="U89" s="138"/>
      <c r="V89" s="138"/>
      <c r="W89" s="138"/>
      <c r="X89" s="138"/>
      <c r="Y89" s="140"/>
      <c r="Z89" s="140"/>
      <c r="AA89" s="138" t="s">
        <v>481</v>
      </c>
      <c r="AB89" s="138"/>
      <c r="AC89" s="138"/>
      <c r="AD89" s="138"/>
      <c r="AE89" s="138"/>
      <c r="AF89" s="138" t="s">
        <v>482</v>
      </c>
      <c r="AG89" s="138"/>
      <c r="AH89" s="138"/>
      <c r="AI89" s="138"/>
      <c r="AJ89" s="139"/>
      <c r="AK89" s="138"/>
      <c r="AL89" s="138"/>
      <c r="AM89" s="138"/>
      <c r="AN89" s="138"/>
      <c r="AO89" s="140"/>
      <c r="AP89" s="140"/>
      <c r="AQ89" s="628" t="s">
        <v>470</v>
      </c>
      <c r="AR89" s="628"/>
      <c r="AS89" s="628" t="s">
        <v>483</v>
      </c>
      <c r="AT89" s="628"/>
      <c r="AU89" s="628"/>
      <c r="AV89" s="628"/>
      <c r="AW89" s="140"/>
      <c r="AX89" s="140"/>
      <c r="AY89" s="140"/>
      <c r="AZ89" s="140"/>
      <c r="BA89" s="140"/>
      <c r="BB89" s="140"/>
      <c r="BC89" s="140"/>
      <c r="BD89" s="141"/>
      <c r="BE89" s="136"/>
      <c r="BF89" s="164"/>
      <c r="BG89" s="164"/>
      <c r="BH89" s="164"/>
      <c r="BI89" s="164"/>
      <c r="BJ89" s="164"/>
    </row>
    <row r="90" spans="2:62" ht="20.25" customHeight="1">
      <c r="B90" s="128"/>
      <c r="C90" s="129"/>
      <c r="D90" s="129"/>
      <c r="E90" s="129"/>
      <c r="F90" s="129"/>
      <c r="G90" s="129"/>
      <c r="H90" s="129"/>
      <c r="I90" s="137"/>
      <c r="J90" s="137"/>
      <c r="K90" s="138" t="str">
        <f>IF($R$88="週","対象時間数（週平均）","対象時間数（当月合計）")</f>
        <v>対象時間数（週平均）</v>
      </c>
      <c r="L90" s="138"/>
      <c r="M90" s="138"/>
      <c r="N90" s="138"/>
      <c r="O90" s="138"/>
      <c r="P90" s="138" t="str">
        <f>IF($R$88="週","週に勤務すべき時間数","当月に勤務すべき時間数")</f>
        <v>週に勤務すべき時間数</v>
      </c>
      <c r="Q90" s="138"/>
      <c r="R90" s="138"/>
      <c r="S90" s="138"/>
      <c r="T90" s="139"/>
      <c r="U90" s="138" t="s">
        <v>484</v>
      </c>
      <c r="V90" s="138"/>
      <c r="W90" s="138"/>
      <c r="X90" s="138"/>
      <c r="Y90" s="140"/>
      <c r="Z90" s="140"/>
      <c r="AA90" s="138" t="str">
        <f>IF(AH88="週","対象時間数（週平均）","対象時間数（当月合計）")</f>
        <v>対象時間数（週平均）</v>
      </c>
      <c r="AB90" s="138"/>
      <c r="AC90" s="138"/>
      <c r="AD90" s="138"/>
      <c r="AE90" s="138"/>
      <c r="AF90" s="138" t="str">
        <f>IF($AH$88="週","週に勤務すべき時間数","当月に勤務すべき時間数")</f>
        <v>週に勤務すべき時間数</v>
      </c>
      <c r="AG90" s="138"/>
      <c r="AH90" s="138"/>
      <c r="AI90" s="138"/>
      <c r="AJ90" s="139"/>
      <c r="AK90" s="138" t="s">
        <v>484</v>
      </c>
      <c r="AL90" s="138"/>
      <c r="AM90" s="138"/>
      <c r="AN90" s="138"/>
      <c r="AO90" s="140"/>
      <c r="AP90" s="140"/>
      <c r="AQ90" s="628" t="s">
        <v>472</v>
      </c>
      <c r="AR90" s="628"/>
      <c r="AS90" s="628" t="s">
        <v>485</v>
      </c>
      <c r="AT90" s="628"/>
      <c r="AU90" s="628"/>
      <c r="AV90" s="628"/>
      <c r="AW90" s="140"/>
      <c r="AX90" s="140"/>
      <c r="AY90" s="140"/>
      <c r="AZ90" s="140"/>
      <c r="BA90" s="140"/>
      <c r="BB90" s="140"/>
      <c r="BC90" s="140"/>
      <c r="BD90" s="141"/>
      <c r="BE90" s="136"/>
      <c r="BF90" s="164"/>
      <c r="BG90" s="164"/>
      <c r="BH90" s="164"/>
      <c r="BI90" s="164"/>
      <c r="BJ90" s="164"/>
    </row>
    <row r="91" spans="2:62" ht="20.25" customHeight="1">
      <c r="I91" s="49"/>
      <c r="J91" s="49"/>
      <c r="K91" s="629">
        <f>IF($R$88="週",T86,R86)</f>
        <v>20</v>
      </c>
      <c r="L91" s="629"/>
      <c r="M91" s="629"/>
      <c r="N91" s="629"/>
      <c r="O91" s="161" t="s">
        <v>486</v>
      </c>
      <c r="P91" s="628">
        <f>IF($R$88="週",$BA$6,$BE$6)</f>
        <v>40</v>
      </c>
      <c r="Q91" s="628"/>
      <c r="R91" s="628"/>
      <c r="S91" s="628"/>
      <c r="T91" s="161" t="s">
        <v>468</v>
      </c>
      <c r="U91" s="630">
        <f>ROUNDDOWN(K91/P91,1)</f>
        <v>0.5</v>
      </c>
      <c r="V91" s="630"/>
      <c r="W91" s="630"/>
      <c r="X91" s="630"/>
      <c r="Y91" s="49"/>
      <c r="Z91" s="49"/>
      <c r="AA91" s="629">
        <f>IF($AH$88="週",AJ86,AH86)</f>
        <v>128</v>
      </c>
      <c r="AB91" s="629"/>
      <c r="AC91" s="629"/>
      <c r="AD91" s="629"/>
      <c r="AE91" s="161" t="s">
        <v>486</v>
      </c>
      <c r="AF91" s="628">
        <f>IF($AH$88="週",$BA$6,$BE$6)</f>
        <v>40</v>
      </c>
      <c r="AG91" s="628"/>
      <c r="AH91" s="628"/>
      <c r="AI91" s="628"/>
      <c r="AJ91" s="161" t="s">
        <v>468</v>
      </c>
      <c r="AK91" s="630">
        <f>ROUNDDOWN(AA91/AF91,1)</f>
        <v>3.2</v>
      </c>
      <c r="AL91" s="630"/>
      <c r="AM91" s="630"/>
      <c r="AN91" s="630"/>
      <c r="AO91" s="49"/>
      <c r="AP91" s="49"/>
      <c r="AQ91" s="49"/>
      <c r="AR91" s="49"/>
      <c r="AS91" s="49"/>
      <c r="AT91" s="49"/>
      <c r="AU91" s="49"/>
      <c r="AV91" s="49"/>
      <c r="AW91" s="49"/>
      <c r="AX91" s="49"/>
      <c r="AY91" s="49"/>
      <c r="AZ91" s="49"/>
      <c r="BA91" s="49"/>
      <c r="BB91" s="49"/>
      <c r="BC91" s="49"/>
      <c r="BD91" s="49"/>
    </row>
    <row r="92" spans="2:62" ht="20.25" customHeight="1">
      <c r="I92" s="49"/>
      <c r="J92" s="49"/>
      <c r="K92" s="138"/>
      <c r="L92" s="138"/>
      <c r="M92" s="138"/>
      <c r="N92" s="138"/>
      <c r="O92" s="138"/>
      <c r="P92" s="138"/>
      <c r="Q92" s="138"/>
      <c r="R92" s="138"/>
      <c r="S92" s="138"/>
      <c r="T92" s="139"/>
      <c r="U92" s="138" t="s">
        <v>487</v>
      </c>
      <c r="V92" s="138"/>
      <c r="W92" s="138"/>
      <c r="X92" s="138"/>
      <c r="Y92" s="49"/>
      <c r="Z92" s="49"/>
      <c r="AA92" s="138"/>
      <c r="AB92" s="138"/>
      <c r="AC92" s="138"/>
      <c r="AD92" s="138"/>
      <c r="AE92" s="138"/>
      <c r="AF92" s="138"/>
      <c r="AG92" s="138"/>
      <c r="AH92" s="138"/>
      <c r="AI92" s="138"/>
      <c r="AJ92" s="139"/>
      <c r="AK92" s="138" t="s">
        <v>487</v>
      </c>
      <c r="AL92" s="138"/>
      <c r="AM92" s="138"/>
      <c r="AN92" s="138"/>
      <c r="AO92" s="49"/>
      <c r="AP92" s="49"/>
      <c r="AQ92" s="49"/>
      <c r="AR92" s="49"/>
      <c r="AS92" s="49"/>
      <c r="AT92" s="49"/>
      <c r="AU92" s="49"/>
      <c r="AV92" s="49"/>
      <c r="AW92" s="49"/>
      <c r="AX92" s="49"/>
      <c r="AY92" s="49"/>
      <c r="AZ92" s="49"/>
      <c r="BA92" s="49"/>
      <c r="BB92" s="49"/>
      <c r="BC92" s="49"/>
      <c r="BD92" s="49"/>
    </row>
    <row r="93" spans="2:62" ht="20.25" customHeight="1">
      <c r="I93" s="49"/>
      <c r="J93" s="49"/>
      <c r="K93" s="138" t="s">
        <v>488</v>
      </c>
      <c r="L93" s="138"/>
      <c r="M93" s="138"/>
      <c r="N93" s="138"/>
      <c r="O93" s="138"/>
      <c r="P93" s="138"/>
      <c r="Q93" s="138"/>
      <c r="R93" s="138"/>
      <c r="S93" s="138"/>
      <c r="T93" s="139"/>
      <c r="U93" s="138"/>
      <c r="V93" s="138"/>
      <c r="W93" s="138"/>
      <c r="X93" s="138"/>
      <c r="Y93" s="49"/>
      <c r="Z93" s="49"/>
      <c r="AA93" s="138" t="s">
        <v>489</v>
      </c>
      <c r="AB93" s="138"/>
      <c r="AC93" s="138"/>
      <c r="AD93" s="138"/>
      <c r="AE93" s="138"/>
      <c r="AF93" s="138"/>
      <c r="AG93" s="138"/>
      <c r="AH93" s="138"/>
      <c r="AI93" s="138"/>
      <c r="AJ93" s="139"/>
      <c r="AK93" s="138"/>
      <c r="AL93" s="138"/>
      <c r="AM93" s="138"/>
      <c r="AN93" s="138"/>
      <c r="AO93" s="49"/>
      <c r="AP93" s="49"/>
      <c r="AQ93" s="49"/>
      <c r="AR93" s="49"/>
      <c r="AS93" s="49"/>
      <c r="AT93" s="49"/>
      <c r="AU93" s="49"/>
      <c r="AV93" s="49"/>
      <c r="AW93" s="49"/>
      <c r="AX93" s="49"/>
      <c r="AY93" s="49"/>
      <c r="AZ93" s="49"/>
      <c r="BA93" s="49"/>
      <c r="BB93" s="49"/>
      <c r="BC93" s="49"/>
      <c r="BD93" s="49"/>
    </row>
    <row r="94" spans="2:62" ht="20.25" customHeight="1">
      <c r="I94" s="49"/>
      <c r="J94" s="49"/>
      <c r="K94" s="138" t="s">
        <v>459</v>
      </c>
      <c r="L94" s="138"/>
      <c r="M94" s="138"/>
      <c r="N94" s="138"/>
      <c r="O94" s="138"/>
      <c r="P94" s="138"/>
      <c r="Q94" s="138"/>
      <c r="R94" s="138"/>
      <c r="S94" s="138"/>
      <c r="T94" s="139"/>
      <c r="U94" s="637"/>
      <c r="V94" s="637"/>
      <c r="W94" s="637"/>
      <c r="X94" s="637"/>
      <c r="Y94" s="49"/>
      <c r="Z94" s="49"/>
      <c r="AA94" s="138" t="s">
        <v>459</v>
      </c>
      <c r="AB94" s="138"/>
      <c r="AC94" s="138"/>
      <c r="AD94" s="138"/>
      <c r="AE94" s="138"/>
      <c r="AF94" s="138"/>
      <c r="AG94" s="138"/>
      <c r="AH94" s="138"/>
      <c r="AI94" s="138"/>
      <c r="AJ94" s="139"/>
      <c r="AK94" s="637"/>
      <c r="AL94" s="637"/>
      <c r="AM94" s="637"/>
      <c r="AN94" s="637"/>
      <c r="AO94" s="49"/>
      <c r="AP94" s="49"/>
      <c r="AQ94" s="49"/>
      <c r="AR94" s="49"/>
      <c r="AS94" s="49"/>
      <c r="AT94" s="49"/>
      <c r="AU94" s="49"/>
      <c r="AV94" s="49"/>
      <c r="AW94" s="49"/>
      <c r="AX94" s="49"/>
      <c r="AY94" s="49"/>
      <c r="AZ94" s="49"/>
      <c r="BA94" s="49"/>
      <c r="BB94" s="49"/>
      <c r="BC94" s="49"/>
      <c r="BD94" s="49"/>
    </row>
    <row r="95" spans="2:62" ht="20.25" customHeight="1">
      <c r="I95" s="49"/>
      <c r="J95" s="49"/>
      <c r="K95" s="142" t="s">
        <v>490</v>
      </c>
      <c r="L95" s="142"/>
      <c r="M95" s="142"/>
      <c r="N95" s="142"/>
      <c r="O95" s="142"/>
      <c r="P95" s="138" t="s">
        <v>491</v>
      </c>
      <c r="Q95" s="142"/>
      <c r="R95" s="142"/>
      <c r="S95" s="142"/>
      <c r="T95" s="142"/>
      <c r="U95" s="638" t="s">
        <v>465</v>
      </c>
      <c r="V95" s="638"/>
      <c r="W95" s="638"/>
      <c r="X95" s="638"/>
      <c r="Y95" s="49"/>
      <c r="Z95" s="49"/>
      <c r="AA95" s="142" t="s">
        <v>490</v>
      </c>
      <c r="AB95" s="142"/>
      <c r="AC95" s="142"/>
      <c r="AD95" s="142"/>
      <c r="AE95" s="142"/>
      <c r="AF95" s="138" t="s">
        <v>491</v>
      </c>
      <c r="AG95" s="142"/>
      <c r="AH95" s="142"/>
      <c r="AI95" s="142"/>
      <c r="AJ95" s="142"/>
      <c r="AK95" s="638" t="s">
        <v>465</v>
      </c>
      <c r="AL95" s="638"/>
      <c r="AM95" s="638"/>
      <c r="AN95" s="638"/>
      <c r="AO95" s="49"/>
      <c r="AP95" s="49"/>
      <c r="AQ95" s="49"/>
      <c r="AR95" s="49"/>
      <c r="AS95" s="49"/>
      <c r="AT95" s="49"/>
      <c r="AU95" s="49"/>
      <c r="AV95" s="49"/>
      <c r="AW95" s="49"/>
      <c r="AX95" s="49"/>
      <c r="AY95" s="49"/>
      <c r="AZ95" s="49"/>
      <c r="BA95" s="49"/>
      <c r="BB95" s="49"/>
      <c r="BC95" s="49"/>
      <c r="BD95" s="49"/>
    </row>
    <row r="96" spans="2:62" ht="20.25" customHeight="1">
      <c r="I96" s="49"/>
      <c r="J96" s="49"/>
      <c r="K96" s="628">
        <f>W86</f>
        <v>3</v>
      </c>
      <c r="L96" s="628"/>
      <c r="M96" s="628"/>
      <c r="N96" s="628"/>
      <c r="O96" s="161" t="s">
        <v>467</v>
      </c>
      <c r="P96" s="630">
        <f>U91</f>
        <v>0.5</v>
      </c>
      <c r="Q96" s="630"/>
      <c r="R96" s="630"/>
      <c r="S96" s="630"/>
      <c r="T96" s="161" t="s">
        <v>468</v>
      </c>
      <c r="U96" s="639">
        <f>ROUNDDOWN(K96+P96,1)</f>
        <v>3.5</v>
      </c>
      <c r="V96" s="639"/>
      <c r="W96" s="639"/>
      <c r="X96" s="639"/>
      <c r="Y96" s="155"/>
      <c r="Z96" s="155"/>
      <c r="AA96" s="640">
        <f>AM86</f>
        <v>17</v>
      </c>
      <c r="AB96" s="640"/>
      <c r="AC96" s="640"/>
      <c r="AD96" s="640"/>
      <c r="AE96" s="152" t="s">
        <v>467</v>
      </c>
      <c r="AF96" s="641">
        <f>AK91</f>
        <v>3.2</v>
      </c>
      <c r="AG96" s="641"/>
      <c r="AH96" s="641"/>
      <c r="AI96" s="641"/>
      <c r="AJ96" s="152" t="s">
        <v>468</v>
      </c>
      <c r="AK96" s="639">
        <f>ROUNDDOWN(AA96+AF96,1)</f>
        <v>20.2</v>
      </c>
      <c r="AL96" s="639"/>
      <c r="AM96" s="639"/>
      <c r="AN96" s="639"/>
      <c r="AO96" s="49"/>
      <c r="AP96" s="49"/>
      <c r="AQ96" s="49"/>
      <c r="AR96" s="49"/>
      <c r="AS96" s="49"/>
      <c r="AT96" s="49"/>
      <c r="AU96" s="49"/>
      <c r="AV96" s="49"/>
      <c r="AW96" s="49"/>
      <c r="AX96" s="49"/>
      <c r="AY96" s="49"/>
      <c r="AZ96" s="49"/>
      <c r="BA96" s="49"/>
      <c r="BB96" s="49"/>
      <c r="BC96" s="49"/>
      <c r="BD96" s="49"/>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59">
      <c r="A143" s="156"/>
      <c r="B143" s="156"/>
      <c r="C143" s="157"/>
      <c r="D143" s="157"/>
      <c r="E143" s="157"/>
      <c r="F143" s="157"/>
      <c r="G143" s="157"/>
      <c r="H143" s="157"/>
      <c r="I143" s="157"/>
      <c r="J143" s="157"/>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9"/>
      <c r="BA143" s="159"/>
      <c r="BB143" s="159"/>
      <c r="BC143" s="159"/>
      <c r="BD143" s="159"/>
      <c r="BE143" s="159"/>
      <c r="BF143" s="159"/>
      <c r="BG143" s="159"/>
    </row>
    <row r="144" spans="1:59">
      <c r="A144" s="156"/>
      <c r="B144" s="156"/>
      <c r="C144" s="157"/>
      <c r="D144" s="157"/>
      <c r="E144" s="157"/>
      <c r="F144" s="157"/>
      <c r="G144" s="157"/>
      <c r="H144" s="157"/>
      <c r="I144" s="157"/>
      <c r="J144" s="157"/>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9"/>
      <c r="BA144" s="159"/>
      <c r="BB144" s="159"/>
      <c r="BC144" s="159"/>
      <c r="BD144" s="159"/>
      <c r="BE144" s="159"/>
      <c r="BF144" s="159"/>
      <c r="BG144" s="159"/>
    </row>
    <row r="145" spans="1:18">
      <c r="A145" s="156"/>
      <c r="B145" s="156"/>
      <c r="C145" s="160"/>
      <c r="D145" s="160"/>
      <c r="E145" s="160"/>
      <c r="F145" s="160"/>
      <c r="G145" s="160"/>
      <c r="H145" s="160"/>
      <c r="I145" s="160"/>
      <c r="J145" s="160"/>
      <c r="K145" s="157"/>
      <c r="L145" s="157"/>
      <c r="M145" s="156"/>
      <c r="N145" s="156"/>
      <c r="O145" s="156"/>
      <c r="P145" s="156"/>
      <c r="Q145" s="156"/>
      <c r="R145" s="156"/>
    </row>
    <row r="146" spans="1:18">
      <c r="A146" s="156"/>
      <c r="B146" s="156"/>
      <c r="C146" s="160"/>
      <c r="D146" s="160"/>
      <c r="E146" s="160"/>
      <c r="F146" s="160"/>
      <c r="G146" s="160"/>
      <c r="H146" s="160"/>
      <c r="I146" s="160"/>
      <c r="J146" s="160"/>
      <c r="K146" s="157"/>
      <c r="L146" s="157"/>
      <c r="M146" s="156"/>
      <c r="N146" s="156"/>
      <c r="O146" s="156"/>
      <c r="P146" s="156"/>
      <c r="Q146" s="156"/>
      <c r="R146" s="156"/>
    </row>
    <row r="147" spans="1:18">
      <c r="C147" s="62"/>
      <c r="D147" s="62"/>
      <c r="E147" s="62"/>
      <c r="F147" s="62"/>
      <c r="G147" s="62"/>
      <c r="H147" s="62"/>
      <c r="I147" s="62"/>
      <c r="J147" s="62"/>
    </row>
    <row r="148" spans="1:18">
      <c r="C148" s="62"/>
      <c r="D148" s="62"/>
      <c r="E148" s="62"/>
      <c r="F148" s="62"/>
      <c r="G148" s="62"/>
      <c r="H148" s="62"/>
      <c r="I148" s="62"/>
      <c r="J148" s="62"/>
    </row>
    <row r="149" spans="1:18">
      <c r="C149" s="62"/>
      <c r="D149" s="62"/>
      <c r="E149" s="62"/>
      <c r="F149" s="62"/>
      <c r="G149" s="62"/>
      <c r="H149" s="62"/>
      <c r="I149" s="62"/>
      <c r="J149" s="62"/>
    </row>
    <row r="150" spans="1:18">
      <c r="C150" s="62"/>
      <c r="D150" s="62"/>
      <c r="E150" s="62"/>
      <c r="F150" s="62"/>
      <c r="G150" s="62"/>
      <c r="H150" s="62"/>
      <c r="I150" s="62"/>
      <c r="J150" s="62"/>
    </row>
  </sheetData>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F81:BI81"/>
    <mergeCell ref="B75:B76"/>
    <mergeCell ref="C75:D76"/>
    <mergeCell ref="I75:J76"/>
    <mergeCell ref="K75:N76"/>
    <mergeCell ref="O75:S76"/>
    <mergeCell ref="BB75:BC75"/>
    <mergeCell ref="BD75:BE75"/>
    <mergeCell ref="BF75:BJ76"/>
    <mergeCell ref="BB76:BC76"/>
    <mergeCell ref="BD76:BE76"/>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W83:X83"/>
    <mergeCell ref="AA83:AB83"/>
    <mergeCell ref="AC83:AD83"/>
    <mergeCell ref="AE83:AF83"/>
    <mergeCell ref="K82:L82"/>
    <mergeCell ref="M82:N82"/>
    <mergeCell ref="O82:P82"/>
    <mergeCell ref="R82:S82"/>
    <mergeCell ref="T82:U82"/>
    <mergeCell ref="W82:X82"/>
    <mergeCell ref="AA82:AB82"/>
    <mergeCell ref="AC82:AD82"/>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10"/>
  <conditionalFormatting sqref="W90:Z90 AO90:BA90">
    <cfRule type="expression" dxfId="67" priority="67">
      <formula>OR(#REF!=$B77,#REF!=$B77)</formula>
    </cfRule>
  </conditionalFormatting>
  <conditionalFormatting sqref="Z80 W80:X80 W89:Z89 AO89:BA89 AO80:BA80">
    <cfRule type="expression" dxfId="66" priority="68">
      <formula>OR(#REF!=$B78,#REF!=$B78)</formula>
    </cfRule>
  </conditionalFormatting>
  <conditionalFormatting sqref="AM90:AN90">
    <cfRule type="expression" dxfId="65" priority="65">
      <formula>OR(#REF!=$B77,#REF!=$B77)</formula>
    </cfRule>
  </conditionalFormatting>
  <conditionalFormatting sqref="AM80:AN80 AM89:AN89">
    <cfRule type="expression" dxfId="64" priority="66">
      <formula>OR(#REF!=$B78,#REF!=$B78)</formula>
    </cfRule>
  </conditionalFormatting>
  <conditionalFormatting sqref="W18:BE18">
    <cfRule type="expression" dxfId="63" priority="64">
      <formula>INDIRECT(ADDRESS(ROW(),COLUMN()))=TRUNC(INDIRECT(ADDRESS(ROW(),COLUMN())))</formula>
    </cfRule>
  </conditionalFormatting>
  <conditionalFormatting sqref="BB20:BE20">
    <cfRule type="expression" dxfId="62" priority="63">
      <formula>INDIRECT(ADDRESS(ROW(),COLUMN()))=TRUNC(INDIRECT(ADDRESS(ROW(),COLUMN())))</formula>
    </cfRule>
  </conditionalFormatting>
  <conditionalFormatting sqref="BB22:BE22">
    <cfRule type="expression" dxfId="61" priority="62">
      <formula>INDIRECT(ADDRESS(ROW(),COLUMN()))=TRUNC(INDIRECT(ADDRESS(ROW(),COLUMN())))</formula>
    </cfRule>
  </conditionalFormatting>
  <conditionalFormatting sqref="BB24:BE24">
    <cfRule type="expression" dxfId="60" priority="61">
      <formula>INDIRECT(ADDRESS(ROW(),COLUMN()))=TRUNC(INDIRECT(ADDRESS(ROW(),COLUMN())))</formula>
    </cfRule>
  </conditionalFormatting>
  <conditionalFormatting sqref="BB26:BE26">
    <cfRule type="expression" dxfId="59" priority="60">
      <formula>INDIRECT(ADDRESS(ROW(),COLUMN()))=TRUNC(INDIRECT(ADDRESS(ROW(),COLUMN())))</formula>
    </cfRule>
  </conditionalFormatting>
  <conditionalFormatting sqref="BB28:BE28">
    <cfRule type="expression" dxfId="58" priority="59">
      <formula>INDIRECT(ADDRESS(ROW(),COLUMN()))=TRUNC(INDIRECT(ADDRESS(ROW(),COLUMN())))</formula>
    </cfRule>
  </conditionalFormatting>
  <conditionalFormatting sqref="BB30:BE30">
    <cfRule type="expression" dxfId="57" priority="58">
      <formula>INDIRECT(ADDRESS(ROW(),COLUMN()))=TRUNC(INDIRECT(ADDRESS(ROW(),COLUMN())))</formula>
    </cfRule>
  </conditionalFormatting>
  <conditionalFormatting sqref="BB32:BE32">
    <cfRule type="expression" dxfId="56" priority="57">
      <formula>INDIRECT(ADDRESS(ROW(),COLUMN()))=TRUNC(INDIRECT(ADDRESS(ROW(),COLUMN())))</formula>
    </cfRule>
  </conditionalFormatting>
  <conditionalFormatting sqref="BB34:BE34">
    <cfRule type="expression" dxfId="55" priority="56">
      <formula>INDIRECT(ADDRESS(ROW(),COLUMN()))=TRUNC(INDIRECT(ADDRESS(ROW(),COLUMN())))</formula>
    </cfRule>
  </conditionalFormatting>
  <conditionalFormatting sqref="BB36:BE36">
    <cfRule type="expression" dxfId="54" priority="55">
      <formula>INDIRECT(ADDRESS(ROW(),COLUMN()))=TRUNC(INDIRECT(ADDRESS(ROW(),COLUMN())))</formula>
    </cfRule>
  </conditionalFormatting>
  <conditionalFormatting sqref="BB38:BE38">
    <cfRule type="expression" dxfId="53" priority="54">
      <formula>INDIRECT(ADDRESS(ROW(),COLUMN()))=TRUNC(INDIRECT(ADDRESS(ROW(),COLUMN())))</formula>
    </cfRule>
  </conditionalFormatting>
  <conditionalFormatting sqref="BB40:BE40">
    <cfRule type="expression" dxfId="52" priority="53">
      <formula>INDIRECT(ADDRESS(ROW(),COLUMN()))=TRUNC(INDIRECT(ADDRESS(ROW(),COLUMN())))</formula>
    </cfRule>
  </conditionalFormatting>
  <conditionalFormatting sqref="BB42:BE42">
    <cfRule type="expression" dxfId="51" priority="52">
      <formula>INDIRECT(ADDRESS(ROW(),COLUMN()))=TRUNC(INDIRECT(ADDRESS(ROW(),COLUMN())))</formula>
    </cfRule>
  </conditionalFormatting>
  <conditionalFormatting sqref="BB44:BE44">
    <cfRule type="expression" dxfId="50" priority="51">
      <formula>INDIRECT(ADDRESS(ROW(),COLUMN()))=TRUNC(INDIRECT(ADDRESS(ROW(),COLUMN())))</formula>
    </cfRule>
  </conditionalFormatting>
  <conditionalFormatting sqref="BB46:BE46">
    <cfRule type="expression" dxfId="49" priority="50">
      <formula>INDIRECT(ADDRESS(ROW(),COLUMN()))=TRUNC(INDIRECT(ADDRESS(ROW(),COLUMN())))</formula>
    </cfRule>
  </conditionalFormatting>
  <conditionalFormatting sqref="BB48:BE48">
    <cfRule type="expression" dxfId="48" priority="49">
      <formula>INDIRECT(ADDRESS(ROW(),COLUMN()))=TRUNC(INDIRECT(ADDRESS(ROW(),COLUMN())))</formula>
    </cfRule>
  </conditionalFormatting>
  <conditionalFormatting sqref="BB50:BE50">
    <cfRule type="expression" dxfId="47" priority="48">
      <formula>INDIRECT(ADDRESS(ROW(),COLUMN()))=TRUNC(INDIRECT(ADDRESS(ROW(),COLUMN())))</formula>
    </cfRule>
  </conditionalFormatting>
  <conditionalFormatting sqref="BB52:BE52">
    <cfRule type="expression" dxfId="46" priority="47">
      <formula>INDIRECT(ADDRESS(ROW(),COLUMN()))=TRUNC(INDIRECT(ADDRESS(ROW(),COLUMN())))</formula>
    </cfRule>
  </conditionalFormatting>
  <conditionalFormatting sqref="BB54:BE54">
    <cfRule type="expression" dxfId="45" priority="46">
      <formula>INDIRECT(ADDRESS(ROW(),COLUMN()))=TRUNC(INDIRECT(ADDRESS(ROW(),COLUMN())))</formula>
    </cfRule>
  </conditionalFormatting>
  <conditionalFormatting sqref="BB56:BE56">
    <cfRule type="expression" dxfId="44" priority="45">
      <formula>INDIRECT(ADDRESS(ROW(),COLUMN()))=TRUNC(INDIRECT(ADDRESS(ROW(),COLUMN())))</formula>
    </cfRule>
  </conditionalFormatting>
  <conditionalFormatting sqref="BB58:BE58">
    <cfRule type="expression" dxfId="43" priority="44">
      <formula>INDIRECT(ADDRESS(ROW(),COLUMN()))=TRUNC(INDIRECT(ADDRESS(ROW(),COLUMN())))</formula>
    </cfRule>
  </conditionalFormatting>
  <conditionalFormatting sqref="BB60:BE60">
    <cfRule type="expression" dxfId="42" priority="43">
      <formula>INDIRECT(ADDRESS(ROW(),COLUMN()))=TRUNC(INDIRECT(ADDRESS(ROW(),COLUMN())))</formula>
    </cfRule>
  </conditionalFormatting>
  <conditionalFormatting sqref="BB62:BE62">
    <cfRule type="expression" dxfId="41" priority="42">
      <formula>INDIRECT(ADDRESS(ROW(),COLUMN()))=TRUNC(INDIRECT(ADDRESS(ROW(),COLUMN())))</formula>
    </cfRule>
  </conditionalFormatting>
  <conditionalFormatting sqref="BB64:BE64">
    <cfRule type="expression" dxfId="40" priority="41">
      <formula>INDIRECT(ADDRESS(ROW(),COLUMN()))=TRUNC(INDIRECT(ADDRESS(ROW(),COLUMN())))</formula>
    </cfRule>
  </conditionalFormatting>
  <conditionalFormatting sqref="BB66:BE66">
    <cfRule type="expression" dxfId="39" priority="40">
      <formula>INDIRECT(ADDRESS(ROW(),COLUMN()))=TRUNC(INDIRECT(ADDRESS(ROW(),COLUMN())))</formula>
    </cfRule>
  </conditionalFormatting>
  <conditionalFormatting sqref="BB68:BE68">
    <cfRule type="expression" dxfId="38" priority="39">
      <formula>INDIRECT(ADDRESS(ROW(),COLUMN()))=TRUNC(INDIRECT(ADDRESS(ROW(),COLUMN())))</formula>
    </cfRule>
  </conditionalFormatting>
  <conditionalFormatting sqref="BB70:BE70">
    <cfRule type="expression" dxfId="37" priority="38">
      <formula>INDIRECT(ADDRESS(ROW(),COLUMN()))=TRUNC(INDIRECT(ADDRESS(ROW(),COLUMN())))</formula>
    </cfRule>
  </conditionalFormatting>
  <conditionalFormatting sqref="BB72:BE72">
    <cfRule type="expression" dxfId="36" priority="37">
      <formula>INDIRECT(ADDRESS(ROW(),COLUMN()))=TRUNC(INDIRECT(ADDRESS(ROW(),COLUMN())))</formula>
    </cfRule>
  </conditionalFormatting>
  <conditionalFormatting sqref="BB74:BE74">
    <cfRule type="expression" dxfId="35" priority="36">
      <formula>INDIRECT(ADDRESS(ROW(),COLUMN()))=TRUNC(INDIRECT(ADDRESS(ROW(),COLUMN())))</formula>
    </cfRule>
  </conditionalFormatting>
  <conditionalFormatting sqref="BB76:BE76">
    <cfRule type="expression" dxfId="34" priority="35">
      <formula>INDIRECT(ADDRESS(ROW(),COLUMN()))=TRUNC(INDIRECT(ADDRESS(ROW(),COLUMN())))</formula>
    </cfRule>
  </conditionalFormatting>
  <conditionalFormatting sqref="M82:X86">
    <cfRule type="expression" dxfId="33" priority="34">
      <formula>INDIRECT(ADDRESS(ROW(),COLUMN()))=TRUNC(INDIRECT(ADDRESS(ROW(),COLUMN())))</formula>
    </cfRule>
  </conditionalFormatting>
  <conditionalFormatting sqref="AC86:AN86 AG82:AN85">
    <cfRule type="expression" dxfId="32" priority="33">
      <formula>INDIRECT(ADDRESS(ROW(),COLUMN()))=TRUNC(INDIRECT(ADDRESS(ROW(),COLUMN())))</formula>
    </cfRule>
  </conditionalFormatting>
  <conditionalFormatting sqref="K91:N91">
    <cfRule type="expression" dxfId="31" priority="32">
      <formula>INDIRECT(ADDRESS(ROW(),COLUMN()))=TRUNC(INDIRECT(ADDRESS(ROW(),COLUMN())))</formula>
    </cfRule>
  </conditionalFormatting>
  <conditionalFormatting sqref="AA91:AD91">
    <cfRule type="expression" dxfId="30" priority="31">
      <formula>INDIRECT(ADDRESS(ROW(),COLUMN()))=TRUNC(INDIRECT(ADDRESS(ROW(),COLUMN())))</formula>
    </cfRule>
  </conditionalFormatting>
  <conditionalFormatting sqref="AC82:AF85">
    <cfRule type="expression" dxfId="29" priority="30">
      <formula>INDIRECT(ADDRESS(ROW(),COLUMN()))=TRUNC(INDIRECT(ADDRESS(ROW(),COLUMN())))</formula>
    </cfRule>
  </conditionalFormatting>
  <conditionalFormatting sqref="W62:BA62">
    <cfRule type="expression" dxfId="28" priority="8">
      <formula>INDIRECT(ADDRESS(ROW(),COLUMN()))=TRUNC(INDIRECT(ADDRESS(ROW(),COLUMN())))</formula>
    </cfRule>
  </conditionalFormatting>
  <conditionalFormatting sqref="W20:BA20">
    <cfRule type="expression" dxfId="27" priority="29">
      <formula>INDIRECT(ADDRESS(ROW(),COLUMN()))=TRUNC(INDIRECT(ADDRESS(ROW(),COLUMN())))</formula>
    </cfRule>
  </conditionalFormatting>
  <conditionalFormatting sqref="W22:BA22">
    <cfRule type="expression" dxfId="26" priority="28">
      <formula>INDIRECT(ADDRESS(ROW(),COLUMN()))=TRUNC(INDIRECT(ADDRESS(ROW(),COLUMN())))</formula>
    </cfRule>
  </conditionalFormatting>
  <conditionalFormatting sqref="W24:BA24">
    <cfRule type="expression" dxfId="25" priority="27">
      <formula>INDIRECT(ADDRESS(ROW(),COLUMN()))=TRUNC(INDIRECT(ADDRESS(ROW(),COLUMN())))</formula>
    </cfRule>
  </conditionalFormatting>
  <conditionalFormatting sqref="W26:BA26">
    <cfRule type="expression" dxfId="24" priority="26">
      <formula>INDIRECT(ADDRESS(ROW(),COLUMN()))=TRUNC(INDIRECT(ADDRESS(ROW(),COLUMN())))</formula>
    </cfRule>
  </conditionalFormatting>
  <conditionalFormatting sqref="W28:BA28">
    <cfRule type="expression" dxfId="23" priority="25">
      <formula>INDIRECT(ADDRESS(ROW(),COLUMN()))=TRUNC(INDIRECT(ADDRESS(ROW(),COLUMN())))</formula>
    </cfRule>
  </conditionalFormatting>
  <conditionalFormatting sqref="W30:BA30">
    <cfRule type="expression" dxfId="22" priority="24">
      <formula>INDIRECT(ADDRESS(ROW(),COLUMN()))=TRUNC(INDIRECT(ADDRESS(ROW(),COLUMN())))</formula>
    </cfRule>
  </conditionalFormatting>
  <conditionalFormatting sqref="W32:BA32">
    <cfRule type="expression" dxfId="21" priority="23">
      <formula>INDIRECT(ADDRESS(ROW(),COLUMN()))=TRUNC(INDIRECT(ADDRESS(ROW(),COLUMN())))</formula>
    </cfRule>
  </conditionalFormatting>
  <conditionalFormatting sqref="W34:BA34">
    <cfRule type="expression" dxfId="20" priority="22">
      <formula>INDIRECT(ADDRESS(ROW(),COLUMN()))=TRUNC(INDIRECT(ADDRESS(ROW(),COLUMN())))</formula>
    </cfRule>
  </conditionalFormatting>
  <conditionalFormatting sqref="W36:BA36">
    <cfRule type="expression" dxfId="19" priority="21">
      <formula>INDIRECT(ADDRESS(ROW(),COLUMN()))=TRUNC(INDIRECT(ADDRESS(ROW(),COLUMN())))</formula>
    </cfRule>
  </conditionalFormatting>
  <conditionalFormatting sqref="W38:BA38">
    <cfRule type="expression" dxfId="18" priority="20">
      <formula>INDIRECT(ADDRESS(ROW(),COLUMN()))=TRUNC(INDIRECT(ADDRESS(ROW(),COLUMN())))</formula>
    </cfRule>
  </conditionalFormatting>
  <conditionalFormatting sqref="W40:BA40">
    <cfRule type="expression" dxfId="17" priority="19">
      <formula>INDIRECT(ADDRESS(ROW(),COLUMN()))=TRUNC(INDIRECT(ADDRESS(ROW(),COLUMN())))</formula>
    </cfRule>
  </conditionalFormatting>
  <conditionalFormatting sqref="W42:BA42">
    <cfRule type="expression" dxfId="16" priority="18">
      <formula>INDIRECT(ADDRESS(ROW(),COLUMN()))=TRUNC(INDIRECT(ADDRESS(ROW(),COLUMN())))</formula>
    </cfRule>
  </conditionalFormatting>
  <conditionalFormatting sqref="W44:BA44">
    <cfRule type="expression" dxfId="15" priority="17">
      <formula>INDIRECT(ADDRESS(ROW(),COLUMN()))=TRUNC(INDIRECT(ADDRESS(ROW(),COLUMN())))</formula>
    </cfRule>
  </conditionalFormatting>
  <conditionalFormatting sqref="W46:BA46">
    <cfRule type="expression" dxfId="14" priority="16">
      <formula>INDIRECT(ADDRESS(ROW(),COLUMN()))=TRUNC(INDIRECT(ADDRESS(ROW(),COLUMN())))</formula>
    </cfRule>
  </conditionalFormatting>
  <conditionalFormatting sqref="W48:BA48">
    <cfRule type="expression" dxfId="13" priority="15">
      <formula>INDIRECT(ADDRESS(ROW(),COLUMN()))=TRUNC(INDIRECT(ADDRESS(ROW(),COLUMN())))</formula>
    </cfRule>
  </conditionalFormatting>
  <conditionalFormatting sqref="W50:BA50">
    <cfRule type="expression" dxfId="12" priority="14">
      <formula>INDIRECT(ADDRESS(ROW(),COLUMN()))=TRUNC(INDIRECT(ADDRESS(ROW(),COLUMN())))</formula>
    </cfRule>
  </conditionalFormatting>
  <conditionalFormatting sqref="W52:BA52">
    <cfRule type="expression" dxfId="11" priority="13">
      <formula>INDIRECT(ADDRESS(ROW(),COLUMN()))=TRUNC(INDIRECT(ADDRESS(ROW(),COLUMN())))</formula>
    </cfRule>
  </conditionalFormatting>
  <conditionalFormatting sqref="W54:BA54">
    <cfRule type="expression" dxfId="10" priority="12">
      <formula>INDIRECT(ADDRESS(ROW(),COLUMN()))=TRUNC(INDIRECT(ADDRESS(ROW(),COLUMN())))</formula>
    </cfRule>
  </conditionalFormatting>
  <conditionalFormatting sqref="W56:BA56">
    <cfRule type="expression" dxfId="9" priority="11">
      <formula>INDIRECT(ADDRESS(ROW(),COLUMN()))=TRUNC(INDIRECT(ADDRESS(ROW(),COLUMN())))</formula>
    </cfRule>
  </conditionalFormatting>
  <conditionalFormatting sqref="W58:BA58">
    <cfRule type="expression" dxfId="8" priority="10">
      <formula>INDIRECT(ADDRESS(ROW(),COLUMN()))=TRUNC(INDIRECT(ADDRESS(ROW(),COLUMN())))</formula>
    </cfRule>
  </conditionalFormatting>
  <conditionalFormatting sqref="W60:BA60">
    <cfRule type="expression" dxfId="7" priority="9">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2">
      <formula>INDIRECT(ADDRESS(ROW(),COLUMN()))=TRUNC(INDIRECT(ADDRESS(ROW(),COLUMN())))</formula>
    </cfRule>
  </conditionalFormatting>
  <conditionalFormatting sqref="W76:BA76">
    <cfRule type="expression" dxfId="0" priority="1">
      <formula>INDIRECT(ADDRESS(ROW(),COLUMN()))=TRUNC(INDIRECT(ADDRESS(ROW(),COLUMN())))</formula>
    </cfRule>
  </conditionalFormatting>
  <dataValidations count="10">
    <dataValidation allowBlank="1" showInputMessage="1" showErrorMessage="1" error="入力可能範囲　32～40" sqref="BE10" xr:uid="{6006C763-80F7-4E27-A275-E750D15F4609}"/>
    <dataValidation type="list" allowBlank="1" showInputMessage="1" sqref="I17:J76" xr:uid="{9955BB94-3941-46AB-BE3F-619F211EE3AB}">
      <formula1>"A, B, C, D"</formula1>
    </dataValidation>
    <dataValidation type="list" errorStyle="warning" allowBlank="1" showInputMessage="1" error="リストにない場合のみ、入力してください。" sqref="K17:N76" xr:uid="{107FA81C-F068-4545-815F-2A95D700AA86}">
      <formula1>INDIRECT(C17)</formula1>
    </dataValidation>
    <dataValidation type="list" allowBlank="1" showInputMessage="1" sqref="C17:D76" xr:uid="{ED8E9929-B2EE-4305-B519-2F35BB5C6098}">
      <formula1>職種</formula1>
    </dataValidation>
    <dataValidation type="list" allowBlank="1" showInputMessage="1" showErrorMessage="1" sqref="R88:S88" xr:uid="{D209C027-1B27-4C49-87AD-D6B69617FD35}">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EC528A6C-8BFA-437F-A2E3-6E0971F41071}">
      <formula1>【記載例】シフト記号表</formula1>
    </dataValidation>
    <dataValidation type="list" allowBlank="1" showInputMessage="1" showErrorMessage="1" sqref="BE3:BH3" xr:uid="{BA5ADED5-0D3D-466E-8FCE-DC87334C49F4}">
      <formula1>"４週,暦月"</formula1>
    </dataValidation>
    <dataValidation type="list" allowBlank="1" showInputMessage="1" showErrorMessage="1" sqref="AF3:AF4" xr:uid="{19AE5F9D-F7CD-45C3-867B-E64D079455E8}">
      <formula1>#REF!</formula1>
    </dataValidation>
    <dataValidation type="decimal" allowBlank="1" showInputMessage="1" showErrorMessage="1" error="入力可能範囲　32～40" sqref="BA6:BB6" xr:uid="{A6C471FF-2852-451F-AB00-5BF041ACAC28}">
      <formula1>32</formula1>
      <formula2>40</formula2>
    </dataValidation>
    <dataValidation type="list" allowBlank="1" showInputMessage="1" showErrorMessage="1" sqref="BE4:BH4" xr:uid="{68BDEA59-3912-4FF8-BBB1-673D8137745C}">
      <formula1>"予定,実績,予定・実績"</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13E0A72-A975-49C5-BC90-C51D6E2E0BFA}">
          <x14:formula1>
            <xm:f>'C:\Users\A16P175\AppData\Local\Temp\7zO85D92C11\[t-yousiki1-05.xlsx]プルダウン・リスト'!#REF!</xm:f>
          </x14:formula1>
          <xm:sqref>AT1:BI1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4743-A928-4CA9-9A66-D38F3D493879}">
  <sheetPr codeName="Sheet9"/>
  <dimension ref="B1:N52"/>
  <sheetViews>
    <sheetView zoomScale="50" zoomScaleNormal="50" workbookViewId="0">
      <selection activeCell="N7" sqref="N7"/>
    </sheetView>
  </sheetViews>
  <sheetFormatPr defaultColWidth="9" defaultRowHeight="19.2"/>
  <cols>
    <col min="1" max="1" width="1.6640625" style="177" customWidth="1"/>
    <col min="2" max="2" width="5.6640625" style="176" customWidth="1"/>
    <col min="3" max="3" width="10.6640625" style="176" customWidth="1"/>
    <col min="4" max="4" width="10.6640625" style="176" hidden="1" customWidth="1"/>
    <col min="5" max="5" width="3.33203125" style="176" bestFit="1" customWidth="1"/>
    <col min="6" max="6" width="15.6640625" style="177" customWidth="1"/>
    <col min="7" max="7" width="3.33203125" style="177" bestFit="1" customWidth="1"/>
    <col min="8" max="8" width="15.6640625" style="177" customWidth="1"/>
    <col min="9" max="9" width="3.33203125" style="177" bestFit="1" customWidth="1"/>
    <col min="10" max="10" width="15.6640625" style="176" customWidth="1"/>
    <col min="11" max="11" width="3.33203125" style="177" bestFit="1" customWidth="1"/>
    <col min="12" max="12" width="15.6640625" style="177" customWidth="1"/>
    <col min="13" max="13" width="3.33203125" style="177" customWidth="1"/>
    <col min="14" max="14" width="50.6640625" style="177" customWidth="1"/>
    <col min="15" max="16384" width="9" style="177"/>
  </cols>
  <sheetData>
    <row r="1" spans="2:14">
      <c r="B1" s="175" t="s">
        <v>596</v>
      </c>
    </row>
    <row r="2" spans="2:14">
      <c r="B2" s="178" t="s">
        <v>597</v>
      </c>
      <c r="F2" s="179"/>
      <c r="G2" s="180"/>
      <c r="H2" s="180"/>
      <c r="I2" s="180"/>
      <c r="J2" s="181"/>
      <c r="K2" s="180"/>
      <c r="L2" s="180"/>
    </row>
    <row r="3" spans="2:14">
      <c r="B3" s="179" t="s">
        <v>598</v>
      </c>
      <c r="F3" s="181" t="s">
        <v>599</v>
      </c>
      <c r="G3" s="180"/>
      <c r="H3" s="180"/>
      <c r="I3" s="180"/>
      <c r="J3" s="181"/>
      <c r="K3" s="180"/>
      <c r="L3" s="180"/>
    </row>
    <row r="4" spans="2:14">
      <c r="B4" s="178"/>
      <c r="F4" s="782" t="s">
        <v>600</v>
      </c>
      <c r="G4" s="782"/>
      <c r="H4" s="782"/>
      <c r="I4" s="782"/>
      <c r="J4" s="782"/>
      <c r="K4" s="782"/>
      <c r="L4" s="782"/>
      <c r="N4" s="782" t="s">
        <v>601</v>
      </c>
    </row>
    <row r="5" spans="2:14">
      <c r="B5" s="176" t="s">
        <v>437</v>
      </c>
      <c r="C5" s="176" t="s">
        <v>474</v>
      </c>
      <c r="F5" s="176" t="s">
        <v>602</v>
      </c>
      <c r="G5" s="176"/>
      <c r="H5" s="176" t="s">
        <v>603</v>
      </c>
      <c r="J5" s="176" t="s">
        <v>604</v>
      </c>
      <c r="L5" s="176" t="s">
        <v>600</v>
      </c>
      <c r="N5" s="782"/>
    </row>
    <row r="6" spans="2:14">
      <c r="B6" s="182">
        <v>1</v>
      </c>
      <c r="C6" s="183" t="s">
        <v>566</v>
      </c>
      <c r="D6" s="184" t="str">
        <f>C6</f>
        <v>a</v>
      </c>
      <c r="E6" s="182" t="s">
        <v>605</v>
      </c>
      <c r="F6" s="185">
        <v>0.29166666666666669</v>
      </c>
      <c r="G6" s="182" t="s">
        <v>606</v>
      </c>
      <c r="H6" s="185">
        <v>0.66666666666666663</v>
      </c>
      <c r="I6" s="186" t="s">
        <v>607</v>
      </c>
      <c r="J6" s="185">
        <v>4.1666666666666664E-2</v>
      </c>
      <c r="K6" s="187" t="s">
        <v>417</v>
      </c>
      <c r="L6" s="188">
        <f>IF(OR(F6="",H6=""),"",(H6+IF(F6&gt;H6,1,0)-F6-J6)*24)</f>
        <v>7.9999999999999982</v>
      </c>
      <c r="N6" s="189"/>
    </row>
    <row r="7" spans="2:14">
      <c r="B7" s="182">
        <v>2</v>
      </c>
      <c r="C7" s="183" t="s">
        <v>547</v>
      </c>
      <c r="D7" s="184" t="str">
        <f t="shared" ref="D7:D38" si="0">C7</f>
        <v>b</v>
      </c>
      <c r="E7" s="182" t="s">
        <v>605</v>
      </c>
      <c r="F7" s="185">
        <v>0.375</v>
      </c>
      <c r="G7" s="182" t="s">
        <v>606</v>
      </c>
      <c r="H7" s="185">
        <v>0.75</v>
      </c>
      <c r="I7" s="186" t="s">
        <v>607</v>
      </c>
      <c r="J7" s="185">
        <v>4.1666666666666664E-2</v>
      </c>
      <c r="K7" s="187" t="s">
        <v>417</v>
      </c>
      <c r="L7" s="188">
        <f>IF(OR(F7="",H7=""),"",(H7+IF(F7&gt;H7,1,0)-F7-J7)*24)</f>
        <v>8</v>
      </c>
      <c r="N7" s="189"/>
    </row>
    <row r="8" spans="2:14">
      <c r="B8" s="182">
        <v>3</v>
      </c>
      <c r="C8" s="183" t="s">
        <v>608</v>
      </c>
      <c r="D8" s="184" t="str">
        <f t="shared" si="0"/>
        <v>c</v>
      </c>
      <c r="E8" s="182" t="s">
        <v>605</v>
      </c>
      <c r="F8" s="185">
        <v>0.41666666666666669</v>
      </c>
      <c r="G8" s="182" t="s">
        <v>606</v>
      </c>
      <c r="H8" s="185">
        <v>0.79166666666666663</v>
      </c>
      <c r="I8" s="186" t="s">
        <v>607</v>
      </c>
      <c r="J8" s="185">
        <v>4.1666666666666664E-2</v>
      </c>
      <c r="K8" s="187" t="s">
        <v>417</v>
      </c>
      <c r="L8" s="188">
        <f>IF(OR(F8="",H8=""),"",(H8+IF(F8&gt;H8,1,0)-F8-J8)*24)</f>
        <v>7.9999999999999982</v>
      </c>
      <c r="N8" s="189"/>
    </row>
    <row r="9" spans="2:14">
      <c r="B9" s="182">
        <v>4</v>
      </c>
      <c r="C9" s="183" t="s">
        <v>567</v>
      </c>
      <c r="D9" s="184" t="str">
        <f t="shared" si="0"/>
        <v>d</v>
      </c>
      <c r="E9" s="182" t="s">
        <v>605</v>
      </c>
      <c r="F9" s="185">
        <v>0.5</v>
      </c>
      <c r="G9" s="182" t="s">
        <v>606</v>
      </c>
      <c r="H9" s="185">
        <v>0.875</v>
      </c>
      <c r="I9" s="186" t="s">
        <v>607</v>
      </c>
      <c r="J9" s="185">
        <v>4.1666666666666664E-2</v>
      </c>
      <c r="K9" s="187" t="s">
        <v>417</v>
      </c>
      <c r="L9" s="188">
        <f>IF(OR(F9="",H9=""),"",(H9+IF(F9&gt;H9,1,0)-F9-J9)*24)</f>
        <v>8</v>
      </c>
      <c r="N9" s="189"/>
    </row>
    <row r="10" spans="2:14">
      <c r="B10" s="182">
        <v>5</v>
      </c>
      <c r="C10" s="183" t="s">
        <v>568</v>
      </c>
      <c r="D10" s="184" t="str">
        <f t="shared" si="0"/>
        <v>e</v>
      </c>
      <c r="E10" s="182" t="s">
        <v>605</v>
      </c>
      <c r="F10" s="185">
        <v>0.375</v>
      </c>
      <c r="G10" s="182" t="s">
        <v>606</v>
      </c>
      <c r="H10" s="185">
        <v>0.54166666666666663</v>
      </c>
      <c r="I10" s="186" t="s">
        <v>607</v>
      </c>
      <c r="J10" s="185">
        <v>0</v>
      </c>
      <c r="K10" s="187" t="s">
        <v>417</v>
      </c>
      <c r="L10" s="188">
        <f t="shared" ref="L10:L22" si="1">IF(OR(F10="",H10=""),"",(H10+IF(F10&gt;H10,1,0)-F10-J10)*24)</f>
        <v>3.9999999999999991</v>
      </c>
      <c r="N10" s="189"/>
    </row>
    <row r="11" spans="2:14">
      <c r="B11" s="182">
        <v>6</v>
      </c>
      <c r="C11" s="183" t="s">
        <v>559</v>
      </c>
      <c r="D11" s="184" t="str">
        <f t="shared" si="0"/>
        <v>f</v>
      </c>
      <c r="E11" s="182" t="s">
        <v>605</v>
      </c>
      <c r="F11" s="185">
        <v>0.54166666666666663</v>
      </c>
      <c r="G11" s="182" t="s">
        <v>606</v>
      </c>
      <c r="H11" s="185">
        <v>0.75</v>
      </c>
      <c r="I11" s="186" t="s">
        <v>607</v>
      </c>
      <c r="J11" s="185">
        <v>4.1666666666666664E-2</v>
      </c>
      <c r="K11" s="187" t="s">
        <v>417</v>
      </c>
      <c r="L11" s="188">
        <f>IF(OR(F11="",H11=""),"",(H11+IF(F11&gt;H11,1,0)-F11-J11)*24)</f>
        <v>4.0000000000000009</v>
      </c>
      <c r="N11" s="189"/>
    </row>
    <row r="12" spans="2:14">
      <c r="B12" s="182">
        <v>7</v>
      </c>
      <c r="C12" s="183" t="s">
        <v>609</v>
      </c>
      <c r="D12" s="184" t="str">
        <f t="shared" si="0"/>
        <v>g</v>
      </c>
      <c r="E12" s="182" t="s">
        <v>605</v>
      </c>
      <c r="F12" s="185">
        <v>0.58333333333333337</v>
      </c>
      <c r="G12" s="182" t="s">
        <v>606</v>
      </c>
      <c r="H12" s="185">
        <v>0.83333333333333337</v>
      </c>
      <c r="I12" s="186" t="s">
        <v>607</v>
      </c>
      <c r="J12" s="185">
        <v>0</v>
      </c>
      <c r="K12" s="187" t="s">
        <v>417</v>
      </c>
      <c r="L12" s="188">
        <f t="shared" si="1"/>
        <v>6</v>
      </c>
      <c r="N12" s="189"/>
    </row>
    <row r="13" spans="2:14">
      <c r="B13" s="182">
        <v>8</v>
      </c>
      <c r="C13" s="183" t="s">
        <v>564</v>
      </c>
      <c r="D13" s="184" t="str">
        <f t="shared" si="0"/>
        <v>h</v>
      </c>
      <c r="E13" s="182" t="s">
        <v>605</v>
      </c>
      <c r="F13" s="185">
        <v>0.66666666666666663</v>
      </c>
      <c r="G13" s="182" t="s">
        <v>606</v>
      </c>
      <c r="H13" s="185">
        <v>1</v>
      </c>
      <c r="I13" s="186" t="s">
        <v>607</v>
      </c>
      <c r="J13" s="185">
        <v>0</v>
      </c>
      <c r="K13" s="187" t="s">
        <v>417</v>
      </c>
      <c r="L13" s="188">
        <f t="shared" si="1"/>
        <v>8</v>
      </c>
      <c r="N13" s="189" t="s">
        <v>610</v>
      </c>
    </row>
    <row r="14" spans="2:14">
      <c r="B14" s="182">
        <v>9</v>
      </c>
      <c r="C14" s="183" t="s">
        <v>565</v>
      </c>
      <c r="D14" s="184" t="str">
        <f t="shared" si="0"/>
        <v>i</v>
      </c>
      <c r="E14" s="182" t="s">
        <v>605</v>
      </c>
      <c r="F14" s="185">
        <v>0</v>
      </c>
      <c r="G14" s="182" t="s">
        <v>606</v>
      </c>
      <c r="H14" s="185">
        <v>0.375</v>
      </c>
      <c r="I14" s="186" t="s">
        <v>607</v>
      </c>
      <c r="J14" s="185">
        <v>4.1666666666666664E-2</v>
      </c>
      <c r="K14" s="187" t="s">
        <v>417</v>
      </c>
      <c r="L14" s="188">
        <f t="shared" si="1"/>
        <v>8</v>
      </c>
      <c r="N14" s="189" t="s">
        <v>611</v>
      </c>
    </row>
    <row r="15" spans="2:14">
      <c r="B15" s="182">
        <v>10</v>
      </c>
      <c r="C15" s="183" t="s">
        <v>612</v>
      </c>
      <c r="D15" s="184" t="str">
        <f t="shared" si="0"/>
        <v>j</v>
      </c>
      <c r="E15" s="182" t="s">
        <v>605</v>
      </c>
      <c r="F15" s="185"/>
      <c r="G15" s="182" t="s">
        <v>606</v>
      </c>
      <c r="H15" s="185"/>
      <c r="I15" s="186" t="s">
        <v>607</v>
      </c>
      <c r="J15" s="185">
        <v>0</v>
      </c>
      <c r="K15" s="187" t="s">
        <v>417</v>
      </c>
      <c r="L15" s="188" t="str">
        <f t="shared" si="1"/>
        <v/>
      </c>
      <c r="N15" s="189"/>
    </row>
    <row r="16" spans="2:14">
      <c r="B16" s="182">
        <v>11</v>
      </c>
      <c r="C16" s="183" t="s">
        <v>613</v>
      </c>
      <c r="D16" s="184" t="str">
        <f t="shared" si="0"/>
        <v>k</v>
      </c>
      <c r="E16" s="182" t="s">
        <v>605</v>
      </c>
      <c r="F16" s="185"/>
      <c r="G16" s="182" t="s">
        <v>606</v>
      </c>
      <c r="H16" s="185"/>
      <c r="I16" s="186" t="s">
        <v>607</v>
      </c>
      <c r="J16" s="185">
        <v>0</v>
      </c>
      <c r="K16" s="187" t="s">
        <v>417</v>
      </c>
      <c r="L16" s="188" t="str">
        <f t="shared" si="1"/>
        <v/>
      </c>
      <c r="N16" s="189"/>
    </row>
    <row r="17" spans="2:14">
      <c r="B17" s="182">
        <v>12</v>
      </c>
      <c r="C17" s="183" t="s">
        <v>614</v>
      </c>
      <c r="D17" s="184" t="str">
        <f t="shared" si="0"/>
        <v>l</v>
      </c>
      <c r="E17" s="182" t="s">
        <v>605</v>
      </c>
      <c r="F17" s="185"/>
      <c r="G17" s="182" t="s">
        <v>606</v>
      </c>
      <c r="H17" s="185"/>
      <c r="I17" s="186" t="s">
        <v>607</v>
      </c>
      <c r="J17" s="185">
        <v>0</v>
      </c>
      <c r="K17" s="187" t="s">
        <v>417</v>
      </c>
      <c r="L17" s="188" t="str">
        <f t="shared" si="1"/>
        <v/>
      </c>
      <c r="N17" s="189"/>
    </row>
    <row r="18" spans="2:14">
      <c r="B18" s="182">
        <v>13</v>
      </c>
      <c r="C18" s="183" t="s">
        <v>615</v>
      </c>
      <c r="D18" s="184" t="str">
        <f t="shared" si="0"/>
        <v>m</v>
      </c>
      <c r="E18" s="182" t="s">
        <v>605</v>
      </c>
      <c r="F18" s="185"/>
      <c r="G18" s="182" t="s">
        <v>606</v>
      </c>
      <c r="H18" s="185"/>
      <c r="I18" s="186" t="s">
        <v>607</v>
      </c>
      <c r="J18" s="185">
        <v>0</v>
      </c>
      <c r="K18" s="187" t="s">
        <v>417</v>
      </c>
      <c r="L18" s="188" t="str">
        <f t="shared" si="1"/>
        <v/>
      </c>
      <c r="N18" s="189"/>
    </row>
    <row r="19" spans="2:14">
      <c r="B19" s="182">
        <v>14</v>
      </c>
      <c r="C19" s="183" t="s">
        <v>616</v>
      </c>
      <c r="D19" s="184" t="str">
        <f t="shared" si="0"/>
        <v>n</v>
      </c>
      <c r="E19" s="182" t="s">
        <v>605</v>
      </c>
      <c r="F19" s="185"/>
      <c r="G19" s="182" t="s">
        <v>606</v>
      </c>
      <c r="H19" s="185"/>
      <c r="I19" s="186" t="s">
        <v>607</v>
      </c>
      <c r="J19" s="185">
        <v>0</v>
      </c>
      <c r="K19" s="187" t="s">
        <v>417</v>
      </c>
      <c r="L19" s="188" t="str">
        <f t="shared" si="1"/>
        <v/>
      </c>
      <c r="N19" s="189"/>
    </row>
    <row r="20" spans="2:14">
      <c r="B20" s="182">
        <v>15</v>
      </c>
      <c r="C20" s="183" t="s">
        <v>617</v>
      </c>
      <c r="D20" s="184" t="str">
        <f t="shared" si="0"/>
        <v>o</v>
      </c>
      <c r="E20" s="182" t="s">
        <v>605</v>
      </c>
      <c r="F20" s="185"/>
      <c r="G20" s="182" t="s">
        <v>606</v>
      </c>
      <c r="H20" s="185"/>
      <c r="I20" s="186" t="s">
        <v>607</v>
      </c>
      <c r="J20" s="185">
        <v>0</v>
      </c>
      <c r="K20" s="187" t="s">
        <v>417</v>
      </c>
      <c r="L20" s="188" t="str">
        <f t="shared" si="1"/>
        <v/>
      </c>
      <c r="N20" s="189"/>
    </row>
    <row r="21" spans="2:14">
      <c r="B21" s="182">
        <v>16</v>
      </c>
      <c r="C21" s="183" t="s">
        <v>618</v>
      </c>
      <c r="D21" s="184" t="str">
        <f t="shared" si="0"/>
        <v>p</v>
      </c>
      <c r="E21" s="182" t="s">
        <v>605</v>
      </c>
      <c r="F21" s="185"/>
      <c r="G21" s="182" t="s">
        <v>606</v>
      </c>
      <c r="H21" s="185"/>
      <c r="I21" s="186" t="s">
        <v>607</v>
      </c>
      <c r="J21" s="185">
        <v>0</v>
      </c>
      <c r="K21" s="187" t="s">
        <v>417</v>
      </c>
      <c r="L21" s="188" t="str">
        <f t="shared" si="1"/>
        <v/>
      </c>
      <c r="N21" s="189"/>
    </row>
    <row r="22" spans="2:14">
      <c r="B22" s="182">
        <v>17</v>
      </c>
      <c r="C22" s="183" t="s">
        <v>619</v>
      </c>
      <c r="D22" s="184" t="str">
        <f t="shared" si="0"/>
        <v>q</v>
      </c>
      <c r="E22" s="182" t="s">
        <v>605</v>
      </c>
      <c r="F22" s="185"/>
      <c r="G22" s="182" t="s">
        <v>606</v>
      </c>
      <c r="H22" s="185"/>
      <c r="I22" s="186" t="s">
        <v>607</v>
      </c>
      <c r="J22" s="185">
        <v>0</v>
      </c>
      <c r="K22" s="187" t="s">
        <v>417</v>
      </c>
      <c r="L22" s="188" t="str">
        <f t="shared" si="1"/>
        <v/>
      </c>
      <c r="N22" s="189"/>
    </row>
    <row r="23" spans="2:14">
      <c r="B23" s="182">
        <v>18</v>
      </c>
      <c r="C23" s="183" t="s">
        <v>620</v>
      </c>
      <c r="D23" s="184" t="str">
        <f t="shared" si="0"/>
        <v>r</v>
      </c>
      <c r="E23" s="182" t="s">
        <v>605</v>
      </c>
      <c r="F23" s="190"/>
      <c r="G23" s="182" t="s">
        <v>606</v>
      </c>
      <c r="H23" s="190"/>
      <c r="I23" s="186" t="s">
        <v>607</v>
      </c>
      <c r="J23" s="190"/>
      <c r="K23" s="187" t="s">
        <v>417</v>
      </c>
      <c r="L23" s="183">
        <v>1</v>
      </c>
      <c r="N23" s="189"/>
    </row>
    <row r="24" spans="2:14">
      <c r="B24" s="182">
        <v>19</v>
      </c>
      <c r="C24" s="183" t="s">
        <v>621</v>
      </c>
      <c r="D24" s="184" t="str">
        <f t="shared" si="0"/>
        <v>s</v>
      </c>
      <c r="E24" s="182" t="s">
        <v>605</v>
      </c>
      <c r="F24" s="190"/>
      <c r="G24" s="182" t="s">
        <v>606</v>
      </c>
      <c r="H24" s="190"/>
      <c r="I24" s="186" t="s">
        <v>607</v>
      </c>
      <c r="J24" s="190"/>
      <c r="K24" s="187" t="s">
        <v>417</v>
      </c>
      <c r="L24" s="183">
        <v>2</v>
      </c>
      <c r="N24" s="189"/>
    </row>
    <row r="25" spans="2:14">
      <c r="B25" s="182">
        <v>20</v>
      </c>
      <c r="C25" s="183" t="s">
        <v>622</v>
      </c>
      <c r="D25" s="184" t="str">
        <f t="shared" si="0"/>
        <v>t</v>
      </c>
      <c r="E25" s="182" t="s">
        <v>605</v>
      </c>
      <c r="F25" s="190"/>
      <c r="G25" s="182" t="s">
        <v>606</v>
      </c>
      <c r="H25" s="190"/>
      <c r="I25" s="186" t="s">
        <v>607</v>
      </c>
      <c r="J25" s="190"/>
      <c r="K25" s="187" t="s">
        <v>417</v>
      </c>
      <c r="L25" s="183">
        <v>3</v>
      </c>
      <c r="N25" s="189"/>
    </row>
    <row r="26" spans="2:14">
      <c r="B26" s="182">
        <v>21</v>
      </c>
      <c r="C26" s="183" t="s">
        <v>623</v>
      </c>
      <c r="D26" s="184" t="str">
        <f t="shared" si="0"/>
        <v>u</v>
      </c>
      <c r="E26" s="182" t="s">
        <v>605</v>
      </c>
      <c r="F26" s="190"/>
      <c r="G26" s="182" t="s">
        <v>606</v>
      </c>
      <c r="H26" s="190"/>
      <c r="I26" s="186" t="s">
        <v>607</v>
      </c>
      <c r="J26" s="190"/>
      <c r="K26" s="187" t="s">
        <v>417</v>
      </c>
      <c r="L26" s="183">
        <v>4</v>
      </c>
      <c r="N26" s="189"/>
    </row>
    <row r="27" spans="2:14">
      <c r="B27" s="182">
        <v>22</v>
      </c>
      <c r="C27" s="183" t="s">
        <v>624</v>
      </c>
      <c r="D27" s="184" t="str">
        <f t="shared" si="0"/>
        <v>v</v>
      </c>
      <c r="E27" s="182" t="s">
        <v>605</v>
      </c>
      <c r="F27" s="190"/>
      <c r="G27" s="182" t="s">
        <v>606</v>
      </c>
      <c r="H27" s="190"/>
      <c r="I27" s="186" t="s">
        <v>607</v>
      </c>
      <c r="J27" s="190"/>
      <c r="K27" s="187" t="s">
        <v>417</v>
      </c>
      <c r="L27" s="183">
        <v>5</v>
      </c>
      <c r="N27" s="189"/>
    </row>
    <row r="28" spans="2:14">
      <c r="B28" s="182">
        <v>23</v>
      </c>
      <c r="C28" s="183" t="s">
        <v>625</v>
      </c>
      <c r="D28" s="184" t="str">
        <f t="shared" si="0"/>
        <v>w</v>
      </c>
      <c r="E28" s="182" t="s">
        <v>605</v>
      </c>
      <c r="F28" s="190"/>
      <c r="G28" s="182" t="s">
        <v>606</v>
      </c>
      <c r="H28" s="190"/>
      <c r="I28" s="186" t="s">
        <v>607</v>
      </c>
      <c r="J28" s="190"/>
      <c r="K28" s="187" t="s">
        <v>417</v>
      </c>
      <c r="L28" s="183">
        <v>6</v>
      </c>
      <c r="N28" s="189"/>
    </row>
    <row r="29" spans="2:14">
      <c r="B29" s="182">
        <v>24</v>
      </c>
      <c r="C29" s="183" t="s">
        <v>626</v>
      </c>
      <c r="D29" s="184" t="str">
        <f t="shared" si="0"/>
        <v>x</v>
      </c>
      <c r="E29" s="182" t="s">
        <v>605</v>
      </c>
      <c r="F29" s="190"/>
      <c r="G29" s="182" t="s">
        <v>606</v>
      </c>
      <c r="H29" s="190"/>
      <c r="I29" s="186" t="s">
        <v>607</v>
      </c>
      <c r="J29" s="190"/>
      <c r="K29" s="187" t="s">
        <v>417</v>
      </c>
      <c r="L29" s="183">
        <v>7</v>
      </c>
      <c r="N29" s="189"/>
    </row>
    <row r="30" spans="2:14">
      <c r="B30" s="182">
        <v>25</v>
      </c>
      <c r="C30" s="183" t="s">
        <v>627</v>
      </c>
      <c r="D30" s="184" t="str">
        <f t="shared" si="0"/>
        <v>y</v>
      </c>
      <c r="E30" s="182" t="s">
        <v>605</v>
      </c>
      <c r="F30" s="190"/>
      <c r="G30" s="182" t="s">
        <v>606</v>
      </c>
      <c r="H30" s="190"/>
      <c r="I30" s="186" t="s">
        <v>607</v>
      </c>
      <c r="J30" s="190"/>
      <c r="K30" s="187" t="s">
        <v>417</v>
      </c>
      <c r="L30" s="183">
        <v>8</v>
      </c>
      <c r="N30" s="189"/>
    </row>
    <row r="31" spans="2:14">
      <c r="B31" s="182">
        <v>26</v>
      </c>
      <c r="C31" s="183" t="s">
        <v>628</v>
      </c>
      <c r="D31" s="184" t="str">
        <f t="shared" si="0"/>
        <v>z</v>
      </c>
      <c r="E31" s="182" t="s">
        <v>605</v>
      </c>
      <c r="F31" s="190"/>
      <c r="G31" s="182" t="s">
        <v>606</v>
      </c>
      <c r="H31" s="190"/>
      <c r="I31" s="186" t="s">
        <v>607</v>
      </c>
      <c r="J31" s="190"/>
      <c r="K31" s="187" t="s">
        <v>417</v>
      </c>
      <c r="L31" s="183">
        <v>1</v>
      </c>
      <c r="N31" s="189"/>
    </row>
    <row r="32" spans="2:14">
      <c r="B32" s="182">
        <v>27</v>
      </c>
      <c r="C32" s="183" t="s">
        <v>626</v>
      </c>
      <c r="D32" s="184" t="str">
        <f t="shared" si="0"/>
        <v>x</v>
      </c>
      <c r="E32" s="182" t="s">
        <v>605</v>
      </c>
      <c r="F32" s="190"/>
      <c r="G32" s="182" t="s">
        <v>606</v>
      </c>
      <c r="H32" s="190"/>
      <c r="I32" s="186" t="s">
        <v>607</v>
      </c>
      <c r="J32" s="190"/>
      <c r="K32" s="187" t="s">
        <v>417</v>
      </c>
      <c r="L32" s="183">
        <v>2</v>
      </c>
      <c r="N32" s="189"/>
    </row>
    <row r="33" spans="2:14">
      <c r="B33" s="182">
        <v>28</v>
      </c>
      <c r="C33" s="183" t="s">
        <v>629</v>
      </c>
      <c r="D33" s="184" t="str">
        <f t="shared" si="0"/>
        <v>aa</v>
      </c>
      <c r="E33" s="182" t="s">
        <v>605</v>
      </c>
      <c r="F33" s="190"/>
      <c r="G33" s="182" t="s">
        <v>606</v>
      </c>
      <c r="H33" s="190"/>
      <c r="I33" s="186" t="s">
        <v>607</v>
      </c>
      <c r="J33" s="190"/>
      <c r="K33" s="187" t="s">
        <v>417</v>
      </c>
      <c r="L33" s="183">
        <v>3</v>
      </c>
      <c r="N33" s="189"/>
    </row>
    <row r="34" spans="2:14">
      <c r="B34" s="182">
        <v>29</v>
      </c>
      <c r="C34" s="183" t="s">
        <v>630</v>
      </c>
      <c r="D34" s="184" t="str">
        <f t="shared" si="0"/>
        <v>ab</v>
      </c>
      <c r="E34" s="182" t="s">
        <v>605</v>
      </c>
      <c r="F34" s="190"/>
      <c r="G34" s="182" t="s">
        <v>606</v>
      </c>
      <c r="H34" s="190"/>
      <c r="I34" s="186" t="s">
        <v>607</v>
      </c>
      <c r="J34" s="190"/>
      <c r="K34" s="187" t="s">
        <v>417</v>
      </c>
      <c r="L34" s="183">
        <v>4</v>
      </c>
      <c r="N34" s="189"/>
    </row>
    <row r="35" spans="2:14">
      <c r="B35" s="182">
        <v>30</v>
      </c>
      <c r="C35" s="183" t="s">
        <v>631</v>
      </c>
      <c r="D35" s="184" t="str">
        <f t="shared" si="0"/>
        <v>ac</v>
      </c>
      <c r="E35" s="182" t="s">
        <v>605</v>
      </c>
      <c r="F35" s="190"/>
      <c r="G35" s="182" t="s">
        <v>606</v>
      </c>
      <c r="H35" s="190"/>
      <c r="I35" s="186" t="s">
        <v>607</v>
      </c>
      <c r="J35" s="190"/>
      <c r="K35" s="187" t="s">
        <v>417</v>
      </c>
      <c r="L35" s="183">
        <v>5</v>
      </c>
      <c r="N35" s="189"/>
    </row>
    <row r="36" spans="2:14">
      <c r="B36" s="182">
        <v>31</v>
      </c>
      <c r="C36" s="183" t="s">
        <v>632</v>
      </c>
      <c r="D36" s="184" t="str">
        <f t="shared" si="0"/>
        <v>ad</v>
      </c>
      <c r="E36" s="182" t="s">
        <v>605</v>
      </c>
      <c r="F36" s="190"/>
      <c r="G36" s="182" t="s">
        <v>606</v>
      </c>
      <c r="H36" s="190"/>
      <c r="I36" s="186" t="s">
        <v>607</v>
      </c>
      <c r="J36" s="190"/>
      <c r="K36" s="187" t="s">
        <v>417</v>
      </c>
      <c r="L36" s="183">
        <v>6</v>
      </c>
      <c r="N36" s="189"/>
    </row>
    <row r="37" spans="2:14">
      <c r="B37" s="182">
        <v>32</v>
      </c>
      <c r="C37" s="183" t="s">
        <v>633</v>
      </c>
      <c r="D37" s="184" t="str">
        <f t="shared" si="0"/>
        <v>ae</v>
      </c>
      <c r="E37" s="182" t="s">
        <v>605</v>
      </c>
      <c r="F37" s="190"/>
      <c r="G37" s="182" t="s">
        <v>606</v>
      </c>
      <c r="H37" s="190"/>
      <c r="I37" s="186" t="s">
        <v>607</v>
      </c>
      <c r="J37" s="190"/>
      <c r="K37" s="187" t="s">
        <v>417</v>
      </c>
      <c r="L37" s="183">
        <v>7</v>
      </c>
      <c r="N37" s="189"/>
    </row>
    <row r="38" spans="2:14">
      <c r="B38" s="182">
        <v>33</v>
      </c>
      <c r="C38" s="183" t="s">
        <v>634</v>
      </c>
      <c r="D38" s="184" t="str">
        <f t="shared" si="0"/>
        <v>af</v>
      </c>
      <c r="E38" s="182" t="s">
        <v>605</v>
      </c>
      <c r="F38" s="190"/>
      <c r="G38" s="182" t="s">
        <v>606</v>
      </c>
      <c r="H38" s="190"/>
      <c r="I38" s="186" t="s">
        <v>607</v>
      </c>
      <c r="J38" s="190"/>
      <c r="K38" s="187" t="s">
        <v>417</v>
      </c>
      <c r="L38" s="183">
        <v>8</v>
      </c>
      <c r="N38" s="189"/>
    </row>
    <row r="39" spans="2:14">
      <c r="B39" s="182">
        <v>34</v>
      </c>
      <c r="C39" s="191" t="s">
        <v>635</v>
      </c>
      <c r="D39" s="184"/>
      <c r="E39" s="182" t="s">
        <v>605</v>
      </c>
      <c r="F39" s="185">
        <v>0.29166666666666669</v>
      </c>
      <c r="G39" s="182" t="s">
        <v>606</v>
      </c>
      <c r="H39" s="185">
        <v>0.39583333333333331</v>
      </c>
      <c r="I39" s="186" t="s">
        <v>607</v>
      </c>
      <c r="J39" s="185">
        <v>0</v>
      </c>
      <c r="K39" s="187" t="s">
        <v>417</v>
      </c>
      <c r="L39" s="188">
        <f t="shared" ref="L39:L40" si="2">IF(OR(F39="",H39=""),"",(H39+IF(F39&gt;H39,1,0)-F39-J39)*24)</f>
        <v>2.4999999999999991</v>
      </c>
      <c r="N39" s="189"/>
    </row>
    <row r="40" spans="2:14">
      <c r="B40" s="182"/>
      <c r="C40" s="192" t="s">
        <v>471</v>
      </c>
      <c r="D40" s="184"/>
      <c r="E40" s="182" t="s">
        <v>605</v>
      </c>
      <c r="F40" s="185">
        <v>0.6875</v>
      </c>
      <c r="G40" s="182" t="s">
        <v>606</v>
      </c>
      <c r="H40" s="185">
        <v>0.83333333333333337</v>
      </c>
      <c r="I40" s="186" t="s">
        <v>607</v>
      </c>
      <c r="J40" s="185">
        <v>0</v>
      </c>
      <c r="K40" s="187" t="s">
        <v>417</v>
      </c>
      <c r="L40" s="188">
        <f t="shared" si="2"/>
        <v>3.5000000000000009</v>
      </c>
      <c r="N40" s="189"/>
    </row>
    <row r="41" spans="2:14">
      <c r="B41" s="182"/>
      <c r="C41" s="193" t="s">
        <v>471</v>
      </c>
      <c r="D41" s="184" t="str">
        <f>C39</f>
        <v>ag</v>
      </c>
      <c r="E41" s="182" t="s">
        <v>605</v>
      </c>
      <c r="F41" s="185" t="s">
        <v>471</v>
      </c>
      <c r="G41" s="182" t="s">
        <v>606</v>
      </c>
      <c r="H41" s="185" t="s">
        <v>471</v>
      </c>
      <c r="I41" s="186" t="s">
        <v>607</v>
      </c>
      <c r="J41" s="185" t="s">
        <v>471</v>
      </c>
      <c r="K41" s="187" t="s">
        <v>417</v>
      </c>
      <c r="L41" s="188">
        <f>IF(OR(L39="",L40=""),"",L39+L40)</f>
        <v>6</v>
      </c>
      <c r="N41" s="189" t="s">
        <v>636</v>
      </c>
    </row>
    <row r="42" spans="2:14">
      <c r="B42" s="182"/>
      <c r="C42" s="191" t="s">
        <v>637</v>
      </c>
      <c r="D42" s="184"/>
      <c r="E42" s="182" t="s">
        <v>605</v>
      </c>
      <c r="F42" s="185"/>
      <c r="G42" s="182" t="s">
        <v>606</v>
      </c>
      <c r="H42" s="185"/>
      <c r="I42" s="186" t="s">
        <v>607</v>
      </c>
      <c r="J42" s="185">
        <v>0</v>
      </c>
      <c r="K42" s="187" t="s">
        <v>417</v>
      </c>
      <c r="L42" s="188" t="str">
        <f t="shared" ref="L42:L43" si="3">IF(OR(F42="",H42=""),"",(H42+IF(F42&gt;H42,1,0)-F42-J42)*24)</f>
        <v/>
      </c>
      <c r="N42" s="189"/>
    </row>
    <row r="43" spans="2:14">
      <c r="B43" s="182">
        <v>35</v>
      </c>
      <c r="C43" s="192" t="s">
        <v>471</v>
      </c>
      <c r="D43" s="184"/>
      <c r="E43" s="182" t="s">
        <v>605</v>
      </c>
      <c r="F43" s="185"/>
      <c r="G43" s="182" t="s">
        <v>606</v>
      </c>
      <c r="H43" s="185"/>
      <c r="I43" s="186" t="s">
        <v>607</v>
      </c>
      <c r="J43" s="185">
        <v>0</v>
      </c>
      <c r="K43" s="187" t="s">
        <v>417</v>
      </c>
      <c r="L43" s="188" t="str">
        <f t="shared" si="3"/>
        <v/>
      </c>
      <c r="N43" s="189"/>
    </row>
    <row r="44" spans="2:14">
      <c r="B44" s="182"/>
      <c r="C44" s="193" t="s">
        <v>471</v>
      </c>
      <c r="D44" s="184" t="str">
        <f>C42</f>
        <v>ah</v>
      </c>
      <c r="E44" s="182" t="s">
        <v>605</v>
      </c>
      <c r="F44" s="185" t="s">
        <v>471</v>
      </c>
      <c r="G44" s="182" t="s">
        <v>606</v>
      </c>
      <c r="H44" s="185" t="s">
        <v>471</v>
      </c>
      <c r="I44" s="186" t="s">
        <v>607</v>
      </c>
      <c r="J44" s="185" t="s">
        <v>471</v>
      </c>
      <c r="K44" s="187" t="s">
        <v>417</v>
      </c>
      <c r="L44" s="188" t="str">
        <f>IF(OR(L42="",L43=""),"",L42+L43)</f>
        <v/>
      </c>
      <c r="N44" s="189" t="s">
        <v>638</v>
      </c>
    </row>
    <row r="45" spans="2:14">
      <c r="B45" s="182"/>
      <c r="C45" s="191" t="s">
        <v>639</v>
      </c>
      <c r="D45" s="184"/>
      <c r="E45" s="182" t="s">
        <v>605</v>
      </c>
      <c r="F45" s="185"/>
      <c r="G45" s="182" t="s">
        <v>606</v>
      </c>
      <c r="H45" s="185"/>
      <c r="I45" s="186" t="s">
        <v>607</v>
      </c>
      <c r="J45" s="185">
        <v>0</v>
      </c>
      <c r="K45" s="187" t="s">
        <v>417</v>
      </c>
      <c r="L45" s="188" t="str">
        <f t="shared" ref="L45:L46" si="4">IF(OR(F45="",H45=""),"",(H45+IF(F45&gt;H45,1,0)-F45-J45)*24)</f>
        <v/>
      </c>
      <c r="N45" s="189"/>
    </row>
    <row r="46" spans="2:14">
      <c r="B46" s="182">
        <v>36</v>
      </c>
      <c r="C46" s="192" t="s">
        <v>471</v>
      </c>
      <c r="D46" s="184"/>
      <c r="E46" s="182" t="s">
        <v>605</v>
      </c>
      <c r="F46" s="185"/>
      <c r="G46" s="182" t="s">
        <v>606</v>
      </c>
      <c r="H46" s="185"/>
      <c r="I46" s="186" t="s">
        <v>607</v>
      </c>
      <c r="J46" s="185">
        <v>0</v>
      </c>
      <c r="K46" s="187" t="s">
        <v>417</v>
      </c>
      <c r="L46" s="188" t="str">
        <f t="shared" si="4"/>
        <v/>
      </c>
      <c r="N46" s="189"/>
    </row>
    <row r="47" spans="2:14">
      <c r="B47" s="182"/>
      <c r="C47" s="193" t="s">
        <v>471</v>
      </c>
      <c r="D47" s="184" t="str">
        <f>C45</f>
        <v>ai</v>
      </c>
      <c r="E47" s="182" t="s">
        <v>605</v>
      </c>
      <c r="F47" s="185" t="s">
        <v>471</v>
      </c>
      <c r="G47" s="182" t="s">
        <v>606</v>
      </c>
      <c r="H47" s="185" t="s">
        <v>471</v>
      </c>
      <c r="I47" s="186" t="s">
        <v>607</v>
      </c>
      <c r="J47" s="185" t="s">
        <v>471</v>
      </c>
      <c r="K47" s="187" t="s">
        <v>417</v>
      </c>
      <c r="L47" s="188" t="str">
        <f>IF(OR(L45="",L46=""),"",L45+L46)</f>
        <v/>
      </c>
      <c r="N47" s="189" t="s">
        <v>638</v>
      </c>
    </row>
    <row r="49" spans="3:4">
      <c r="C49" s="178" t="s">
        <v>640</v>
      </c>
      <c r="D49" s="178"/>
    </row>
    <row r="50" spans="3:4">
      <c r="C50" s="178" t="s">
        <v>641</v>
      </c>
      <c r="D50" s="178"/>
    </row>
    <row r="51" spans="3:4">
      <c r="C51" s="178" t="s">
        <v>642</v>
      </c>
      <c r="D51" s="178"/>
    </row>
    <row r="52" spans="3:4">
      <c r="C52" s="178" t="s">
        <v>643</v>
      </c>
      <c r="D52" s="178"/>
    </row>
  </sheetData>
  <mergeCells count="2">
    <mergeCell ref="F4:L4"/>
    <mergeCell ref="N4:N5"/>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地域密着型特定施設入居者生活介護</vt:lpstr>
      <vt:lpstr>人員・設備</vt:lpstr>
      <vt:lpstr>運営</vt:lpstr>
      <vt:lpstr>報酬</vt:lpstr>
      <vt:lpstr>勤務形態一覧</vt:lpstr>
      <vt:lpstr>シフト記号表</vt:lpstr>
      <vt:lpstr>記入方法</vt:lpstr>
      <vt:lpstr>勤務形態一覧（記入例）</vt:lpstr>
      <vt:lpstr>シフト記号表（記入例）</vt:lpstr>
      <vt:lpstr>運営!Print_Area</vt:lpstr>
      <vt:lpstr>人員・設備!Print_Area</vt:lpstr>
      <vt:lpstr>地域密着型特定施設入居者生活介護!Print_Area</vt:lpstr>
      <vt:lpstr>報酬!Print_Area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06071</dc:creator>
  <cp:lastModifiedBy>MSPC577</cp:lastModifiedBy>
  <cp:lastPrinted>2024-10-17T04:45:57Z</cp:lastPrinted>
  <dcterms:created xsi:type="dcterms:W3CDTF">2006-09-25T07:19:22Z</dcterms:created>
  <dcterms:modified xsi:type="dcterms:W3CDTF">2026-05-07T04:34:28Z</dcterms:modified>
</cp:coreProperties>
</file>