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9"/>
  <workbookPr filterPrivacy="1"/>
  <xr:revisionPtr revIDLastSave="0" documentId="13_ncr:1_{68E755C7-2AE0-49EE-A085-142985349DB5}" xr6:coauthVersionLast="36" xr6:coauthVersionMax="36" xr10:uidLastSave="{00000000-0000-0000-0000-000000000000}"/>
  <bookViews>
    <workbookView xWindow="0" yWindow="0" windowWidth="22260" windowHeight="12645" xr2:uid="{00000000-000D-0000-FFFF-FFFF00000000}"/>
  </bookViews>
  <sheets>
    <sheet name="7" sheetId="7" r:id="rId1"/>
    <sheet name="8" sheetId="42" r:id="rId2"/>
    <sheet name="9" sheetId="9" r:id="rId3"/>
    <sheet name="10" sheetId="10" r:id="rId4"/>
    <sheet name="11" sheetId="11" r:id="rId5"/>
    <sheet name="12" sheetId="12" r:id="rId6"/>
    <sheet name="13" sheetId="13" r:id="rId7"/>
    <sheet name="14" sheetId="14" r:id="rId8"/>
    <sheet name="15" sheetId="15" r:id="rId9"/>
    <sheet name="16" sheetId="16" r:id="rId10"/>
    <sheet name="17" sheetId="18" r:id="rId11"/>
    <sheet name="18" sheetId="19" r:id="rId12"/>
    <sheet name="19" sheetId="20" r:id="rId13"/>
    <sheet name="20" sheetId="22" r:id="rId14"/>
    <sheet name="21" sheetId="23" r:id="rId15"/>
    <sheet name="22" sheetId="24" r:id="rId16"/>
    <sheet name="23" sheetId="43" r:id="rId17"/>
    <sheet name="24" sheetId="44" r:id="rId18"/>
    <sheet name="25" sheetId="45" r:id="rId19"/>
    <sheet name="26" sheetId="46" r:id="rId20"/>
    <sheet name="27" sheetId="47" r:id="rId21"/>
    <sheet name="28" sheetId="48" r:id="rId22"/>
    <sheet name="29" sheetId="49" r:id="rId23"/>
    <sheet name="30" sheetId="32" r:id="rId24"/>
    <sheet name="31" sheetId="50" r:id="rId25"/>
    <sheet name="32" sheetId="34" r:id="rId26"/>
    <sheet name="33" sheetId="35" r:id="rId27"/>
    <sheet name="34" sheetId="36" r:id="rId28"/>
  </sheets>
  <externalReferences>
    <externalReference r:id="rId29"/>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 i="47" l="1"/>
  <c r="D12" i="47"/>
  <c r="H6" i="47"/>
  <c r="D6" i="47"/>
  <c r="E8" i="46"/>
  <c r="C9" i="46" s="1"/>
  <c r="D8" i="46"/>
  <c r="D9" i="46" s="1"/>
  <c r="C8" i="46"/>
  <c r="D26" i="45"/>
  <c r="B26" i="45"/>
  <c r="E8" i="45"/>
  <c r="D8" i="45"/>
  <c r="C8" i="45"/>
  <c r="B8" i="45"/>
  <c r="D7" i="44"/>
  <c r="D3" i="44"/>
  <c r="D18" i="44" s="1"/>
  <c r="F8" i="43"/>
  <c r="E8" i="43"/>
  <c r="C7" i="23" l="1"/>
  <c r="C8" i="23" s="1"/>
  <c r="B12" i="22"/>
  <c r="F3" i="20"/>
  <c r="E3" i="20"/>
  <c r="G5" i="19"/>
  <c r="D5" i="19"/>
  <c r="F6" i="18"/>
  <c r="F5" i="18"/>
  <c r="O26" i="9" l="1"/>
  <c r="N26" i="9"/>
  <c r="L26" i="9"/>
  <c r="K26" i="9"/>
  <c r="I26" i="9"/>
  <c r="H26" i="9"/>
  <c r="F26" i="9"/>
  <c r="E26" i="9"/>
  <c r="C26" i="9"/>
  <c r="B26" i="9"/>
  <c r="O25" i="9"/>
  <c r="N25" i="9"/>
  <c r="L25" i="9"/>
  <c r="K25" i="9"/>
  <c r="I25" i="9"/>
  <c r="H25" i="9"/>
  <c r="H27" i="9" s="1"/>
  <c r="F25" i="9"/>
  <c r="E25" i="9"/>
  <c r="C25" i="9"/>
  <c r="B25" i="9"/>
  <c r="O23" i="9"/>
  <c r="N23" i="9"/>
  <c r="L23" i="9"/>
  <c r="K23" i="9"/>
  <c r="I23" i="9"/>
  <c r="H23" i="9"/>
  <c r="F23" i="9"/>
  <c r="E23" i="9"/>
  <c r="C23" i="9"/>
  <c r="B23" i="9"/>
  <c r="O22" i="9"/>
  <c r="N22" i="9"/>
  <c r="L22" i="9"/>
  <c r="K22" i="9"/>
  <c r="I22" i="9"/>
  <c r="H22" i="9"/>
  <c r="F22" i="9"/>
  <c r="E22" i="9"/>
  <c r="C22" i="9"/>
  <c r="B22" i="9"/>
  <c r="O20" i="9"/>
  <c r="N20" i="9"/>
  <c r="L20" i="9"/>
  <c r="K20" i="9"/>
  <c r="I20" i="9"/>
  <c r="H20" i="9"/>
  <c r="F20" i="9"/>
  <c r="E20" i="9"/>
  <c r="C20" i="9"/>
  <c r="B20" i="9"/>
  <c r="O19" i="9"/>
  <c r="N19" i="9"/>
  <c r="L19" i="9"/>
  <c r="K19" i="9"/>
  <c r="I19" i="9"/>
  <c r="H19" i="9"/>
  <c r="F19" i="9"/>
  <c r="E19" i="9"/>
  <c r="C19" i="9"/>
  <c r="B19" i="9"/>
  <c r="O17" i="9"/>
  <c r="N17" i="9"/>
  <c r="L17" i="9"/>
  <c r="K17" i="9"/>
  <c r="I17" i="9"/>
  <c r="H17" i="9"/>
  <c r="F17" i="9"/>
  <c r="E17" i="9"/>
  <c r="C17" i="9"/>
  <c r="B17" i="9"/>
  <c r="O16" i="9"/>
  <c r="N16" i="9"/>
  <c r="L16" i="9"/>
  <c r="K16" i="9"/>
  <c r="I16" i="9"/>
  <c r="H16" i="9"/>
  <c r="F16" i="9"/>
  <c r="E16" i="9"/>
  <c r="C16" i="9"/>
  <c r="B16" i="9"/>
  <c r="O14" i="9"/>
  <c r="N14" i="9"/>
  <c r="L14" i="9"/>
  <c r="K14" i="9"/>
  <c r="I14" i="9"/>
  <c r="H14" i="9"/>
  <c r="F14" i="9"/>
  <c r="E14" i="9"/>
  <c r="C14" i="9"/>
  <c r="B14" i="9"/>
  <c r="O13" i="9"/>
  <c r="N13" i="9"/>
  <c r="L13" i="9"/>
  <c r="K13" i="9"/>
  <c r="I13" i="9"/>
  <c r="H13" i="9"/>
  <c r="H15" i="9" s="1"/>
  <c r="F13" i="9"/>
  <c r="E13" i="9"/>
  <c r="C13" i="9"/>
  <c r="B13" i="9"/>
  <c r="O11" i="9"/>
  <c r="N11" i="9"/>
  <c r="L11" i="9"/>
  <c r="K11" i="9"/>
  <c r="I11" i="9"/>
  <c r="H11" i="9"/>
  <c r="F11" i="9"/>
  <c r="E11" i="9"/>
  <c r="C11" i="9"/>
  <c r="B11" i="9"/>
  <c r="O10" i="9"/>
  <c r="N10" i="9"/>
  <c r="L10" i="9"/>
  <c r="K10" i="9"/>
  <c r="I10" i="9"/>
  <c r="H10" i="9"/>
  <c r="F10" i="9"/>
  <c r="E10" i="9"/>
  <c r="C10" i="9"/>
  <c r="B10" i="9"/>
  <c r="O8" i="9"/>
  <c r="N8" i="9"/>
  <c r="L8" i="9"/>
  <c r="K8" i="9"/>
  <c r="I8" i="9"/>
  <c r="H8" i="9"/>
  <c r="F8" i="9"/>
  <c r="E8" i="9"/>
  <c r="C8" i="9"/>
  <c r="B8" i="9"/>
  <c r="O7" i="9"/>
  <c r="N7" i="9"/>
  <c r="L7" i="9"/>
  <c r="K7" i="9"/>
  <c r="I7" i="9"/>
  <c r="H7" i="9"/>
  <c r="H9" i="9" s="1"/>
  <c r="F7" i="9"/>
  <c r="E7" i="9"/>
  <c r="G7" i="9" s="1"/>
  <c r="C7" i="9"/>
  <c r="B7" i="9"/>
  <c r="O5" i="9"/>
  <c r="N5" i="9"/>
  <c r="L5" i="9"/>
  <c r="K5" i="9"/>
  <c r="I5" i="9"/>
  <c r="H5" i="9"/>
  <c r="F5" i="9"/>
  <c r="E5" i="9"/>
  <c r="C5" i="9"/>
  <c r="B5" i="9"/>
  <c r="O4" i="9"/>
  <c r="N4" i="9"/>
  <c r="L4" i="9"/>
  <c r="K4" i="9"/>
  <c r="I4" i="9"/>
  <c r="H4" i="9"/>
  <c r="F4" i="9"/>
  <c r="E4" i="9"/>
  <c r="C4" i="9"/>
  <c r="B4" i="9"/>
  <c r="D22" i="9" l="1"/>
  <c r="G4" i="9"/>
  <c r="F18" i="9"/>
  <c r="N29" i="9"/>
  <c r="R17" i="9"/>
  <c r="I28" i="9"/>
  <c r="P7" i="9"/>
  <c r="M8" i="9"/>
  <c r="B15" i="9"/>
  <c r="N27" i="9"/>
  <c r="L18" i="9"/>
  <c r="O9" i="9"/>
  <c r="F9" i="9"/>
  <c r="E18" i="9"/>
  <c r="Q19" i="9"/>
  <c r="N21" i="9"/>
  <c r="O21" i="9"/>
  <c r="I24" i="9"/>
  <c r="O24" i="9"/>
  <c r="I27" i="9"/>
  <c r="O27" i="9"/>
  <c r="J23" i="9"/>
  <c r="P23" i="9"/>
  <c r="J26" i="9"/>
  <c r="P26" i="9"/>
  <c r="M26" i="9"/>
  <c r="E24" i="9"/>
  <c r="N28" i="9"/>
  <c r="N30" i="9" s="1"/>
  <c r="F21" i="9"/>
  <c r="L21" i="9"/>
  <c r="F24" i="9"/>
  <c r="R11" i="9"/>
  <c r="I15" i="9"/>
  <c r="M14" i="9"/>
  <c r="P16" i="9"/>
  <c r="G26" i="9"/>
  <c r="K6" i="9"/>
  <c r="L6" i="9"/>
  <c r="K12" i="9"/>
  <c r="J11" i="9"/>
  <c r="K15" i="9"/>
  <c r="D14" i="9"/>
  <c r="J14" i="9"/>
  <c r="P20" i="9"/>
  <c r="Q16" i="9"/>
  <c r="M22" i="9"/>
  <c r="F28" i="9"/>
  <c r="D5" i="9"/>
  <c r="I12" i="9"/>
  <c r="G13" i="9"/>
  <c r="Q23" i="9"/>
  <c r="E29" i="9"/>
  <c r="I18" i="9"/>
  <c r="R23" i="9"/>
  <c r="G14" i="9"/>
  <c r="J17" i="9"/>
  <c r="H29" i="9"/>
  <c r="C9" i="9"/>
  <c r="R20" i="9"/>
  <c r="D25" i="9"/>
  <c r="I29" i="9"/>
  <c r="E9" i="9"/>
  <c r="L15" i="9"/>
  <c r="M17" i="9"/>
  <c r="G20" i="9"/>
  <c r="B6" i="9"/>
  <c r="M5" i="9"/>
  <c r="R7" i="9"/>
  <c r="I21" i="9"/>
  <c r="E27" i="9"/>
  <c r="Q26" i="9"/>
  <c r="D8" i="9"/>
  <c r="P8" i="9"/>
  <c r="P9" i="9" s="1"/>
  <c r="C15" i="9"/>
  <c r="G16" i="9"/>
  <c r="G11" i="9"/>
  <c r="M4" i="9"/>
  <c r="O12" i="9"/>
  <c r="P4" i="9"/>
  <c r="Q8" i="9"/>
  <c r="J10" i="9"/>
  <c r="E15" i="9"/>
  <c r="Q14" i="9"/>
  <c r="R19" i="9"/>
  <c r="R22" i="9"/>
  <c r="N24" i="9"/>
  <c r="J7" i="9"/>
  <c r="H28" i="9"/>
  <c r="B29" i="9"/>
  <c r="L29" i="9"/>
  <c r="N9" i="9"/>
  <c r="P11" i="9"/>
  <c r="R14" i="9"/>
  <c r="P14" i="9"/>
  <c r="D17" i="9"/>
  <c r="P17" i="9"/>
  <c r="H21" i="9"/>
  <c r="D20" i="9"/>
  <c r="M23" i="9"/>
  <c r="R25" i="9"/>
  <c r="G25" i="9"/>
  <c r="R26" i="9"/>
  <c r="Q10" i="9"/>
  <c r="J19" i="9"/>
  <c r="L28" i="9"/>
  <c r="G5" i="9"/>
  <c r="G6" i="9" s="1"/>
  <c r="E6" i="9"/>
  <c r="I9" i="9"/>
  <c r="R8" i="9"/>
  <c r="R10" i="9"/>
  <c r="N12" i="9"/>
  <c r="H12" i="9"/>
  <c r="M13" i="9"/>
  <c r="K18" i="9"/>
  <c r="G17" i="9"/>
  <c r="K21" i="9"/>
  <c r="J22" i="9"/>
  <c r="G23" i="9"/>
  <c r="D26" i="9"/>
  <c r="O29" i="9"/>
  <c r="M10" i="9"/>
  <c r="C6" i="9"/>
  <c r="D10" i="9"/>
  <c r="Q20" i="9"/>
  <c r="B27" i="9"/>
  <c r="Q7" i="9"/>
  <c r="K9" i="9"/>
  <c r="G8" i="9"/>
  <c r="G9" i="9" s="1"/>
  <c r="E12" i="9"/>
  <c r="P10" i="9"/>
  <c r="D13" i="9"/>
  <c r="D15" i="9" s="1"/>
  <c r="N15" i="9"/>
  <c r="B18" i="9"/>
  <c r="N18" i="9"/>
  <c r="C21" i="9"/>
  <c r="P19" i="9"/>
  <c r="K24" i="9"/>
  <c r="H24" i="9"/>
  <c r="M25" i="9"/>
  <c r="M27" i="9" s="1"/>
  <c r="C27" i="9"/>
  <c r="D4" i="9"/>
  <c r="O28" i="9"/>
  <c r="J5" i="9"/>
  <c r="L9" i="9"/>
  <c r="F12" i="9"/>
  <c r="Q11" i="9"/>
  <c r="M11" i="9"/>
  <c r="R13" i="9"/>
  <c r="O15" i="9"/>
  <c r="C18" i="9"/>
  <c r="O18" i="9"/>
  <c r="E21" i="9"/>
  <c r="M20" i="9"/>
  <c r="Q22" i="9"/>
  <c r="L27" i="9"/>
  <c r="K27" i="9"/>
  <c r="Q4" i="9"/>
  <c r="J4" i="9"/>
  <c r="R4" i="9"/>
  <c r="P5" i="9"/>
  <c r="F6" i="9"/>
  <c r="N6" i="9"/>
  <c r="D7" i="9"/>
  <c r="J8" i="9"/>
  <c r="J9" i="9" s="1"/>
  <c r="D11" i="9"/>
  <c r="B12" i="9"/>
  <c r="P13" i="9"/>
  <c r="J16" i="9"/>
  <c r="R16" i="9"/>
  <c r="R18" i="9" s="1"/>
  <c r="D19" i="9"/>
  <c r="J20" i="9"/>
  <c r="D23" i="9"/>
  <c r="D24" i="9" s="1"/>
  <c r="B24" i="9"/>
  <c r="P25" i="9"/>
  <c r="B28" i="9"/>
  <c r="F29" i="9"/>
  <c r="F30" i="9" s="1"/>
  <c r="Q5" i="9"/>
  <c r="O6" i="9"/>
  <c r="M7" i="9"/>
  <c r="G10" i="9"/>
  <c r="C12" i="9"/>
  <c r="Q13" i="9"/>
  <c r="Q17" i="9"/>
  <c r="S17" i="9" s="1"/>
  <c r="M19" i="9"/>
  <c r="G22" i="9"/>
  <c r="C24" i="9"/>
  <c r="Q25" i="9"/>
  <c r="C28" i="9"/>
  <c r="K28" i="9"/>
  <c r="R5" i="9"/>
  <c r="H6" i="9"/>
  <c r="B9" i="9"/>
  <c r="L12" i="9"/>
  <c r="J13" i="9"/>
  <c r="F15" i="9"/>
  <c r="D16" i="9"/>
  <c r="D18" i="9" s="1"/>
  <c r="H18" i="9"/>
  <c r="B21" i="9"/>
  <c r="P22" i="9"/>
  <c r="P24" i="9" s="1"/>
  <c r="L24" i="9"/>
  <c r="J25" i="9"/>
  <c r="F27" i="9"/>
  <c r="I6" i="9"/>
  <c r="M16" i="9"/>
  <c r="G19" i="9"/>
  <c r="E28" i="9"/>
  <c r="C29" i="9"/>
  <c r="K29" i="9"/>
  <c r="P15" i="9" l="1"/>
  <c r="R24" i="9"/>
  <c r="I30" i="9"/>
  <c r="R15" i="9"/>
  <c r="J24" i="9"/>
  <c r="M9" i="9"/>
  <c r="M24" i="9"/>
  <c r="M15" i="9"/>
  <c r="L30" i="9"/>
  <c r="M21" i="9"/>
  <c r="Q24" i="9"/>
  <c r="R21" i="9"/>
  <c r="R9" i="9"/>
  <c r="G27" i="9"/>
  <c r="G15" i="9"/>
  <c r="S26" i="9"/>
  <c r="S10" i="9"/>
  <c r="S19" i="9"/>
  <c r="G12" i="9"/>
  <c r="J18" i="9"/>
  <c r="S7" i="9"/>
  <c r="S11" i="9"/>
  <c r="M18" i="9"/>
  <c r="D9" i="9"/>
  <c r="Q9" i="9"/>
  <c r="E30" i="9"/>
  <c r="J15" i="9"/>
  <c r="D21" i="9"/>
  <c r="D6" i="9"/>
  <c r="R12" i="9"/>
  <c r="J27" i="9"/>
  <c r="G24" i="9"/>
  <c r="D12" i="9"/>
  <c r="M29" i="9"/>
  <c r="P21" i="9"/>
  <c r="S20" i="9"/>
  <c r="P18" i="9"/>
  <c r="J12" i="9"/>
  <c r="M6" i="9"/>
  <c r="H30" i="9"/>
  <c r="P27" i="9"/>
  <c r="G21" i="9"/>
  <c r="B30" i="9"/>
  <c r="J21" i="9"/>
  <c r="M12" i="9"/>
  <c r="S23" i="9"/>
  <c r="D27" i="9"/>
  <c r="R27" i="9"/>
  <c r="S8" i="9"/>
  <c r="G18" i="9"/>
  <c r="P12" i="9"/>
  <c r="R29" i="9"/>
  <c r="J29" i="9"/>
  <c r="G29" i="9"/>
  <c r="S22" i="9"/>
  <c r="O30" i="9"/>
  <c r="P29" i="9"/>
  <c r="Q21" i="9"/>
  <c r="S14" i="9"/>
  <c r="Q12" i="9"/>
  <c r="M28" i="9"/>
  <c r="S16" i="9"/>
  <c r="S18" i="9" s="1"/>
  <c r="S5" i="9"/>
  <c r="Q29" i="9"/>
  <c r="Q18" i="9"/>
  <c r="R6" i="9"/>
  <c r="R28" i="9"/>
  <c r="D28" i="9"/>
  <c r="G28" i="9"/>
  <c r="P6" i="9"/>
  <c r="Q27" i="9"/>
  <c r="S25" i="9"/>
  <c r="S27" i="9" s="1"/>
  <c r="Q15" i="9"/>
  <c r="S13" i="9"/>
  <c r="J6" i="9"/>
  <c r="J28" i="9"/>
  <c r="D29" i="9"/>
  <c r="K30" i="9"/>
  <c r="Q6" i="9"/>
  <c r="Q28" i="9"/>
  <c r="S4" i="9"/>
  <c r="C30" i="9"/>
  <c r="P28" i="9"/>
  <c r="J30" i="9" l="1"/>
  <c r="S21" i="9"/>
  <c r="S12" i="9"/>
  <c r="M30" i="9"/>
  <c r="Q30" i="9"/>
  <c r="R30" i="9"/>
  <c r="S24" i="9"/>
  <c r="S9" i="9"/>
  <c r="G30" i="9"/>
  <c r="S29" i="9"/>
  <c r="D30" i="9"/>
  <c r="P30" i="9"/>
  <c r="S15" i="9"/>
  <c r="S6" i="9"/>
  <c r="S28" i="9"/>
  <c r="S30" i="9" l="1"/>
  <c r="F44" i="7" l="1"/>
  <c r="E44" i="7"/>
  <c r="D44" i="7"/>
  <c r="C44" i="7"/>
  <c r="B44" i="7"/>
  <c r="D6" i="34" l="1"/>
  <c r="D5" i="34"/>
  <c r="H11" i="32"/>
  <c r="G11" i="32"/>
  <c r="H5" i="32"/>
  <c r="F3" i="16"/>
  <c r="E3" i="16"/>
  <c r="F5" i="15"/>
  <c r="E5" i="15"/>
  <c r="D5" i="15"/>
  <c r="C5" i="15"/>
  <c r="B5" i="15"/>
  <c r="G4" i="15"/>
  <c r="G3" i="15"/>
  <c r="H4" i="12"/>
  <c r="D4" i="12"/>
  <c r="I4" i="11"/>
  <c r="E4" i="11"/>
  <c r="I6" i="10"/>
  <c r="I7" i="10" s="1"/>
  <c r="H6" i="10"/>
  <c r="H7" i="10" s="1"/>
  <c r="G6" i="10"/>
  <c r="G7" i="10" s="1"/>
  <c r="F6" i="10"/>
  <c r="F7" i="10" s="1"/>
  <c r="E6" i="10"/>
  <c r="E7" i="10" s="1"/>
  <c r="D6" i="10"/>
  <c r="D7" i="10" s="1"/>
  <c r="C6" i="10"/>
  <c r="C7" i="10" s="1"/>
  <c r="B6" i="10"/>
  <c r="B7" i="10" s="1"/>
  <c r="I44" i="7"/>
  <c r="H44" i="7"/>
  <c r="G44" i="7"/>
  <c r="I43" i="7"/>
  <c r="H43" i="7"/>
  <c r="G43" i="7"/>
  <c r="D43" i="7"/>
  <c r="I42" i="7"/>
  <c r="H42" i="7"/>
  <c r="G42" i="7"/>
  <c r="D42" i="7"/>
  <c r="I41" i="7"/>
  <c r="H41" i="7"/>
  <c r="G41" i="7"/>
  <c r="D41" i="7"/>
  <c r="I40" i="7"/>
  <c r="H40" i="7"/>
  <c r="G40" i="7"/>
  <c r="D40" i="7"/>
  <c r="J40" i="7" s="1"/>
  <c r="I39" i="7"/>
  <c r="H39" i="7"/>
  <c r="G39" i="7"/>
  <c r="D39" i="7"/>
  <c r="I38" i="7"/>
  <c r="H38" i="7"/>
  <c r="G38" i="7"/>
  <c r="D38" i="7"/>
  <c r="I37" i="7"/>
  <c r="H37" i="7"/>
  <c r="G37" i="7"/>
  <c r="J37" i="7" s="1"/>
  <c r="D37" i="7"/>
  <c r="I36" i="7"/>
  <c r="H36" i="7"/>
  <c r="G36" i="7"/>
  <c r="D36" i="7"/>
  <c r="I35" i="7"/>
  <c r="H35" i="7"/>
  <c r="G35" i="7"/>
  <c r="J35" i="7" s="1"/>
  <c r="D35" i="7"/>
  <c r="I34" i="7"/>
  <c r="H34" i="7"/>
  <c r="G34" i="7"/>
  <c r="D34" i="7"/>
  <c r="I33" i="7"/>
  <c r="H33" i="7"/>
  <c r="G33" i="7"/>
  <c r="D33" i="7"/>
  <c r="I32" i="7"/>
  <c r="H32" i="7"/>
  <c r="G32" i="7"/>
  <c r="D32" i="7"/>
  <c r="I31" i="7"/>
  <c r="H31" i="7"/>
  <c r="G31" i="7"/>
  <c r="D31" i="7"/>
  <c r="I30" i="7"/>
  <c r="H30" i="7"/>
  <c r="G30" i="7"/>
  <c r="D30" i="7"/>
  <c r="I29" i="7"/>
  <c r="H29" i="7"/>
  <c r="G29" i="7"/>
  <c r="D29" i="7"/>
  <c r="I28" i="7"/>
  <c r="H28" i="7"/>
  <c r="G28" i="7"/>
  <c r="D28" i="7"/>
  <c r="I27" i="7"/>
  <c r="H27" i="7"/>
  <c r="G27" i="7"/>
  <c r="D27" i="7"/>
  <c r="I26" i="7"/>
  <c r="H26" i="7"/>
  <c r="G26" i="7"/>
  <c r="D26" i="7"/>
  <c r="I25" i="7"/>
  <c r="H25" i="7"/>
  <c r="G25" i="7"/>
  <c r="D25" i="7"/>
  <c r="I24" i="7"/>
  <c r="H24" i="7"/>
  <c r="G24" i="7"/>
  <c r="D24" i="7"/>
  <c r="I23" i="7"/>
  <c r="H23" i="7"/>
  <c r="G23" i="7"/>
  <c r="D23" i="7"/>
  <c r="I22" i="7"/>
  <c r="H22" i="7"/>
  <c r="G22" i="7"/>
  <c r="D22" i="7"/>
  <c r="I21" i="7"/>
  <c r="H21" i="7"/>
  <c r="G21" i="7"/>
  <c r="D21" i="7"/>
  <c r="I20" i="7"/>
  <c r="H20" i="7"/>
  <c r="G20" i="7"/>
  <c r="D20" i="7"/>
  <c r="I19" i="7"/>
  <c r="H19" i="7"/>
  <c r="G19" i="7"/>
  <c r="D19" i="7"/>
  <c r="I18" i="7"/>
  <c r="H18" i="7"/>
  <c r="G18" i="7"/>
  <c r="D18" i="7"/>
  <c r="I17" i="7"/>
  <c r="H17" i="7"/>
  <c r="G17" i="7"/>
  <c r="D17" i="7"/>
  <c r="I16" i="7"/>
  <c r="H16" i="7"/>
  <c r="G16" i="7"/>
  <c r="D16" i="7"/>
  <c r="I15" i="7"/>
  <c r="H15" i="7"/>
  <c r="G15" i="7"/>
  <c r="D15" i="7"/>
  <c r="I14" i="7"/>
  <c r="H14" i="7"/>
  <c r="G14" i="7"/>
  <c r="D14" i="7"/>
  <c r="I13" i="7"/>
  <c r="H13" i="7"/>
  <c r="G13" i="7"/>
  <c r="D13" i="7"/>
  <c r="I12" i="7"/>
  <c r="H12" i="7"/>
  <c r="G12" i="7"/>
  <c r="D12" i="7"/>
  <c r="I11" i="7"/>
  <c r="H11" i="7"/>
  <c r="G11" i="7"/>
  <c r="D11" i="7"/>
  <c r="I10" i="7"/>
  <c r="H10" i="7"/>
  <c r="G10" i="7"/>
  <c r="D10" i="7"/>
  <c r="I9" i="7"/>
  <c r="H9" i="7"/>
  <c r="G9" i="7"/>
  <c r="D9" i="7"/>
  <c r="I8" i="7"/>
  <c r="H8" i="7"/>
  <c r="G8" i="7"/>
  <c r="D8" i="7"/>
  <c r="I7" i="7"/>
  <c r="H7" i="7"/>
  <c r="G7" i="7"/>
  <c r="D7" i="7"/>
  <c r="I6" i="7"/>
  <c r="H6" i="7"/>
  <c r="G6" i="7"/>
  <c r="D6" i="7"/>
  <c r="I5" i="7"/>
  <c r="H5" i="7"/>
  <c r="G5" i="7"/>
  <c r="D5" i="7"/>
  <c r="I4" i="7"/>
  <c r="H4" i="7"/>
  <c r="G4" i="7"/>
  <c r="D4" i="7"/>
  <c r="G5" i="15" l="1"/>
  <c r="J38" i="7"/>
  <c r="J44" i="7"/>
  <c r="J42" i="7"/>
  <c r="J41" i="7"/>
  <c r="J36" i="7"/>
  <c r="J34" i="7"/>
  <c r="J32" i="7"/>
  <c r="J31" i="7"/>
  <c r="J30" i="7"/>
  <c r="J28" i="7"/>
  <c r="J27" i="7"/>
  <c r="J26" i="7"/>
  <c r="J24" i="7"/>
  <c r="J22" i="7"/>
  <c r="J20" i="7"/>
  <c r="J18" i="7"/>
  <c r="J6" i="7"/>
  <c r="J4" i="7"/>
  <c r="J8" i="7"/>
  <c r="J12" i="7"/>
  <c r="J14" i="7"/>
  <c r="J16" i="7"/>
  <c r="J21" i="7"/>
  <c r="J25" i="7"/>
  <c r="J29" i="7"/>
  <c r="J33" i="7"/>
  <c r="J39" i="7"/>
  <c r="J43" i="7"/>
  <c r="J9" i="7"/>
  <c r="J15" i="7"/>
  <c r="J23" i="7"/>
  <c r="J5" i="7"/>
  <c r="J11" i="7"/>
  <c r="J13" i="7"/>
  <c r="J17" i="7"/>
  <c r="J19" i="7"/>
  <c r="J10" i="7"/>
  <c r="J7" i="7"/>
</calcChain>
</file>

<file path=xl/sharedStrings.xml><?xml version="1.0" encoding="utf-8"?>
<sst xmlns="http://schemas.openxmlformats.org/spreadsheetml/2006/main" count="736" uniqueCount="508">
  <si>
    <t>投票率</t>
  </si>
  <si>
    <t>男</t>
  </si>
  <si>
    <t>女</t>
  </si>
  <si>
    <t>計</t>
  </si>
  <si>
    <t>候補者の氏名</t>
  </si>
  <si>
    <t>投 票 区</t>
  </si>
  <si>
    <t>第10投票区</t>
  </si>
  <si>
    <t>第11投票区</t>
  </si>
  <si>
    <t>第12投票区</t>
  </si>
  <si>
    <t>第13投票区</t>
  </si>
  <si>
    <t>第14投票区</t>
  </si>
  <si>
    <t>第15投票区</t>
  </si>
  <si>
    <t>第16投票区</t>
  </si>
  <si>
    <t>第17投票区</t>
  </si>
  <si>
    <t>第18投票区</t>
  </si>
  <si>
    <t>第19投票区</t>
  </si>
  <si>
    <t>第20投票区</t>
  </si>
  <si>
    <t>第21投票区</t>
  </si>
  <si>
    <t>第22投票区</t>
  </si>
  <si>
    <t>第23投票区</t>
  </si>
  <si>
    <t>第24投票区</t>
  </si>
  <si>
    <t>第25投票区</t>
  </si>
  <si>
    <t>第26投票区</t>
  </si>
  <si>
    <t>第27投票区</t>
  </si>
  <si>
    <t>第28投票区</t>
  </si>
  <si>
    <t>第29投票区</t>
  </si>
  <si>
    <t>第30投票区</t>
  </si>
  <si>
    <t>第31投票区</t>
  </si>
  <si>
    <t>第32投票区</t>
  </si>
  <si>
    <t>第33投票区</t>
  </si>
  <si>
    <t>第34投票区</t>
  </si>
  <si>
    <t>第35投票区</t>
  </si>
  <si>
    <t>第36投票区</t>
  </si>
  <si>
    <t>第37投票区</t>
  </si>
  <si>
    <t>第38投票区</t>
  </si>
  <si>
    <t>第39投票区</t>
  </si>
  <si>
    <t>第40投票区</t>
  </si>
  <si>
    <t>投票管理者</t>
  </si>
  <si>
    <t>投 票 立 会 人</t>
  </si>
  <si>
    <t>合計</t>
  </si>
  <si>
    <t>鎌倉地域</t>
  </si>
  <si>
    <t>腰越地域</t>
  </si>
  <si>
    <t>深沢地域</t>
  </si>
  <si>
    <t>大船地域</t>
  </si>
  <si>
    <t>玉縄地域</t>
  </si>
  <si>
    <t>地域計</t>
  </si>
  <si>
    <t>以上</t>
  </si>
  <si>
    <t>時刻</t>
  </si>
  <si>
    <t>仮投票</t>
  </si>
  <si>
    <t>当日</t>
  </si>
  <si>
    <t>期日前</t>
  </si>
  <si>
    <t>不在者</t>
  </si>
  <si>
    <t>12　投票管理者数及び投票事務従事者数に関する調</t>
  </si>
  <si>
    <t>職務代理者</t>
  </si>
  <si>
    <t>合　計</t>
  </si>
  <si>
    <t>選管書記</t>
  </si>
  <si>
    <t>市の職員</t>
  </si>
  <si>
    <t>その他</t>
  </si>
  <si>
    <t>13　期日前投票所に関する調</t>
  </si>
  <si>
    <t>建 物 の 名 称</t>
  </si>
  <si>
    <t>所　在　地</t>
  </si>
  <si>
    <t>設 置 期 間</t>
  </si>
  <si>
    <t>投 票 時 間</t>
  </si>
  <si>
    <t>期日</t>
  </si>
  <si>
    <t>区分</t>
  </si>
  <si>
    <t>区　分</t>
  </si>
  <si>
    <t>期日前投票総数(A)</t>
  </si>
  <si>
    <t>選挙当日の有権者数(B)</t>
  </si>
  <si>
    <t>合　　計</t>
  </si>
  <si>
    <t>区　　分</t>
  </si>
  <si>
    <t>市　　　内</t>
  </si>
  <si>
    <t>請求数</t>
  </si>
  <si>
    <t>受理数</t>
  </si>
  <si>
    <t>交　　　　　付</t>
  </si>
  <si>
    <t>投　　　　　票</t>
  </si>
  <si>
    <t>投 票 者 総 数(C)</t>
  </si>
  <si>
    <t>区　　　　　　　　　　分</t>
  </si>
  <si>
    <t>船長に対してなしたもの</t>
  </si>
  <si>
    <t>少年院の長又は婦人補導院の長に対してなしたもの</t>
  </si>
  <si>
    <t>特定国外派遣組織の長に対してなしたもの</t>
  </si>
  <si>
    <t>合　　　　　　　　　　計</t>
  </si>
  <si>
    <t>投票管理者において受理と決定し、かつ、拒否の決定をしなかったもの</t>
  </si>
  <si>
    <t>開票管理者において不受理と決定したもの</t>
  </si>
  <si>
    <t>開票管理者において受理と決定したもの</t>
  </si>
  <si>
    <t>党　派</t>
  </si>
  <si>
    <t>当日有権者数（人）</t>
  </si>
  <si>
    <t>投票者数（人）</t>
  </si>
  <si>
    <t>５地域合計</t>
  </si>
  <si>
    <t>男　性</t>
  </si>
  <si>
    <t>女　性</t>
  </si>
  <si>
    <t>歳</t>
  </si>
  <si>
    <t>代</t>
  </si>
  <si>
    <t>歳代</t>
  </si>
  <si>
    <t>地域</t>
  </si>
  <si>
    <t>別</t>
  </si>
  <si>
    <t>最終</t>
  </si>
  <si>
    <t>代理投票数</t>
  </si>
  <si>
    <t>点字投票数</t>
  </si>
  <si>
    <t>内有効</t>
  </si>
  <si>
    <t>内無効</t>
  </si>
  <si>
    <t>投票事務従事者</t>
  </si>
  <si>
    <t>鎌倉市常盤111番地3</t>
  </si>
  <si>
    <t>⑴　鎌倉市役所第3分庁舎講堂</t>
  </si>
  <si>
    <t>井上　洋子</t>
  </si>
  <si>
    <t>投 票 数</t>
  </si>
  <si>
    <t>選挙人が所在・居住する地の市区町村の選挙管理委員会委員長に対してなしたもの</t>
  </si>
  <si>
    <t>鎌倉市得票数</t>
  </si>
  <si>
    <t>神奈川県得票数</t>
  </si>
  <si>
    <t>合　　　計</t>
  </si>
  <si>
    <t>鎌倉市役所第3分庁舎講堂</t>
    <phoneticPr fontId="5" type="Hiragana"/>
  </si>
  <si>
    <t>鎌倉市御成町18番10号</t>
    <phoneticPr fontId="5" type="Hiragana"/>
  </si>
  <si>
    <t>鎌倉市大船二丁目1番26号</t>
    <phoneticPr fontId="1"/>
  </si>
  <si>
    <t>鎌倉市腰越864番地</t>
    <phoneticPr fontId="1"/>
  </si>
  <si>
    <t>鎌倉市岡本二丁目16番3号</t>
    <phoneticPr fontId="1"/>
  </si>
  <si>
    <t>腰越行政センター多目的室</t>
    <phoneticPr fontId="1"/>
  </si>
  <si>
    <t>深沢行政センター第１集会室</t>
    <phoneticPr fontId="1"/>
  </si>
  <si>
    <t>玉縄行政センター第１集会室</t>
    <phoneticPr fontId="1"/>
  </si>
  <si>
    <t>鎌倉市役所
第３分庁舎講堂</t>
    <phoneticPr fontId="1"/>
  </si>
  <si>
    <t>単位：枚</t>
    <rPh sb="0" eb="2">
      <t>たんい</t>
    </rPh>
    <rPh sb="3" eb="4">
      <t>まい</t>
    </rPh>
    <phoneticPr fontId="5" type="Hiragana"/>
  </si>
  <si>
    <t>不在者投票総数(A)</t>
    <phoneticPr fontId="1"/>
  </si>
  <si>
    <t>区　　　　　　　　　　分</t>
    <phoneticPr fontId="1"/>
  </si>
  <si>
    <t>臨時職務
代理者</t>
    <phoneticPr fontId="1"/>
  </si>
  <si>
    <t>投票管理者において不受理
又は拒否と決定したもの</t>
    <phoneticPr fontId="1"/>
  </si>
  <si>
    <t>有効投票計　（イ）</t>
  </si>
  <si>
    <t>有効投票内訳</t>
  </si>
  <si>
    <t>一般有効投票</t>
  </si>
  <si>
    <t>法第６８条の２</t>
  </si>
  <si>
    <t>に該当のもの</t>
  </si>
  <si>
    <t>第４項によりあん分したもの</t>
  </si>
  <si>
    <t>いずれの候補者にも属しないもの</t>
  </si>
  <si>
    <t>所定の用紙を用いないもの</t>
  </si>
  <si>
    <t>候補者でない者又は候補者となることができない者の氏名を記載したもの</t>
  </si>
  <si>
    <t>２人以上の候補者の氏名を記載したもの</t>
  </si>
  <si>
    <t>被選挙権のない候補者の氏名を記載したもの</t>
  </si>
  <si>
    <t>候補者の氏名のほか、他事を記載したもの</t>
  </si>
  <si>
    <t>候補者の氏名を自書しないもの</t>
  </si>
  <si>
    <t>候補者の何人を記載したかを確認し難いもの</t>
  </si>
  <si>
    <t>白紙投票</t>
  </si>
  <si>
    <t>単に雑事を記載したもの</t>
  </si>
  <si>
    <t>単に記号、符号を記載したもの</t>
  </si>
  <si>
    <t>（イ）＋（ロ）　　　　　　　　　　合　　計</t>
  </si>
  <si>
    <t>合　　　　計</t>
  </si>
  <si>
    <t>候補者氏名</t>
  </si>
  <si>
    <t>得　　　票　　　数</t>
  </si>
  <si>
    <t>開 　票 　率(％）</t>
  </si>
  <si>
    <t>開票管理者</t>
  </si>
  <si>
    <t>開　票　事　務　従　事　者</t>
  </si>
  <si>
    <t>職　務</t>
  </si>
  <si>
    <t>代理者</t>
  </si>
  <si>
    <t>臨時職務</t>
  </si>
  <si>
    <t>代 理 者</t>
  </si>
  <si>
    <t>同職務代理者</t>
  </si>
  <si>
    <t>住所</t>
  </si>
  <si>
    <t>氏名</t>
  </si>
  <si>
    <t>鎌倉市鎌倉山</t>
  </si>
  <si>
    <t>藤村　耕造</t>
  </si>
  <si>
    <t>候　　補　　者</t>
  </si>
  <si>
    <t>所 属 党 派</t>
  </si>
  <si>
    <t>⑴　会場数</t>
  </si>
  <si>
    <t>法第161条第１項第２号の数</t>
  </si>
  <si>
    <t>法第161条第１項第３号の市の選挙管理委員会の指定した施設の数</t>
  </si>
  <si>
    <t>学校</t>
  </si>
  <si>
    <t>公民館</t>
  </si>
  <si>
    <t>公会堂</t>
  </si>
  <si>
    <t>社寺</t>
  </si>
  <si>
    <t>農協</t>
  </si>
  <si>
    <t>商工会議所</t>
  </si>
  <si>
    <t>⑵　使用度数</t>
  </si>
  <si>
    <t>法第161条第１項第１号の</t>
  </si>
  <si>
    <t>学校及び公民館</t>
  </si>
  <si>
    <t>法第161条第１項第２号の</t>
  </si>
  <si>
    <t>法第161条第1項第3号の市の選挙管理委員会の指定した施設</t>
  </si>
  <si>
    <t>公費負担</t>
  </si>
  <si>
    <t>候補者負担</t>
  </si>
  <si>
    <t>世帯数</t>
  </si>
  <si>
    <t>配　布　日</t>
  </si>
  <si>
    <t>配布部数</t>
  </si>
  <si>
    <t>補完場所数</t>
  </si>
  <si>
    <t>補完部数</t>
  </si>
  <si>
    <t>大きさ及びページ数</t>
  </si>
  <si>
    <t>選挙人名簿</t>
  </si>
  <si>
    <t>登録者数</t>
  </si>
  <si>
    <t>1,000人以上</t>
  </si>
  <si>
    <t>5,000人未満</t>
  </si>
  <si>
    <t>5,000人以上</t>
  </si>
  <si>
    <t>1万人未満</t>
  </si>
  <si>
    <t>投票区別面積</t>
  </si>
  <si>
    <t>４k㎡未満</t>
  </si>
  <si>
    <t>投票区数</t>
  </si>
  <si>
    <t>掲示板設置数</t>
  </si>
  <si>
    <t>職名</t>
  </si>
  <si>
    <t>委員長</t>
  </si>
  <si>
    <t>委員</t>
  </si>
  <si>
    <t>⑴　専任</t>
  </si>
  <si>
    <t>職　名</t>
  </si>
  <si>
    <t>氏　名</t>
  </si>
  <si>
    <t>書記</t>
  </si>
  <si>
    <t>⑵　補助執行職員</t>
  </si>
  <si>
    <t>期　間</t>
  </si>
  <si>
    <t>次長補佐（選挙担当担当係長兼務）</t>
  </si>
  <si>
    <t>無　　効　　投　　票　　内　　訳</t>
    <phoneticPr fontId="1"/>
  </si>
  <si>
    <t>　　　                        　期　日党　派　　　　　</t>
    <phoneticPr fontId="1"/>
  </si>
  <si>
    <t>(100.00%)</t>
    <phoneticPr fontId="1"/>
  </si>
  <si>
    <t>無効投票　（ロ）</t>
    <phoneticPr fontId="1"/>
  </si>
  <si>
    <t>法第161条第１項第１号の学校及び公民館の数</t>
    <phoneticPr fontId="1"/>
  </si>
  <si>
    <t>立憲民主党</t>
    <rPh sb="0" eb="5">
      <t>リッケンミンシュトウ</t>
    </rPh>
    <phoneticPr fontId="1"/>
  </si>
  <si>
    <t>和田　とみ子</t>
    <phoneticPr fontId="1"/>
  </si>
  <si>
    <t>石窪　ゆりか</t>
    <rPh sb="0" eb="2">
      <t>イシクボ</t>
    </rPh>
    <phoneticPr fontId="1"/>
  </si>
  <si>
    <t>大船行政センター第１集会室</t>
    <phoneticPr fontId="1"/>
  </si>
  <si>
    <t>深沢行政センター第１集会室</t>
    <phoneticPr fontId="1"/>
  </si>
  <si>
    <t>玉縄行政センター第1集会室</t>
    <phoneticPr fontId="1"/>
  </si>
  <si>
    <t>午前8時30分から午後8時00分まで</t>
    <phoneticPr fontId="1"/>
  </si>
  <si>
    <t>荻田　信幸</t>
    <rPh sb="0" eb="2">
      <t>オギタ</t>
    </rPh>
    <rPh sb="3" eb="5">
      <t>ノブユキ</t>
    </rPh>
    <phoneticPr fontId="1"/>
  </si>
  <si>
    <t>貴田　卓男</t>
    <rPh sb="0" eb="2">
      <t>タカダ</t>
    </rPh>
    <rPh sb="3" eb="5">
      <t>タクオ</t>
    </rPh>
    <phoneticPr fontId="1"/>
  </si>
  <si>
    <t>高橋　勇一</t>
    <rPh sb="0" eb="2">
      <t>タカハシ</t>
    </rPh>
    <rPh sb="3" eb="5">
      <t>ユウイチ</t>
    </rPh>
    <phoneticPr fontId="1"/>
  </si>
  <si>
    <t>牧野　直樹</t>
    <rPh sb="0" eb="2">
      <t>マキノ</t>
    </rPh>
    <rPh sb="3" eb="5">
      <t>ナオキ</t>
    </rPh>
    <phoneticPr fontId="1"/>
  </si>
  <si>
    <t>荻田　信幸</t>
    <phoneticPr fontId="1"/>
  </si>
  <si>
    <t>大江　尚</t>
    <rPh sb="0" eb="2">
      <t>オオエ</t>
    </rPh>
    <rPh sb="3" eb="4">
      <t>ナオ</t>
    </rPh>
    <phoneticPr fontId="1"/>
  </si>
  <si>
    <t>松下　統</t>
    <rPh sb="0" eb="2">
      <t>マツシタ</t>
    </rPh>
    <rPh sb="3" eb="4">
      <t>トウ</t>
    </rPh>
    <phoneticPr fontId="1"/>
  </si>
  <si>
    <t>花村　郁子</t>
    <phoneticPr fontId="1"/>
  </si>
  <si>
    <t>内藤　美代子</t>
    <phoneticPr fontId="1"/>
  </si>
  <si>
    <t>佐藤　伸江</t>
    <phoneticPr fontId="1"/>
  </si>
  <si>
    <t>岡東　和子</t>
    <phoneticPr fontId="1"/>
  </si>
  <si>
    <t>珍田　亮子</t>
    <rPh sb="0" eb="2">
      <t>チンダ</t>
    </rPh>
    <rPh sb="3" eb="5">
      <t>リョウコ</t>
    </rPh>
    <phoneticPr fontId="1"/>
  </si>
  <si>
    <t>大久保　初代</t>
    <phoneticPr fontId="1"/>
  </si>
  <si>
    <t>由井　勲　　　</t>
    <rPh sb="0" eb="2">
      <t>ユイ</t>
    </rPh>
    <rPh sb="3" eb="4">
      <t>イサオ</t>
    </rPh>
    <phoneticPr fontId="1"/>
  </si>
  <si>
    <t>安藤　恵子</t>
    <rPh sb="0" eb="2">
      <t>アンドウ</t>
    </rPh>
    <rPh sb="3" eb="5">
      <t>ケイコ</t>
    </rPh>
    <phoneticPr fontId="1"/>
  </si>
  <si>
    <t>加藤　美智子</t>
    <rPh sb="0" eb="2">
      <t>カトウ</t>
    </rPh>
    <rPh sb="3" eb="6">
      <t>ミチコ</t>
    </rPh>
    <phoneticPr fontId="1"/>
  </si>
  <si>
    <t>引田　照代</t>
    <phoneticPr fontId="1"/>
  </si>
  <si>
    <t>飯田　三都代</t>
    <rPh sb="0" eb="2">
      <t>イイダ</t>
    </rPh>
    <rPh sb="3" eb="4">
      <t>ミ</t>
    </rPh>
    <rPh sb="4" eb="5">
      <t>ト</t>
    </rPh>
    <rPh sb="5" eb="6">
      <t>ヨ</t>
    </rPh>
    <phoneticPr fontId="1"/>
  </si>
  <si>
    <t>岡村　千恵子</t>
    <phoneticPr fontId="1"/>
  </si>
  <si>
    <t>敏蔭　實千代</t>
    <phoneticPr fontId="1"/>
  </si>
  <si>
    <t>西山　弘</t>
    <rPh sb="0" eb="2">
      <t>ニシヤマ</t>
    </rPh>
    <rPh sb="3" eb="4">
      <t>ヒロシ</t>
    </rPh>
    <phoneticPr fontId="1"/>
  </si>
  <si>
    <t>松木　ミナミ</t>
    <phoneticPr fontId="1"/>
  </si>
  <si>
    <t>和田　とみ子</t>
    <rPh sb="0" eb="2">
      <t>ワダ</t>
    </rPh>
    <rPh sb="5" eb="6">
      <t>コ</t>
    </rPh>
    <phoneticPr fontId="1"/>
  </si>
  <si>
    <t>西山　弘</t>
    <phoneticPr fontId="1"/>
  </si>
  <si>
    <t>村田　哲也</t>
    <rPh sb="0" eb="2">
      <t>ムラタ</t>
    </rPh>
    <rPh sb="3" eb="5">
      <t>テツヤ</t>
    </rPh>
    <phoneticPr fontId="1"/>
  </si>
  <si>
    <t>茶木　久美子</t>
    <phoneticPr fontId="1"/>
  </si>
  <si>
    <t>竹之内　直美</t>
    <rPh sb="0" eb="3">
      <t>タケノウチ</t>
    </rPh>
    <rPh sb="4" eb="6">
      <t>ナオミ</t>
    </rPh>
    <phoneticPr fontId="1"/>
  </si>
  <si>
    <t>松本　広</t>
    <phoneticPr fontId="1"/>
  </si>
  <si>
    <t>中村　輝子</t>
    <rPh sb="0" eb="2">
      <t>ナカムラ</t>
    </rPh>
    <rPh sb="3" eb="5">
      <t>テルコ</t>
    </rPh>
    <phoneticPr fontId="1"/>
  </si>
  <si>
    <t>遠藤　尚美</t>
    <rPh sb="0" eb="2">
      <t>エンドウ</t>
    </rPh>
    <rPh sb="3" eb="5">
      <t>ナオミ</t>
    </rPh>
    <phoneticPr fontId="1"/>
  </si>
  <si>
    <t>大貫　正広</t>
    <phoneticPr fontId="1"/>
  </si>
  <si>
    <t>根岸　純子</t>
    <rPh sb="0" eb="2">
      <t>ネギシ</t>
    </rPh>
    <rPh sb="3" eb="5">
      <t>ジュンコ</t>
    </rPh>
    <phoneticPr fontId="1"/>
  </si>
  <si>
    <t>森　惠美子</t>
    <phoneticPr fontId="1"/>
  </si>
  <si>
    <t>山ノ上 喜一郎</t>
    <rPh sb="0" eb="1">
      <t>ヤマ</t>
    </rPh>
    <rPh sb="2" eb="3">
      <t>ウエ</t>
    </rPh>
    <rPh sb="4" eb="7">
      <t>キイチロウ</t>
    </rPh>
    <phoneticPr fontId="1"/>
  </si>
  <si>
    <t>桜井　洋二郎</t>
    <rPh sb="0" eb="2">
      <t>サクライ</t>
    </rPh>
    <rPh sb="3" eb="6">
      <t>ヨウジロウ</t>
    </rPh>
    <phoneticPr fontId="1"/>
  </si>
  <si>
    <t>小泉　弘夫</t>
    <phoneticPr fontId="1"/>
  </si>
  <si>
    <t>植草　美枝子</t>
    <phoneticPr fontId="1"/>
  </si>
  <si>
    <t>石渡　敏明</t>
    <phoneticPr fontId="1"/>
  </si>
  <si>
    <t>須山　暁</t>
    <rPh sb="0" eb="2">
      <t>スヤマ</t>
    </rPh>
    <rPh sb="3" eb="4">
      <t>アカツキ</t>
    </rPh>
    <phoneticPr fontId="1"/>
  </si>
  <si>
    <t>鈴木　庸一郎</t>
    <rPh sb="0" eb="2">
      <t>スズキ</t>
    </rPh>
    <rPh sb="3" eb="6">
      <t>ヨウイチロウ</t>
    </rPh>
    <phoneticPr fontId="1"/>
  </si>
  <si>
    <t>柳町　昌宏</t>
    <rPh sb="0" eb="2">
      <t>ヤナギマチ</t>
    </rPh>
    <rPh sb="3" eb="5">
      <t>マサヒロ</t>
    </rPh>
    <phoneticPr fontId="1"/>
  </si>
  <si>
    <t>渡辺　誉志広</t>
    <rPh sb="0" eb="2">
      <t>ワタナベ</t>
    </rPh>
    <rPh sb="3" eb="4">
      <t>ホマレ</t>
    </rPh>
    <rPh sb="4" eb="5">
      <t>ココロザシ</t>
    </rPh>
    <rPh sb="5" eb="6">
      <t>ヒロ</t>
    </rPh>
    <phoneticPr fontId="1"/>
  </si>
  <si>
    <t>永井　淳一</t>
    <phoneticPr fontId="1"/>
  </si>
  <si>
    <t>鳥居　久美子</t>
    <phoneticPr fontId="1"/>
  </si>
  <si>
    <t>森岡　久實子</t>
    <phoneticPr fontId="1"/>
  </si>
  <si>
    <t>能島　迪子</t>
    <phoneticPr fontId="1"/>
  </si>
  <si>
    <t>渡邉　治子</t>
    <phoneticPr fontId="1"/>
  </si>
  <si>
    <t>今井　敬子</t>
    <phoneticPr fontId="1"/>
  </si>
  <si>
    <t>山森　和子</t>
    <phoneticPr fontId="1"/>
  </si>
  <si>
    <t>平井　邦子</t>
    <phoneticPr fontId="1"/>
  </si>
  <si>
    <t>泉　久枝</t>
    <phoneticPr fontId="1"/>
  </si>
  <si>
    <t>池本　スミ子</t>
    <rPh sb="0" eb="2">
      <t>イケモト</t>
    </rPh>
    <rPh sb="5" eb="6">
      <t>コ</t>
    </rPh>
    <phoneticPr fontId="1"/>
  </si>
  <si>
    <t>富田　みどり</t>
    <rPh sb="0" eb="2">
      <t>トミタ</t>
    </rPh>
    <phoneticPr fontId="1"/>
  </si>
  <si>
    <t>大船行政センター第1集会室</t>
    <phoneticPr fontId="1"/>
  </si>
  <si>
    <t>鎌倉市材木座</t>
    <rPh sb="3" eb="6">
      <t>ザイモクザ</t>
    </rPh>
    <phoneticPr fontId="1"/>
  </si>
  <si>
    <t>門河　通憲</t>
    <rPh sb="0" eb="2">
      <t>カドカワ</t>
    </rPh>
    <rPh sb="3" eb="5">
      <t>ミチノリ</t>
    </rPh>
    <phoneticPr fontId="1"/>
  </si>
  <si>
    <t>鎌倉市岩瀬</t>
    <rPh sb="3" eb="5">
      <t>イワセ</t>
    </rPh>
    <phoneticPr fontId="1"/>
  </si>
  <si>
    <t>大塚　眞理子</t>
    <rPh sb="0" eb="2">
      <t>オオツカ</t>
    </rPh>
    <rPh sb="3" eb="6">
      <t>マリコ</t>
    </rPh>
    <phoneticPr fontId="1"/>
  </si>
  <si>
    <t>奥津　淑子</t>
    <rPh sb="0" eb="2">
      <t>オクツ</t>
    </rPh>
    <rPh sb="3" eb="5">
      <t>ヨシコ</t>
    </rPh>
    <phoneticPr fontId="1"/>
  </si>
  <si>
    <t>鎌倉市七里ガ浜東</t>
    <rPh sb="3" eb="5">
      <t>シチリ</t>
    </rPh>
    <rPh sb="6" eb="7">
      <t>ハマ</t>
    </rPh>
    <rPh sb="7" eb="8">
      <t>ヒガシ</t>
    </rPh>
    <phoneticPr fontId="1"/>
  </si>
  <si>
    <t>無所属</t>
    <rPh sb="0" eb="3">
      <t>ムショゾク</t>
    </rPh>
    <phoneticPr fontId="1"/>
  </si>
  <si>
    <t>新現元別</t>
    <rPh sb="0" eb="1">
      <t>シン</t>
    </rPh>
    <rPh sb="1" eb="2">
      <t>ゲン</t>
    </rPh>
    <rPh sb="2" eb="3">
      <t>モト</t>
    </rPh>
    <rPh sb="3" eb="4">
      <t>ベツ</t>
    </rPh>
    <phoneticPr fontId="1"/>
  </si>
  <si>
    <t>現</t>
    <rPh sb="0" eb="1">
      <t>ゲン</t>
    </rPh>
    <phoneticPr fontId="1"/>
  </si>
  <si>
    <t>新</t>
    <rPh sb="0" eb="1">
      <t>シン</t>
    </rPh>
    <phoneticPr fontId="1"/>
  </si>
  <si>
    <t>(100.00%)</t>
  </si>
  <si>
    <t>飯嶋　崇</t>
    <rPh sb="0" eb="2">
      <t>イイジマ</t>
    </rPh>
    <rPh sb="3" eb="4">
      <t>タカシ</t>
    </rPh>
    <phoneticPr fontId="1"/>
  </si>
  <si>
    <t>届出番号</t>
    <rPh sb="0" eb="4">
      <t>トドケデバンゴウ</t>
    </rPh>
    <phoneticPr fontId="1"/>
  </si>
  <si>
    <t>当</t>
    <rPh sb="0" eb="1">
      <t>トウ</t>
    </rPh>
    <phoneticPr fontId="1"/>
  </si>
  <si>
    <t>15箇所</t>
    <phoneticPr fontId="1"/>
  </si>
  <si>
    <t>530部</t>
    <phoneticPr fontId="1"/>
  </si>
  <si>
    <t>門河　通憲</t>
    <rPh sb="0" eb="2">
      <t>カドカワ</t>
    </rPh>
    <rPh sb="3" eb="5">
      <t>ミチノリ</t>
    </rPh>
    <phoneticPr fontId="1"/>
  </si>
  <si>
    <t>大塚　眞理子</t>
    <phoneticPr fontId="1"/>
  </si>
  <si>
    <t>鎌倉市岩瀬</t>
    <phoneticPr fontId="1"/>
  </si>
  <si>
    <t>奥津　淑子</t>
    <rPh sb="0" eb="2">
      <t>オクツ</t>
    </rPh>
    <rPh sb="3" eb="5">
      <t>ヨシコ</t>
    </rPh>
    <phoneticPr fontId="1"/>
  </si>
  <si>
    <t>鎌倉市七里ガ浜東</t>
    <rPh sb="3" eb="5">
      <t>シチリ</t>
    </rPh>
    <rPh sb="6" eb="7">
      <t>ハマ</t>
    </rPh>
    <rPh sb="7" eb="8">
      <t>ヒガシ</t>
    </rPh>
    <phoneticPr fontId="1"/>
  </si>
  <si>
    <t>木村　哲也</t>
    <rPh sb="0" eb="2">
      <t>キムラ</t>
    </rPh>
    <rPh sb="3" eb="5">
      <t>テツヤ</t>
    </rPh>
    <phoneticPr fontId="1"/>
  </si>
  <si>
    <t>伊藤　浩平</t>
    <rPh sb="0" eb="2">
      <t>イトウ</t>
    </rPh>
    <rPh sb="3" eb="5">
      <t>コウヘイ</t>
    </rPh>
    <phoneticPr fontId="1"/>
  </si>
  <si>
    <t>田中　政治</t>
    <rPh sb="0" eb="2">
      <t>タナカ</t>
    </rPh>
    <rPh sb="3" eb="5">
      <t>セイジ</t>
    </rPh>
    <phoneticPr fontId="1"/>
  </si>
  <si>
    <t>浦山　友晃</t>
    <rPh sb="0" eb="2">
      <t>ウラヤマ</t>
    </rPh>
    <rPh sb="3" eb="5">
      <t>ユウコウ</t>
    </rPh>
    <phoneticPr fontId="1"/>
  </si>
  <si>
    <t>第２投票区</t>
    <phoneticPr fontId="1"/>
  </si>
  <si>
    <t>第３投票区</t>
    <phoneticPr fontId="1"/>
  </si>
  <si>
    <t>第１投票区</t>
    <phoneticPr fontId="1"/>
  </si>
  <si>
    <t>第４投票区</t>
    <phoneticPr fontId="1"/>
  </si>
  <si>
    <t>第５投票区</t>
    <phoneticPr fontId="1"/>
  </si>
  <si>
    <t>第６投票区</t>
    <phoneticPr fontId="1"/>
  </si>
  <si>
    <t>第７投票区</t>
    <phoneticPr fontId="1"/>
  </si>
  <si>
    <t>第８投票区</t>
    <phoneticPr fontId="1"/>
  </si>
  <si>
    <t>第９投票区</t>
    <phoneticPr fontId="1"/>
  </si>
  <si>
    <t>14　期日前投票管理者及び期日前投票立会人に関する調</t>
    <phoneticPr fontId="1"/>
  </si>
  <si>
    <t>単位：枚</t>
    <rPh sb="0" eb="2">
      <t>タンイ</t>
    </rPh>
    <rPh sb="3" eb="4">
      <t>マイ</t>
    </rPh>
    <phoneticPr fontId="1"/>
  </si>
  <si>
    <t>不受理と決定した票：１票</t>
    <rPh sb="11" eb="12">
      <t>ヒョウ</t>
    </rPh>
    <phoneticPr fontId="1"/>
  </si>
  <si>
    <t>※1 上段は得票数・下段（　）は得票率を示す　</t>
    <phoneticPr fontId="1"/>
  </si>
  <si>
    <t>鎌倉市材木座</t>
    <rPh sb="3" eb="6">
      <t>ザイモクザ</t>
    </rPh>
    <phoneticPr fontId="1"/>
  </si>
  <si>
    <t>知事</t>
    <rPh sb="0" eb="2">
      <t>チジ</t>
    </rPh>
    <phoneticPr fontId="1"/>
  </si>
  <si>
    <t>岸　牧子</t>
    <rPh sb="0" eb="1">
      <t>キシ</t>
    </rPh>
    <rPh sb="2" eb="4">
      <t>マキコ</t>
    </rPh>
    <phoneticPr fontId="1"/>
  </si>
  <si>
    <t>加藤　健一郎</t>
    <rPh sb="0" eb="2">
      <t>カトウ</t>
    </rPh>
    <rPh sb="3" eb="6">
      <t>ケンイチロウ</t>
    </rPh>
    <phoneticPr fontId="1"/>
  </si>
  <si>
    <t>黒岩　祐治</t>
    <rPh sb="0" eb="2">
      <t>クロイワ</t>
    </rPh>
    <rPh sb="3" eb="5">
      <t>ユウジ</t>
    </rPh>
    <phoneticPr fontId="1"/>
  </si>
  <si>
    <t>知事</t>
    <rPh sb="0" eb="2">
      <t>チジ</t>
    </rPh>
    <phoneticPr fontId="1"/>
  </si>
  <si>
    <t>令和５年４月５日から
令和５年４月８日まで</t>
    <phoneticPr fontId="1"/>
  </si>
  <si>
    <t>令和５年３月24日から令和５年４月８日まで</t>
    <phoneticPr fontId="1"/>
  </si>
  <si>
    <t>令和５年４月１日から令和５年４月８日まで</t>
    <phoneticPr fontId="1"/>
  </si>
  <si>
    <t>３月24日（金）</t>
    <rPh sb="1" eb="2">
      <t>ガツ</t>
    </rPh>
    <rPh sb="4" eb="5">
      <t>ヒ</t>
    </rPh>
    <rPh sb="6" eb="7">
      <t>キン</t>
    </rPh>
    <phoneticPr fontId="1"/>
  </si>
  <si>
    <t>３月31日（金）</t>
    <rPh sb="1" eb="2">
      <t>ガツ</t>
    </rPh>
    <rPh sb="4" eb="5">
      <t>ヒ</t>
    </rPh>
    <rPh sb="6" eb="7">
      <t>キン</t>
    </rPh>
    <phoneticPr fontId="1"/>
  </si>
  <si>
    <t>３月25日（土）</t>
    <rPh sb="1" eb="2">
      <t>ガツ</t>
    </rPh>
    <rPh sb="4" eb="5">
      <t>ヒ</t>
    </rPh>
    <rPh sb="6" eb="7">
      <t>ド</t>
    </rPh>
    <phoneticPr fontId="1"/>
  </si>
  <si>
    <t>３月26日（日）</t>
    <rPh sb="1" eb="2">
      <t>ガツ</t>
    </rPh>
    <rPh sb="4" eb="5">
      <t>ヒ</t>
    </rPh>
    <rPh sb="6" eb="7">
      <t>ニチ</t>
    </rPh>
    <phoneticPr fontId="1"/>
  </si>
  <si>
    <t>３月27日（月）</t>
    <rPh sb="1" eb="2">
      <t>ガツ</t>
    </rPh>
    <rPh sb="4" eb="5">
      <t>ヒ</t>
    </rPh>
    <rPh sb="6" eb="7">
      <t>ゲツ</t>
    </rPh>
    <phoneticPr fontId="1"/>
  </si>
  <si>
    <t>３月28日（火）</t>
    <rPh sb="1" eb="2">
      <t>ガツ</t>
    </rPh>
    <rPh sb="4" eb="5">
      <t>ヒ</t>
    </rPh>
    <rPh sb="6" eb="7">
      <t>カ</t>
    </rPh>
    <phoneticPr fontId="1"/>
  </si>
  <si>
    <t>３月29日（水）</t>
    <rPh sb="1" eb="2">
      <t>ガツ</t>
    </rPh>
    <rPh sb="4" eb="5">
      <t>ヒ</t>
    </rPh>
    <rPh sb="6" eb="7">
      <t>スイ</t>
    </rPh>
    <phoneticPr fontId="1"/>
  </si>
  <si>
    <t>３月30日（木）</t>
    <rPh sb="1" eb="2">
      <t>ガツ</t>
    </rPh>
    <rPh sb="4" eb="5">
      <t>ヒ</t>
    </rPh>
    <rPh sb="6" eb="7">
      <t>モク</t>
    </rPh>
    <phoneticPr fontId="1"/>
  </si>
  <si>
    <t>４月2日(日)</t>
    <rPh sb="5" eb="6">
      <t>ニチ</t>
    </rPh>
    <phoneticPr fontId="1"/>
  </si>
  <si>
    <t>４月3日(月)</t>
    <rPh sb="5" eb="6">
      <t>ゲツ</t>
    </rPh>
    <phoneticPr fontId="1"/>
  </si>
  <si>
    <t>４月３日(月)</t>
    <rPh sb="5" eb="6">
      <t>ゲツ</t>
    </rPh>
    <phoneticPr fontId="1"/>
  </si>
  <si>
    <t>４月２日(日)</t>
    <rPh sb="5" eb="6">
      <t>ニチ</t>
    </rPh>
    <phoneticPr fontId="1"/>
  </si>
  <si>
    <t>４月1日(土)</t>
    <rPh sb="5" eb="6">
      <t>ド</t>
    </rPh>
    <phoneticPr fontId="1"/>
  </si>
  <si>
    <t>４月４日(火)</t>
    <rPh sb="5" eb="6">
      <t>カ</t>
    </rPh>
    <phoneticPr fontId="1"/>
  </si>
  <si>
    <t>４月５日(水)</t>
    <rPh sb="5" eb="6">
      <t>スイ</t>
    </rPh>
    <phoneticPr fontId="1"/>
  </si>
  <si>
    <t>４月６日(木)</t>
    <rPh sb="5" eb="6">
      <t>モク</t>
    </rPh>
    <phoneticPr fontId="1"/>
  </si>
  <si>
    <t>４月７日(金)</t>
    <rPh sb="5" eb="6">
      <t>キン</t>
    </rPh>
    <phoneticPr fontId="1"/>
  </si>
  <si>
    <t>４月８日(土)</t>
    <rPh sb="5" eb="6">
      <t>ド</t>
    </rPh>
    <phoneticPr fontId="1"/>
  </si>
  <si>
    <t>４月4日(火)</t>
    <rPh sb="5" eb="6">
      <t>カ</t>
    </rPh>
    <phoneticPr fontId="1"/>
  </si>
  <si>
    <t>４月5日(水)</t>
    <rPh sb="5" eb="6">
      <t>スイ</t>
    </rPh>
    <phoneticPr fontId="1"/>
  </si>
  <si>
    <t>４月6日(木)</t>
    <rPh sb="5" eb="6">
      <t>モク</t>
    </rPh>
    <phoneticPr fontId="1"/>
  </si>
  <si>
    <t>４月7日(金)</t>
    <rPh sb="5" eb="6">
      <t>キン</t>
    </rPh>
    <phoneticPr fontId="1"/>
  </si>
  <si>
    <t>４月8日(土)</t>
    <rPh sb="5" eb="6">
      <t>ド</t>
    </rPh>
    <phoneticPr fontId="1"/>
  </si>
  <si>
    <t>矢作　拓</t>
    <rPh sb="0" eb="2">
      <t>ヤハギ</t>
    </rPh>
    <rPh sb="3" eb="4">
      <t>タク</t>
    </rPh>
    <phoneticPr fontId="1"/>
  </si>
  <si>
    <t>髙橋　謙司</t>
    <rPh sb="0" eb="2">
      <t>タカハシ</t>
    </rPh>
    <rPh sb="3" eb="5">
      <t>ケンジ</t>
    </rPh>
    <phoneticPr fontId="1"/>
  </si>
  <si>
    <t>森　啓匡</t>
    <rPh sb="0" eb="1">
      <t>モリ</t>
    </rPh>
    <rPh sb="2" eb="3">
      <t>ケイ</t>
    </rPh>
    <phoneticPr fontId="1"/>
  </si>
  <si>
    <t>鈴木　智大</t>
    <rPh sb="0" eb="2">
      <t>スズキ</t>
    </rPh>
    <rPh sb="3" eb="4">
      <t>トモ</t>
    </rPh>
    <rPh sb="4" eb="5">
      <t>ダイ</t>
    </rPh>
    <phoneticPr fontId="1"/>
  </si>
  <si>
    <t>那須　文嘉</t>
    <rPh sb="0" eb="2">
      <t>ナス</t>
    </rPh>
    <rPh sb="3" eb="4">
      <t>ブン</t>
    </rPh>
    <rPh sb="4" eb="5">
      <t>カ</t>
    </rPh>
    <phoneticPr fontId="1"/>
  </si>
  <si>
    <t>茂木　健太郎</t>
    <rPh sb="0" eb="2">
      <t>モギ</t>
    </rPh>
    <rPh sb="3" eb="6">
      <t>ケンタロウ</t>
    </rPh>
    <phoneticPr fontId="1"/>
  </si>
  <si>
    <t>寺山　明</t>
    <rPh sb="0" eb="2">
      <t>テラヤマ</t>
    </rPh>
    <rPh sb="3" eb="4">
      <t>アキラ</t>
    </rPh>
    <phoneticPr fontId="1"/>
  </si>
  <si>
    <t>石黒　知美</t>
    <rPh sb="0" eb="2">
      <t>イシグロ</t>
    </rPh>
    <rPh sb="3" eb="4">
      <t>チ</t>
    </rPh>
    <rPh sb="4" eb="5">
      <t>ビ</t>
    </rPh>
    <phoneticPr fontId="1"/>
  </si>
  <si>
    <t>小林　瑞幸</t>
    <rPh sb="0" eb="2">
      <t>コバヤシ</t>
    </rPh>
    <rPh sb="3" eb="4">
      <t>ミズ</t>
    </rPh>
    <rPh sb="4" eb="5">
      <t>シアワ</t>
    </rPh>
    <phoneticPr fontId="1"/>
  </si>
  <si>
    <t>大窪　宏典</t>
    <rPh sb="0" eb="2">
      <t>オオクボ</t>
    </rPh>
    <rPh sb="3" eb="4">
      <t>ヒロ</t>
    </rPh>
    <rPh sb="4" eb="5">
      <t>テン</t>
    </rPh>
    <phoneticPr fontId="1"/>
  </si>
  <si>
    <t>加藤　隆志</t>
    <rPh sb="0" eb="2">
      <t>カトウ</t>
    </rPh>
    <rPh sb="3" eb="4">
      <t>タカシ</t>
    </rPh>
    <rPh sb="4" eb="5">
      <t>シ</t>
    </rPh>
    <phoneticPr fontId="1"/>
  </si>
  <si>
    <t>田中　新一</t>
    <rPh sb="0" eb="2">
      <t>タナカ</t>
    </rPh>
    <rPh sb="3" eb="4">
      <t>シン</t>
    </rPh>
    <rPh sb="4" eb="5">
      <t>イチ</t>
    </rPh>
    <phoneticPr fontId="1"/>
  </si>
  <si>
    <t>９　地域別・年代別投票者数及び投票率に関する調（知事）</t>
    <rPh sb="13" eb="14">
      <t>オヨ</t>
    </rPh>
    <rPh sb="24" eb="26">
      <t>チジ</t>
    </rPh>
    <phoneticPr fontId="1"/>
  </si>
  <si>
    <t>10　時刻別投票者数及び投票率に関する調(知事)</t>
    <rPh sb="21" eb="23">
      <t>チジ</t>
    </rPh>
    <phoneticPr fontId="1"/>
  </si>
  <si>
    <t>藤田　聡一郎</t>
    <rPh sb="0" eb="2">
      <t>フジタ</t>
    </rPh>
    <rPh sb="3" eb="6">
      <t>ソウイチロウ</t>
    </rPh>
    <phoneticPr fontId="1"/>
  </si>
  <si>
    <t>高島　悠紀尋</t>
    <rPh sb="0" eb="2">
      <t>タカシマ</t>
    </rPh>
    <rPh sb="3" eb="4">
      <t>ユウ</t>
    </rPh>
    <rPh sb="4" eb="5">
      <t>キ</t>
    </rPh>
    <rPh sb="5" eb="6">
      <t>ヒロ</t>
    </rPh>
    <phoneticPr fontId="1"/>
  </si>
  <si>
    <t>田中　聡</t>
    <rPh sb="0" eb="2">
      <t>タナカ</t>
    </rPh>
    <rPh sb="3" eb="4">
      <t>サトシ</t>
    </rPh>
    <phoneticPr fontId="1"/>
  </si>
  <si>
    <t>遠藤　洸佑</t>
    <rPh sb="0" eb="2">
      <t>エンドウ</t>
    </rPh>
    <rPh sb="3" eb="5">
      <t>コウスケ</t>
    </rPh>
    <phoneticPr fontId="1"/>
  </si>
  <si>
    <t>摺出寺 遼</t>
    <phoneticPr fontId="1"/>
  </si>
  <si>
    <t>美田　浩平</t>
    <rPh sb="0" eb="2">
      <t>ミタ</t>
    </rPh>
    <rPh sb="3" eb="5">
      <t>コウヘイ</t>
    </rPh>
    <phoneticPr fontId="1"/>
  </si>
  <si>
    <t>吉田　周太</t>
    <rPh sb="0" eb="2">
      <t>ヨシダ</t>
    </rPh>
    <rPh sb="3" eb="5">
      <t>シュウタ</t>
    </rPh>
    <phoneticPr fontId="1"/>
  </si>
  <si>
    <t>砂川　大輔</t>
    <rPh sb="0" eb="2">
      <t>スナガワ</t>
    </rPh>
    <rPh sb="3" eb="5">
      <t>ダイスケ</t>
    </rPh>
    <phoneticPr fontId="1"/>
  </si>
  <si>
    <t>山口　新</t>
    <rPh sb="0" eb="2">
      <t>ヤマグチ</t>
    </rPh>
    <rPh sb="3" eb="4">
      <t>アラタ</t>
    </rPh>
    <phoneticPr fontId="1"/>
  </si>
  <si>
    <t>大久保　初代</t>
    <rPh sb="0" eb="3">
      <t>オオクボ</t>
    </rPh>
    <rPh sb="4" eb="6">
      <t>ショダイ</t>
    </rPh>
    <phoneticPr fontId="1"/>
  </si>
  <si>
    <t>７　投票区別投票者数及び投票率に関する調（知事）</t>
    <rPh sb="21" eb="23">
      <t>チジ</t>
    </rPh>
    <phoneticPr fontId="1"/>
  </si>
  <si>
    <t>森岡　久実子</t>
    <rPh sb="0" eb="2">
      <t>モリオカ</t>
    </rPh>
    <rPh sb="3" eb="4">
      <t>ヒサ</t>
    </rPh>
    <rPh sb="4" eb="5">
      <t>ミ</t>
    </rPh>
    <rPh sb="5" eb="6">
      <t>コ</t>
    </rPh>
    <phoneticPr fontId="1"/>
  </si>
  <si>
    <t>井上　洋子</t>
    <rPh sb="3" eb="5">
      <t>ヨウコ</t>
    </rPh>
    <phoneticPr fontId="1"/>
  </si>
  <si>
    <t>松井　チズ子</t>
    <rPh sb="0" eb="2">
      <t>マツイ</t>
    </rPh>
    <rPh sb="5" eb="6">
      <t>コ</t>
    </rPh>
    <phoneticPr fontId="1"/>
  </si>
  <si>
    <t>宮田　正治</t>
    <rPh sb="0" eb="2">
      <t>ミヤタ</t>
    </rPh>
    <rPh sb="3" eb="4">
      <t>セイ</t>
    </rPh>
    <rPh sb="4" eb="5">
      <t>チ</t>
    </rPh>
    <phoneticPr fontId="1"/>
  </si>
  <si>
    <t>能島　迪子</t>
    <rPh sb="0" eb="2">
      <t>ノウジマ</t>
    </rPh>
    <rPh sb="4" eb="5">
      <t>コ</t>
    </rPh>
    <phoneticPr fontId="1"/>
  </si>
  <si>
    <t>飯田　三都代</t>
    <rPh sb="0" eb="2">
      <t>イイダ</t>
    </rPh>
    <rPh sb="3" eb="4">
      <t>サン</t>
    </rPh>
    <rPh sb="4" eb="5">
      <t>ト</t>
    </rPh>
    <rPh sb="5" eb="6">
      <t>ダイ</t>
    </rPh>
    <phoneticPr fontId="1"/>
  </si>
  <si>
    <t>中村　輝子</t>
    <rPh sb="0" eb="2">
      <t>ナカムラ</t>
    </rPh>
    <rPh sb="3" eb="5">
      <t>テルコ</t>
    </rPh>
    <phoneticPr fontId="1"/>
  </si>
  <si>
    <t>渡邉　修司</t>
    <rPh sb="3" eb="5">
      <t>シュウジ</t>
    </rPh>
    <phoneticPr fontId="1"/>
  </si>
  <si>
    <t>平井　邦子</t>
    <rPh sb="0" eb="2">
      <t>ヒライ</t>
    </rPh>
    <rPh sb="3" eb="4">
      <t>ホウ</t>
    </rPh>
    <rPh sb="4" eb="5">
      <t>コ</t>
    </rPh>
    <phoneticPr fontId="1"/>
  </si>
  <si>
    <t>泉　久枝</t>
    <rPh sb="0" eb="1">
      <t>イズミ</t>
    </rPh>
    <rPh sb="2" eb="4">
      <t>ヒサエ</t>
    </rPh>
    <phoneticPr fontId="1"/>
  </si>
  <si>
    <t>朝烏　喜久雄</t>
    <rPh sb="0" eb="2">
      <t>アサガラス</t>
    </rPh>
    <rPh sb="3" eb="4">
      <t>ヨロコ</t>
    </rPh>
    <rPh sb="4" eb="5">
      <t>ヒサ</t>
    </rPh>
    <rPh sb="5" eb="6">
      <t>オス</t>
    </rPh>
    <phoneticPr fontId="1"/>
  </si>
  <si>
    <t>渡邉　修司</t>
    <rPh sb="0" eb="2">
      <t>ワタナベ</t>
    </rPh>
    <rPh sb="3" eb="5">
      <t>シュウジ</t>
    </rPh>
    <phoneticPr fontId="1"/>
  </si>
  <si>
    <t>小松田　紀子</t>
    <rPh sb="0" eb="3">
      <t>コマツダ</t>
    </rPh>
    <rPh sb="4" eb="6">
      <t>ノリコ</t>
    </rPh>
    <phoneticPr fontId="1"/>
  </si>
  <si>
    <t>水上　弘子</t>
    <rPh sb="0" eb="2">
      <t>ミズガミ</t>
    </rPh>
    <rPh sb="3" eb="5">
      <t>ヒロコ</t>
    </rPh>
    <phoneticPr fontId="1"/>
  </si>
  <si>
    <t>藤井　和子</t>
    <rPh sb="0" eb="2">
      <t>フジイ</t>
    </rPh>
    <rPh sb="3" eb="5">
      <t>カズコ</t>
    </rPh>
    <phoneticPr fontId="1"/>
  </si>
  <si>
    <t>椎野　和子</t>
    <rPh sb="0" eb="2">
      <t>シイノ</t>
    </rPh>
    <rPh sb="3" eb="5">
      <t>カズコ</t>
    </rPh>
    <phoneticPr fontId="1"/>
  </si>
  <si>
    <t>井上　洋子</t>
    <rPh sb="0" eb="2">
      <t>イノウエ</t>
    </rPh>
    <rPh sb="3" eb="5">
      <t>ヨウコ</t>
    </rPh>
    <phoneticPr fontId="1"/>
  </si>
  <si>
    <t>内藤　美代子</t>
    <rPh sb="0" eb="2">
      <t>ナイトウ</t>
    </rPh>
    <rPh sb="3" eb="6">
      <t>ミヨコ</t>
    </rPh>
    <phoneticPr fontId="1"/>
  </si>
  <si>
    <t>引田　照代</t>
    <rPh sb="0" eb="2">
      <t>ヒキダ</t>
    </rPh>
    <rPh sb="3" eb="5">
      <t>テルヨ</t>
    </rPh>
    <phoneticPr fontId="1"/>
  </si>
  <si>
    <t>宮田　正治</t>
    <rPh sb="0" eb="2">
      <t>ミヤタ</t>
    </rPh>
    <rPh sb="3" eb="4">
      <t>セイ</t>
    </rPh>
    <rPh sb="4" eb="5">
      <t>チ</t>
    </rPh>
    <phoneticPr fontId="1"/>
  </si>
  <si>
    <t>松井　チズ子</t>
    <rPh sb="0" eb="2">
      <t>マツイ</t>
    </rPh>
    <rPh sb="5" eb="6">
      <t>コ</t>
    </rPh>
    <phoneticPr fontId="1"/>
  </si>
  <si>
    <t>矢澤　昌之</t>
    <rPh sb="0" eb="2">
      <t>ヤザワ</t>
    </rPh>
    <rPh sb="3" eb="4">
      <t>マサ</t>
    </rPh>
    <rPh sb="4" eb="5">
      <t>ノ</t>
    </rPh>
    <phoneticPr fontId="1"/>
  </si>
  <si>
    <t>8　年代別投票者数に関する調(知事）</t>
    <rPh sb="15" eb="17">
      <t>チジ</t>
    </rPh>
    <phoneticPr fontId="1"/>
  </si>
  <si>
    <t>市外病院施設等
(56施設)</t>
    <rPh sb="2" eb="4">
      <t>ビョウイン</t>
    </rPh>
    <rPh sb="6" eb="7">
      <t>トウ</t>
    </rPh>
    <phoneticPr fontId="1"/>
  </si>
  <si>
    <t>病　　院
(8施設)</t>
    <phoneticPr fontId="1"/>
  </si>
  <si>
    <t>老人ホーム等
(12施設)</t>
    <phoneticPr fontId="1"/>
  </si>
  <si>
    <t>知　事</t>
    <rPh sb="0" eb="1">
      <t>チ</t>
    </rPh>
    <rPh sb="2" eb="3">
      <t>コト</t>
    </rPh>
    <phoneticPr fontId="1"/>
  </si>
  <si>
    <t>知事</t>
    <rPh sb="0" eb="2">
      <t>チジ</t>
    </rPh>
    <phoneticPr fontId="1"/>
  </si>
  <si>
    <t>22　投票方法に関する調</t>
    <phoneticPr fontId="1"/>
  </si>
  <si>
    <t>21　不在者投票の受理、不受理に関する調</t>
    <phoneticPr fontId="1"/>
  </si>
  <si>
    <t>20　不在者投票管理者別不在者投票に関する調</t>
    <phoneticPr fontId="1"/>
  </si>
  <si>
    <t>19　不在者投票の比率に関する調</t>
    <phoneticPr fontId="1"/>
  </si>
  <si>
    <t>18　不在者投票用紙の交付及び投票に関する調</t>
    <phoneticPr fontId="1"/>
  </si>
  <si>
    <t>17　不在者投票指定施設における投票用紙請求数等に関する調</t>
    <phoneticPr fontId="1"/>
  </si>
  <si>
    <t>34　選挙管理委員会事務局職員に関する調</t>
    <phoneticPr fontId="1"/>
  </si>
  <si>
    <t>33　選挙管理委員会委員に関する調</t>
    <phoneticPr fontId="1"/>
  </si>
  <si>
    <t>32　ポスター掲示場設置に関する調</t>
    <phoneticPr fontId="1"/>
  </si>
  <si>
    <t>31　選挙公報に関する調</t>
    <phoneticPr fontId="1"/>
  </si>
  <si>
    <t>30　個人演説会に関する調</t>
    <phoneticPr fontId="1"/>
  </si>
  <si>
    <t>15　期日前投票所別投票者数に関する調（知事）</t>
    <rPh sb="20" eb="22">
      <t>チジ</t>
    </rPh>
    <phoneticPr fontId="1"/>
  </si>
  <si>
    <t>11　代理投票・点字投票・仮投票に関する調（知事）</t>
    <rPh sb="22" eb="24">
      <t>チジ</t>
    </rPh>
    <phoneticPr fontId="1"/>
  </si>
  <si>
    <t>16　期日前投票の比率に関する調（知事）</t>
    <rPh sb="17" eb="19">
      <t>チジ</t>
    </rPh>
    <phoneticPr fontId="1"/>
  </si>
  <si>
    <t>23　候補者の得票数等に関する調</t>
    <phoneticPr fontId="1"/>
  </si>
  <si>
    <t>⑴　知事</t>
    <rPh sb="2" eb="4">
      <t>チジ</t>
    </rPh>
    <phoneticPr fontId="1"/>
  </si>
  <si>
    <t>党　　　派</t>
    <rPh sb="0" eb="1">
      <t>トウ</t>
    </rPh>
    <rPh sb="4" eb="5">
      <t>ハ</t>
    </rPh>
    <phoneticPr fontId="1"/>
  </si>
  <si>
    <t>当落別</t>
    <rPh sb="0" eb="2">
      <t>トウラク</t>
    </rPh>
    <rPh sb="2" eb="3">
      <t>ベツ</t>
    </rPh>
    <phoneticPr fontId="1"/>
  </si>
  <si>
    <t>落</t>
    <rPh sb="0" eb="1">
      <t>オ</t>
    </rPh>
    <phoneticPr fontId="1"/>
  </si>
  <si>
    <t>おおつ　あやか</t>
    <phoneticPr fontId="1"/>
  </si>
  <si>
    <t>政治家女子４８党</t>
    <rPh sb="0" eb="3">
      <t>セイジカ</t>
    </rPh>
    <rPh sb="3" eb="5">
      <t>ジョシ</t>
    </rPh>
    <rPh sb="7" eb="8">
      <t>トウ</t>
    </rPh>
    <phoneticPr fontId="1"/>
  </si>
  <si>
    <r>
      <t>　　　</t>
    </r>
    <r>
      <rPr>
        <sz val="10"/>
        <color theme="1"/>
        <rFont val="ＭＳ Ｐ明朝"/>
        <family val="1"/>
        <charset val="128"/>
      </rPr>
      <t>（22:40　確定）</t>
    </r>
    <phoneticPr fontId="1"/>
  </si>
  <si>
    <t>　　（2:10　確定）</t>
    <phoneticPr fontId="1"/>
  </si>
  <si>
    <t>⑵　県議</t>
    <rPh sb="2" eb="4">
      <t>ケンギ</t>
    </rPh>
    <phoneticPr fontId="1"/>
  </si>
  <si>
    <t>得　票　数</t>
    <phoneticPr fontId="1"/>
  </si>
  <si>
    <t>永田　まりな</t>
    <rPh sb="0" eb="2">
      <t>ナガタ</t>
    </rPh>
    <phoneticPr fontId="1"/>
  </si>
  <si>
    <t>自由民主党</t>
    <rPh sb="0" eb="2">
      <t>ジユウ</t>
    </rPh>
    <rPh sb="2" eb="5">
      <t>ミンシュトウ</t>
    </rPh>
    <phoneticPr fontId="1"/>
  </si>
  <si>
    <t>現</t>
    <rPh sb="0" eb="1">
      <t>ゲン</t>
    </rPh>
    <phoneticPr fontId="1"/>
  </si>
  <si>
    <t>無　投　票</t>
    <rPh sb="0" eb="1">
      <t>ム</t>
    </rPh>
    <rPh sb="2" eb="3">
      <t>トウ</t>
    </rPh>
    <rPh sb="4" eb="5">
      <t>ヒョウ</t>
    </rPh>
    <phoneticPr fontId="1"/>
  </si>
  <si>
    <t>当</t>
    <rPh sb="0" eb="1">
      <t>トウ</t>
    </rPh>
    <phoneticPr fontId="1"/>
  </si>
  <si>
    <t>（永田　磨梨奈）</t>
    <rPh sb="1" eb="3">
      <t>ナガタ</t>
    </rPh>
    <rPh sb="4" eb="5">
      <t>マ</t>
    </rPh>
    <rPh sb="5" eb="6">
      <t>リ</t>
    </rPh>
    <rPh sb="6" eb="7">
      <t>ナ</t>
    </rPh>
    <phoneticPr fontId="1"/>
  </si>
  <si>
    <t>飯野　まさたけ</t>
    <rPh sb="0" eb="2">
      <t>イイノ</t>
    </rPh>
    <phoneticPr fontId="1"/>
  </si>
  <si>
    <t>立憲民主党</t>
    <rPh sb="0" eb="2">
      <t>リッケン</t>
    </rPh>
    <rPh sb="2" eb="5">
      <t>ミンシュトウ</t>
    </rPh>
    <phoneticPr fontId="1"/>
  </si>
  <si>
    <t>（飯野　眞毅）</t>
    <rPh sb="1" eb="3">
      <t>イイノ</t>
    </rPh>
    <rPh sb="4" eb="5">
      <t>マ</t>
    </rPh>
    <rPh sb="5" eb="6">
      <t>タケシ</t>
    </rPh>
    <phoneticPr fontId="1"/>
  </si>
  <si>
    <t>24　有効及び無効投票に関する調（知事）</t>
    <rPh sb="17" eb="19">
      <t>チジ</t>
    </rPh>
    <phoneticPr fontId="1"/>
  </si>
  <si>
    <t>（1）知事</t>
    <rPh sb="3" eb="5">
      <t>チジ</t>
    </rPh>
    <phoneticPr fontId="1"/>
  </si>
  <si>
    <t>持ち帰りと思われる票：０票</t>
    <rPh sb="12" eb="13">
      <t>ヒョウ</t>
    </rPh>
    <phoneticPr fontId="1"/>
  </si>
  <si>
    <t>平成23年
４月10日</t>
    <rPh sb="0" eb="2">
      <t>ヘイセイ</t>
    </rPh>
    <rPh sb="4" eb="5">
      <t>ネン</t>
    </rPh>
    <phoneticPr fontId="1"/>
  </si>
  <si>
    <t>平成27年
４月12日</t>
    <rPh sb="0" eb="2">
      <t>ヘイセイ</t>
    </rPh>
    <rPh sb="4" eb="5">
      <t>ネン</t>
    </rPh>
    <phoneticPr fontId="1"/>
  </si>
  <si>
    <t>平成31年
４月７日</t>
    <rPh sb="0" eb="2">
      <t>ヘイセイ</t>
    </rPh>
    <rPh sb="4" eb="5">
      <t>ネン</t>
    </rPh>
    <phoneticPr fontId="1"/>
  </si>
  <si>
    <t>令和5年
４月９日</t>
    <rPh sb="0" eb="2">
      <t>レイワ</t>
    </rPh>
    <rPh sb="3" eb="4">
      <t>ネン</t>
    </rPh>
    <rPh sb="4" eb="5">
      <t>ガンネン</t>
    </rPh>
    <phoneticPr fontId="1"/>
  </si>
  <si>
    <t>無　     所     　属</t>
    <phoneticPr fontId="1"/>
  </si>
  <si>
    <t>(100.00%）</t>
    <phoneticPr fontId="1"/>
  </si>
  <si>
    <t>(96.12%）</t>
    <phoneticPr fontId="1"/>
  </si>
  <si>
    <t>政治家女子４８党</t>
    <phoneticPr fontId="1"/>
  </si>
  <si>
    <t>(3.88%）</t>
    <phoneticPr fontId="1"/>
  </si>
  <si>
    <t>※ 上段は得票数・下段（　）は得票率を示す　</t>
    <phoneticPr fontId="1"/>
  </si>
  <si>
    <t>（2）県議</t>
    <rPh sb="3" eb="5">
      <t>ケンギ</t>
    </rPh>
    <phoneticPr fontId="1"/>
  </si>
  <si>
    <t>自  由  民  主  党</t>
    <phoneticPr fontId="1"/>
  </si>
  <si>
    <t>無投票</t>
    <rPh sb="0" eb="3">
      <t>ムトウヒョウ</t>
    </rPh>
    <phoneticPr fontId="1"/>
  </si>
  <si>
    <t>(33.74%)</t>
    <phoneticPr fontId="1"/>
  </si>
  <si>
    <t>(36.51%)</t>
    <phoneticPr fontId="1"/>
  </si>
  <si>
    <t>立　憲　民　主　党</t>
    <phoneticPr fontId="1"/>
  </si>
  <si>
    <t>(32.73%)</t>
    <phoneticPr fontId="1"/>
  </si>
  <si>
    <t>民　　　 主　　　 党</t>
    <phoneticPr fontId="1"/>
  </si>
  <si>
    <t>(32.58%)</t>
    <phoneticPr fontId="1"/>
  </si>
  <si>
    <t>み　ん　な　の　党</t>
    <phoneticPr fontId="1"/>
  </si>
  <si>
    <t>(31.99%)</t>
    <phoneticPr fontId="1"/>
  </si>
  <si>
    <t>諸　　　　　　　　 派</t>
    <rPh sb="0" eb="1">
      <t>ショ</t>
    </rPh>
    <rPh sb="10" eb="11">
      <t>ハ</t>
    </rPh>
    <phoneticPr fontId="1"/>
  </si>
  <si>
    <t>(30.75%)</t>
    <phoneticPr fontId="1"/>
  </si>
  <si>
    <t>無　　　 所　　　 属</t>
    <phoneticPr fontId="1"/>
  </si>
  <si>
    <t>(1.69%)</t>
    <phoneticPr fontId="1"/>
  </si>
  <si>
    <t>※2 小数点以下第二位未満は四捨五入のため、割合の合計は100％にならない場合がある</t>
    <rPh sb="3" eb="6">
      <t>ショウスウテン</t>
    </rPh>
    <rPh sb="6" eb="8">
      <t>イカ</t>
    </rPh>
    <rPh sb="8" eb="10">
      <t>ダイニ</t>
    </rPh>
    <rPh sb="10" eb="11">
      <t>イ</t>
    </rPh>
    <rPh sb="11" eb="13">
      <t>ミマン</t>
    </rPh>
    <rPh sb="14" eb="18">
      <t>シシャゴニュウ</t>
    </rPh>
    <rPh sb="22" eb="24">
      <t>ワリアイ</t>
    </rPh>
    <rPh sb="25" eb="27">
      <t>ゴウケイ</t>
    </rPh>
    <rPh sb="37" eb="39">
      <t>バアイ</t>
    </rPh>
    <phoneticPr fontId="1"/>
  </si>
  <si>
    <t>26　時間別得票状況に関する調（知事）</t>
    <rPh sb="16" eb="18">
      <t>チジ</t>
    </rPh>
    <phoneticPr fontId="1"/>
  </si>
  <si>
    <t>22：37（確定）</t>
    <phoneticPr fontId="1"/>
  </si>
  <si>
    <t>合　　　　　　　計</t>
    <phoneticPr fontId="1"/>
  </si>
  <si>
    <t>27　開票管理者（選挙長）数及び開票事務従事者数に関する調</t>
    <rPh sb="9" eb="11">
      <t>センキョ</t>
    </rPh>
    <rPh sb="11" eb="12">
      <t>チョウ</t>
    </rPh>
    <phoneticPr fontId="1"/>
  </si>
  <si>
    <t>開　票　管　理　者</t>
    <phoneticPr fontId="1"/>
  </si>
  <si>
    <t>選　　　　挙　　　　長</t>
    <rPh sb="0" eb="1">
      <t>セン</t>
    </rPh>
    <rPh sb="5" eb="6">
      <t>キョ</t>
    </rPh>
    <rPh sb="10" eb="11">
      <t>チョウ</t>
    </rPh>
    <phoneticPr fontId="1"/>
  </si>
  <si>
    <t>選挙長</t>
    <rPh sb="0" eb="2">
      <t>センキョ</t>
    </rPh>
    <rPh sb="2" eb="3">
      <t>チョウ</t>
    </rPh>
    <phoneticPr fontId="1"/>
  </si>
  <si>
    <t>28　開票管理者（選挙長）及び同職務代理者に関する調</t>
    <rPh sb="9" eb="11">
      <t>センキョ</t>
    </rPh>
    <rPh sb="11" eb="12">
      <t>チョウ</t>
    </rPh>
    <phoneticPr fontId="1"/>
  </si>
  <si>
    <t>選　　挙　　長</t>
    <rPh sb="0" eb="1">
      <t>セン</t>
    </rPh>
    <rPh sb="3" eb="4">
      <t>キョ</t>
    </rPh>
    <rPh sb="6" eb="7">
      <t>チョウ</t>
    </rPh>
    <phoneticPr fontId="1"/>
  </si>
  <si>
    <t>29　開票立会人（選挙立会人）に関する調</t>
    <rPh sb="9" eb="11">
      <t>センキョ</t>
    </rPh>
    <rPh sb="11" eb="13">
      <t>タチアイ</t>
    </rPh>
    <rPh sb="13" eb="14">
      <t>ニン</t>
    </rPh>
    <phoneticPr fontId="1"/>
  </si>
  <si>
    <t>氏　　　名</t>
    <phoneticPr fontId="1"/>
  </si>
  <si>
    <t>大隅　啓一</t>
  </si>
  <si>
    <t>選挙管理委員会の選任した者</t>
    <rPh sb="12" eb="13">
      <t>モノ</t>
    </rPh>
    <phoneticPr fontId="1"/>
  </si>
  <si>
    <t>内海　春信</t>
  </si>
  <si>
    <t>江口　達也</t>
  </si>
  <si>
    <t>飯野　眞毅</t>
    <phoneticPr fontId="1"/>
  </si>
  <si>
    <t>上林　裕和</t>
  </si>
  <si>
    <t>箱﨑　泰一</t>
  </si>
  <si>
    <r>
      <rPr>
        <sz val="10"/>
        <color theme="1"/>
        <rFont val="ＭＳ Ｐ明朝"/>
        <family val="1"/>
        <charset val="128"/>
      </rPr>
      <t xml:space="preserve">76,979世帯
</t>
    </r>
    <r>
      <rPr>
        <sz val="10"/>
        <color rgb="FF000000"/>
        <rFont val="ＭＳ Ｐ明朝"/>
        <family val="1"/>
        <charset val="128"/>
      </rPr>
      <t>(令和５年４月１日現在)</t>
    </r>
    <phoneticPr fontId="1"/>
  </si>
  <si>
    <t>令和５年４月３日(月)
～
令和５年４月７日(金)</t>
    <rPh sb="9" eb="10">
      <t>ゲツ</t>
    </rPh>
    <rPh sb="14" eb="16">
      <t>レイワ</t>
    </rPh>
    <phoneticPr fontId="1"/>
  </si>
  <si>
    <t>77,554部</t>
    <phoneticPr fontId="1"/>
  </si>
  <si>
    <t>知事選</t>
    <rPh sb="0" eb="3">
      <t>チジセン</t>
    </rPh>
    <phoneticPr fontId="1"/>
  </si>
  <si>
    <t>ブランケット２ページ</t>
    <phoneticPr fontId="1"/>
  </si>
  <si>
    <t>県議選</t>
    <rPh sb="0" eb="2">
      <t>ケンギ</t>
    </rPh>
    <rPh sb="2" eb="3">
      <t>セン</t>
    </rPh>
    <phoneticPr fontId="1"/>
  </si>
  <si>
    <t>25　党派別得票数に関する調（鎌倉市分）</t>
    <rPh sb="15" eb="18">
      <t>カマクラシ</t>
    </rPh>
    <rPh sb="18" eb="19">
      <t>ブン</t>
    </rPh>
    <phoneticPr fontId="1"/>
  </si>
  <si>
    <t>大庭　将平</t>
    <rPh sb="0" eb="2">
      <t>オオバ</t>
    </rPh>
    <rPh sb="3" eb="4">
      <t>マサル</t>
    </rPh>
    <rPh sb="4" eb="5">
      <t>ヘイ</t>
    </rPh>
    <phoneticPr fontId="1"/>
  </si>
  <si>
    <t>21：18確定</t>
    <phoneticPr fontId="1"/>
  </si>
  <si>
    <r>
      <t>※最終</t>
    </r>
    <r>
      <rPr>
        <sz val="10"/>
        <rFont val="ＭＳ Ｐ明朝"/>
        <family val="1"/>
        <charset val="128"/>
      </rPr>
      <t>（21:18）の</t>
    </r>
    <r>
      <rPr>
        <sz val="10"/>
        <color theme="1"/>
        <rFont val="ＭＳ Ｐ明朝"/>
        <family val="1"/>
        <charset val="128"/>
      </rPr>
      <t>み期日前・不在者投票者数を含む。</t>
    </r>
    <phoneticPr fontId="1"/>
  </si>
  <si>
    <t>岩﨑　信孝</t>
    <rPh sb="0" eb="2">
      <t>イワサキ</t>
    </rPh>
    <rPh sb="3" eb="4">
      <t>シン</t>
    </rPh>
    <rPh sb="4" eb="5">
      <t>コウ</t>
    </rPh>
    <phoneticPr fontId="1"/>
  </si>
  <si>
    <t>A4　１ページ</t>
    <phoneticPr fontId="1"/>
  </si>
  <si>
    <t>おおつ　あやか
（大津　綾香）</t>
    <rPh sb="9" eb="11">
      <t>オオツ</t>
    </rPh>
    <rPh sb="12" eb="14">
      <t>アヤカ</t>
    </rPh>
    <phoneticPr fontId="1"/>
  </si>
  <si>
    <t>※　上段は投票者数（人）、中段は有権者数（人）、下段は投票率を表す。</t>
    <rPh sb="14" eb="15">
      <t>ダン</t>
    </rPh>
    <phoneticPr fontId="1"/>
  </si>
  <si>
    <t>(A)/(B)</t>
    <phoneticPr fontId="1"/>
  </si>
  <si>
    <t>(A)/(C)</t>
    <phoneticPr fontId="1"/>
  </si>
  <si>
    <t>選挙人の属する市区町村の選挙管理委員会委員長に対してなしたもの</t>
    <rPh sb="8" eb="9">
      <t>ク</t>
    </rPh>
    <phoneticPr fontId="1"/>
  </si>
  <si>
    <t>病院の院長、老人ホームの長、国立保養所の所長、身体障害者支援施設の長、保護施設の長又は労災リハビリテーション作業所の長に対してなしたもの</t>
    <phoneticPr fontId="1"/>
  </si>
  <si>
    <t>刑事施設の長労役場もしくは監置場が附置された刑事施設の長又は当該留置施設の留置業務管理者に対してなしたもの</t>
    <rPh sb="6" eb="8">
      <t>ロウエキ</t>
    </rPh>
    <rPh sb="8" eb="9">
      <t>バ</t>
    </rPh>
    <rPh sb="13" eb="16">
      <t>カンチジョウ</t>
    </rPh>
    <rPh sb="17" eb="19">
      <t>フチ</t>
    </rPh>
    <rPh sb="22" eb="26">
      <t>ケイジシセツ</t>
    </rPh>
    <rPh sb="27" eb="28">
      <t>オサ</t>
    </rPh>
    <rPh sb="30" eb="32">
      <t>トウガイ</t>
    </rPh>
    <phoneticPr fontId="1"/>
  </si>
  <si>
    <t>森田　和孝</t>
    <rPh sb="0" eb="2">
      <t>モリタ</t>
    </rPh>
    <rPh sb="3" eb="4">
      <t>ワ</t>
    </rPh>
    <phoneticPr fontId="1"/>
  </si>
  <si>
    <t>合計
(76施設)</t>
    <phoneticPr fontId="1"/>
  </si>
  <si>
    <t>⑶　腰越行政センター多目的室</t>
    <phoneticPr fontId="1"/>
  </si>
  <si>
    <t>※投票者数には、期日前投票者及び不在者投票者数を含む。</t>
    <rPh sb="8" eb="11">
      <t>キジツゼン</t>
    </rPh>
    <rPh sb="11" eb="14">
      <t>トウヒョウシャ</t>
    </rPh>
    <rPh sb="14" eb="15">
      <t>オヨ</t>
    </rPh>
    <phoneticPr fontId="1"/>
  </si>
  <si>
    <t>⑸　玉縄行政センター第１集会室</t>
    <rPh sb="10" eb="11">
      <t>ダイ</t>
    </rPh>
    <phoneticPr fontId="1"/>
  </si>
  <si>
    <t>⑷　深沢行政センター第１集会室</t>
    <rPh sb="10" eb="11">
      <t>ダイ</t>
    </rPh>
    <phoneticPr fontId="1"/>
  </si>
  <si>
    <t>⑵　大船行政センター第１集会室</t>
    <phoneticPr fontId="1"/>
  </si>
  <si>
    <t>　 渡邊　好二</t>
    <rPh sb="2" eb="4">
      <t>ワタナベ</t>
    </rPh>
    <rPh sb="5" eb="7">
      <t>コウジ</t>
    </rPh>
    <phoneticPr fontId="1"/>
  </si>
  <si>
    <t>事務局長（事務局次長兼務）（～３月31日）</t>
    <rPh sb="16" eb="17">
      <t>ガツ</t>
    </rPh>
    <rPh sb="19" eb="20">
      <t>ニチ</t>
    </rPh>
    <phoneticPr fontId="1"/>
  </si>
  <si>
    <t>事務局長（事務局次長兼務）（４月１日～）</t>
    <rPh sb="15" eb="16">
      <t>ガツ</t>
    </rPh>
    <rPh sb="17" eb="18">
      <t>ニチ</t>
    </rPh>
    <phoneticPr fontId="1"/>
  </si>
  <si>
    <t>書記（兼務）(２月17日～４月14日）</t>
    <rPh sb="8" eb="9">
      <t>ガツ</t>
    </rPh>
    <rPh sb="11" eb="12">
      <t>ニチ</t>
    </rPh>
    <rPh sb="14" eb="15">
      <t>ガツ</t>
    </rPh>
    <rPh sb="17" eb="18">
      <t>ニチ</t>
    </rPh>
    <phoneticPr fontId="1"/>
  </si>
  <si>
    <t>書記（兼務）(２月17日～４月14日）</t>
    <phoneticPr fontId="1"/>
  </si>
  <si>
    <t>書記（兼務）(２月１日～４月14日）</t>
    <phoneticPr fontId="1"/>
  </si>
  <si>
    <t>４月９日～４月10日</t>
    <rPh sb="1" eb="2">
      <t>ガツ</t>
    </rPh>
    <rPh sb="3" eb="4">
      <t>ニチ</t>
    </rPh>
    <rPh sb="6" eb="7">
      <t>ガツ</t>
    </rPh>
    <rPh sb="9" eb="10">
      <t>ニチ</t>
    </rPh>
    <phoneticPr fontId="1"/>
  </si>
  <si>
    <t>４月９日</t>
    <rPh sb="1" eb="2">
      <t>ガツ</t>
    </rPh>
    <rPh sb="3" eb="4">
      <t>ニチ</t>
    </rPh>
    <phoneticPr fontId="1"/>
  </si>
  <si>
    <t>４月８日～４月10日</t>
    <rPh sb="1" eb="2">
      <t>ガツ</t>
    </rPh>
    <rPh sb="3" eb="4">
      <t>ニチ</t>
    </rPh>
    <rPh sb="6" eb="7">
      <t>ガツ</t>
    </rPh>
    <rPh sb="9" eb="10">
      <t>ニチ</t>
    </rPh>
    <phoneticPr fontId="1"/>
  </si>
  <si>
    <t>※県議会議員選挙については、無投票のお知らせを配布した。</t>
    <rPh sb="1" eb="2">
      <t>ケン</t>
    </rPh>
    <rPh sb="2" eb="8">
      <t>ギカイギインセンキョ</t>
    </rPh>
    <rPh sb="14" eb="17">
      <t>ムトウヒョウ</t>
    </rPh>
    <rPh sb="19" eb="20">
      <t>シ</t>
    </rPh>
    <rPh sb="23" eb="25">
      <t>ハイフ</t>
    </rPh>
    <phoneticPr fontId="1"/>
  </si>
  <si>
    <t xml:space="preserve"> このページは本編別紙２を参照ください。</t>
    <phoneticPr fontId="1"/>
  </si>
  <si>
    <t xml:space="preserve"> このページは本編別紙１を参照ください。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</si>
</sst>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m&quot;月&quot;d&quot;日&quot;\(aaa\)"/>
    <numFmt numFmtId="177" formatCode="#,##0_);[Red]\(#,##0\)"/>
    <numFmt numFmtId="178" formatCode="#,##0.000;[Red]#,##0.000"/>
    <numFmt numFmtId="179" formatCode="#,##0.000_ "/>
    <numFmt numFmtId="180" formatCode="#,##0;[Red]#,##0"/>
    <numFmt numFmtId="181" formatCode="0_ "/>
    <numFmt numFmtId="182" formatCode="#,##0_ "/>
    <numFmt numFmtId="183" formatCode="0_);[Red]\(0\)"/>
    <numFmt numFmtId="184" formatCode="#,##0&quot;票&quot;"/>
    <numFmt numFmtId="185" formatCode="m&quot;月&quot;d&quot;日&quot;;@"/>
  </numFmts>
  <fonts count="17">
    <font>
      <sz val="11"/>
      <color theme="1"/>
      <name val="Yu Gothic"/>
      <family val="2"/>
      <scheme val="minor"/>
    </font>
    <font>
      <sz val="6"/>
      <name val="Yu Gothic"/>
      <family val="3"/>
      <charset val="128"/>
      <scheme val="minor"/>
    </font>
    <font>
      <sz val="11"/>
      <color theme="1"/>
      <name val="ＭＳ Ｐ明朝"/>
      <family val="1"/>
      <charset val="128"/>
    </font>
    <font>
      <sz val="10"/>
      <color theme="1"/>
      <name val="ＭＳ Ｐ明朝"/>
      <family val="1"/>
      <charset val="128"/>
    </font>
    <font>
      <sz val="10"/>
      <color rgb="FF000000"/>
      <name val="ＭＳ Ｐ明朝"/>
      <family val="1"/>
      <charset val="128"/>
    </font>
    <font>
      <sz val="6"/>
      <name val="游ゴシック"/>
      <family val="3"/>
    </font>
    <font>
      <sz val="10"/>
      <color rgb="FFFF0000"/>
      <name val="ＭＳ Ｐ明朝"/>
      <family val="1"/>
      <charset val="128"/>
    </font>
    <font>
      <sz val="10"/>
      <name val="ＭＳ Ｐ明朝"/>
      <family val="1"/>
      <charset val="128"/>
    </font>
    <font>
      <sz val="11"/>
      <color theme="1"/>
      <name val="Yu Gothic"/>
      <family val="2"/>
      <scheme val="minor"/>
    </font>
    <font>
      <sz val="12"/>
      <color theme="1"/>
      <name val="ＭＳ Ｐ明朝"/>
      <family val="1"/>
      <charset val="128"/>
    </font>
    <font>
      <sz val="11"/>
      <color theme="1"/>
      <name val="Yu Gothic"/>
      <family val="3"/>
      <scheme val="minor"/>
    </font>
    <font>
      <sz val="10.5"/>
      <color theme="1"/>
      <name val="ＭＳ Ｐ明朝"/>
      <family val="1"/>
      <charset val="128"/>
    </font>
    <font>
      <sz val="11"/>
      <color rgb="FFFF0000"/>
      <name val="ＭＳ Ｐ明朝"/>
      <family val="1"/>
      <charset val="128"/>
    </font>
    <font>
      <sz val="12"/>
      <color theme="1"/>
      <name val="ＭＳ ゴシック"/>
      <family val="3"/>
      <charset val="128"/>
    </font>
    <font>
      <sz val="10"/>
      <color theme="1"/>
      <name val="ＭＳ 明朝"/>
      <family val="1"/>
      <charset val="128"/>
    </font>
    <font>
      <sz val="11"/>
      <color theme="1"/>
      <name val="ＭＳ ゴシック"/>
      <family val="3"/>
      <charset val="128"/>
    </font>
    <font>
      <sz val="10"/>
      <color rgb="FF000000"/>
      <name val="ＭＳ 明朝"/>
      <family val="1"/>
      <charset val="128"/>
    </font>
  </fonts>
  <fills count="4">
    <fill>
      <patternFill patternType="none"/>
    </fill>
    <fill>
      <patternFill patternType="gray125"/>
    </fill>
    <fill>
      <patternFill patternType="solid">
        <fgColor rgb="FFD4F3B5"/>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diagonalDown="1">
      <left style="thin">
        <color indexed="64"/>
      </left>
      <right/>
      <top style="thin">
        <color indexed="64"/>
      </top>
      <bottom/>
      <diagonal style="thin">
        <color indexed="64"/>
      </diagonal>
    </border>
    <border>
      <left style="thin">
        <color indexed="64"/>
      </left>
      <right/>
      <top/>
      <bottom/>
      <diagonal/>
    </border>
  </borders>
  <cellStyleXfs count="7">
    <xf numFmtId="0" fontId="0" fillId="0" borderId="0"/>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0" fontId="10" fillId="0" borderId="0">
      <alignment vertical="center"/>
    </xf>
    <xf numFmtId="0" fontId="8" fillId="0" borderId="0"/>
    <xf numFmtId="9" fontId="8" fillId="0" borderId="0" applyFont="0" applyFill="0" applyBorder="0" applyAlignment="0" applyProtection="0">
      <alignment vertical="center"/>
    </xf>
    <xf numFmtId="0" fontId="8" fillId="0" borderId="0"/>
  </cellStyleXfs>
  <cellXfs count="208">
    <xf numFmtId="0" fontId="0" fillId="0" borderId="0" xfId="0"/>
    <xf numFmtId="0" fontId="3" fillId="0" borderId="0" xfId="0" applyFont="1" applyAlignment="1">
      <alignment horizontal="left" vertical="center"/>
    </xf>
    <xf numFmtId="0" fontId="2" fillId="0" borderId="0" xfId="0" applyFont="1"/>
    <xf numFmtId="0" fontId="3" fillId="0" borderId="0" xfId="0" applyFont="1"/>
    <xf numFmtId="10" fontId="3" fillId="0" borderId="1" xfId="0" applyNumberFormat="1" applyFont="1" applyBorder="1" applyAlignment="1">
      <alignment horizontal="right" vertical="center" wrapText="1"/>
    </xf>
    <xf numFmtId="0" fontId="3" fillId="0" borderId="2" xfId="0" applyFont="1" applyBorder="1" applyAlignment="1">
      <alignment horizontal="justify" vertical="center" wrapText="1"/>
    </xf>
    <xf numFmtId="0" fontId="4" fillId="0" borderId="1" xfId="0" applyFont="1" applyBorder="1" applyAlignment="1">
      <alignment horizontal="left" vertical="center" wrapText="1" indent="1"/>
    </xf>
    <xf numFmtId="0" fontId="3" fillId="0" borderId="0" xfId="0" applyFont="1" applyAlignment="1">
      <alignment horizontal="right" vertical="center"/>
    </xf>
    <xf numFmtId="0" fontId="3" fillId="2" borderId="7"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2" borderId="13" xfId="0" applyFont="1" applyFill="1" applyBorder="1" applyAlignment="1">
      <alignment horizontal="left" vertical="center" wrapText="1"/>
    </xf>
    <xf numFmtId="49" fontId="3" fillId="2" borderId="1" xfId="0" applyNumberFormat="1" applyFont="1" applyFill="1" applyBorder="1" applyAlignment="1">
      <alignment horizontal="center" vertical="center" wrapText="1"/>
    </xf>
    <xf numFmtId="49" fontId="3" fillId="2" borderId="10" xfId="0" applyNumberFormat="1" applyFont="1" applyFill="1" applyBorder="1" applyAlignment="1">
      <alignment horizontal="center" vertical="center" wrapText="1"/>
    </xf>
    <xf numFmtId="49" fontId="3" fillId="2" borderId="5" xfId="0" applyNumberFormat="1" applyFont="1" applyFill="1" applyBorder="1" applyAlignment="1">
      <alignment horizontal="center" vertical="center" wrapText="1"/>
    </xf>
    <xf numFmtId="0" fontId="3" fillId="0" borderId="1" xfId="0" applyFont="1" applyBorder="1" applyAlignment="1">
      <alignment horizontal="right" vertical="center" wrapText="1" indent="1"/>
    </xf>
    <xf numFmtId="0" fontId="3" fillId="0" borderId="0" xfId="0" applyFont="1" applyBorder="1" applyAlignment="1">
      <alignment horizontal="left" vertical="center" wrapText="1" indent="1"/>
    </xf>
    <xf numFmtId="0" fontId="3" fillId="2" borderId="2" xfId="0" applyFont="1" applyFill="1" applyBorder="1" applyAlignment="1">
      <alignment horizontal="left" vertical="center" wrapText="1"/>
    </xf>
    <xf numFmtId="0" fontId="3" fillId="0" borderId="1" xfId="0" applyFont="1" applyFill="1" applyBorder="1" applyAlignment="1">
      <alignment horizontal="justify" vertical="center" wrapText="1"/>
    </xf>
    <xf numFmtId="176" fontId="3" fillId="0" borderId="1" xfId="0" applyNumberFormat="1" applyFont="1" applyBorder="1" applyAlignment="1">
      <alignment horizontal="right" vertical="center" wrapText="1" indent="1"/>
    </xf>
    <xf numFmtId="0" fontId="3" fillId="0" borderId="1" xfId="0" applyFont="1" applyFill="1" applyBorder="1" applyAlignment="1">
      <alignment horizontal="center" vertical="center" wrapText="1"/>
    </xf>
    <xf numFmtId="3" fontId="3" fillId="0" borderId="1" xfId="0" applyNumberFormat="1" applyFont="1" applyFill="1" applyBorder="1" applyAlignment="1">
      <alignment horizontal="right" vertical="center" wrapText="1"/>
    </xf>
    <xf numFmtId="10" fontId="3" fillId="0" borderId="1" xfId="0" applyNumberFormat="1" applyFont="1" applyBorder="1" applyAlignment="1">
      <alignment horizontal="center" vertical="center" wrapText="1"/>
    </xf>
    <xf numFmtId="0" fontId="6" fillId="3" borderId="0" xfId="0" applyFont="1" applyFill="1" applyAlignment="1">
      <alignment horizontal="right" vertical="center"/>
    </xf>
    <xf numFmtId="38" fontId="3" fillId="3" borderId="2" xfId="2" applyFont="1" applyFill="1" applyBorder="1" applyAlignment="1">
      <alignment horizontal="center" vertical="center" wrapText="1"/>
    </xf>
    <xf numFmtId="38" fontId="3" fillId="3" borderId="7" xfId="2" applyFont="1" applyFill="1" applyBorder="1" applyAlignment="1">
      <alignment horizontal="center" vertical="center" wrapText="1"/>
    </xf>
    <xf numFmtId="10" fontId="3" fillId="3" borderId="3" xfId="1" applyNumberFormat="1" applyFont="1" applyFill="1" applyBorder="1" applyAlignment="1">
      <alignment horizontal="center" vertical="center" wrapText="1"/>
    </xf>
    <xf numFmtId="0" fontId="9" fillId="0" borderId="0" xfId="0" applyFont="1"/>
    <xf numFmtId="0" fontId="3" fillId="0" borderId="1" xfId="0" applyFont="1" applyFill="1" applyBorder="1" applyAlignment="1">
      <alignment horizontal="left" vertical="center" wrapText="1" indent="1"/>
    </xf>
    <xf numFmtId="0" fontId="3" fillId="0" borderId="0" xfId="0" applyFont="1" applyFill="1" applyBorder="1" applyAlignment="1">
      <alignment horizontal="center" vertical="center" wrapText="1"/>
    </xf>
    <xf numFmtId="58" fontId="4" fillId="0" borderId="1" xfId="0" applyNumberFormat="1" applyFont="1" applyFill="1" applyBorder="1" applyAlignment="1">
      <alignment horizontal="center" vertical="center" wrapText="1"/>
    </xf>
    <xf numFmtId="180" fontId="4" fillId="0" borderId="1" xfId="0" applyNumberFormat="1" applyFont="1" applyBorder="1" applyAlignment="1">
      <alignment horizontal="right" vertical="center" wrapText="1"/>
    </xf>
    <xf numFmtId="180" fontId="3" fillId="0" borderId="1" xfId="0" applyNumberFormat="1" applyFont="1" applyBorder="1" applyAlignment="1">
      <alignment horizontal="right" vertical="center" wrapText="1"/>
    </xf>
    <xf numFmtId="181" fontId="3" fillId="0" borderId="1" xfId="0" applyNumberFormat="1" applyFont="1" applyBorder="1" applyAlignment="1">
      <alignment horizontal="right" vertical="center" wrapText="1"/>
    </xf>
    <xf numFmtId="182" fontId="3"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181" fontId="3" fillId="2" borderId="1" xfId="0" applyNumberFormat="1" applyFont="1" applyFill="1" applyBorder="1" applyAlignment="1">
      <alignment horizontal="right" vertical="center" wrapText="1"/>
    </xf>
    <xf numFmtId="182" fontId="3" fillId="0" borderId="6" xfId="0" applyNumberFormat="1" applyFont="1" applyBorder="1" applyAlignment="1">
      <alignment horizontal="right" vertical="center" wrapText="1"/>
    </xf>
    <xf numFmtId="182" fontId="3" fillId="0" borderId="2" xfId="0" applyNumberFormat="1" applyFont="1" applyBorder="1" applyAlignment="1">
      <alignment horizontal="right" vertical="center" wrapText="1"/>
    </xf>
    <xf numFmtId="182" fontId="3" fillId="2" borderId="2" xfId="0" applyNumberFormat="1" applyFont="1" applyFill="1" applyBorder="1" applyAlignment="1">
      <alignment horizontal="right" vertical="center" wrapText="1"/>
    </xf>
    <xf numFmtId="0" fontId="3" fillId="2" borderId="3" xfId="0" applyNumberFormat="1" applyFont="1" applyFill="1" applyBorder="1" applyAlignment="1">
      <alignment horizontal="right" vertical="center" wrapText="1"/>
    </xf>
    <xf numFmtId="181"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left" vertical="center" wrapText="1" inden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justify" vertical="center" wrapText="1"/>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9" fillId="0" borderId="0" xfId="0" applyFont="1" applyAlignment="1">
      <alignment horizontal="left" vertical="center"/>
    </xf>
    <xf numFmtId="0" fontId="2" fillId="0" borderId="0" xfId="0" applyFont="1" applyAlignment="1">
      <alignment horizontal="left" vertical="center"/>
    </xf>
    <xf numFmtId="0" fontId="9" fillId="0" borderId="0" xfId="0" applyFont="1" applyAlignment="1">
      <alignment horizontal="justify" vertical="center"/>
    </xf>
    <xf numFmtId="0" fontId="2" fillId="0" borderId="0" xfId="0" applyFont="1" applyAlignment="1">
      <alignment horizontal="justify" vertical="center"/>
    </xf>
    <xf numFmtId="0" fontId="2" fillId="0" borderId="0" xfId="0" applyFont="1" applyAlignment="1">
      <alignment horizontal="center"/>
    </xf>
    <xf numFmtId="38" fontId="2" fillId="0" borderId="0" xfId="2" applyFont="1" applyAlignment="1"/>
    <xf numFmtId="10" fontId="2" fillId="0" borderId="0" xfId="1" applyNumberFormat="1" applyFont="1" applyAlignment="1"/>
    <xf numFmtId="180" fontId="4" fillId="0" borderId="3" xfId="0" applyNumberFormat="1" applyFont="1" applyBorder="1" applyAlignment="1">
      <alignment horizontal="right" vertical="center" wrapText="1"/>
    </xf>
    <xf numFmtId="180" fontId="4" fillId="2" borderId="1" xfId="0" applyNumberFormat="1" applyFont="1" applyFill="1" applyBorder="1" applyAlignment="1">
      <alignment horizontal="right" vertical="center" wrapText="1"/>
    </xf>
    <xf numFmtId="10" fontId="4" fillId="0" borderId="1" xfId="0" applyNumberFormat="1" applyFont="1" applyBorder="1" applyAlignment="1">
      <alignment horizontal="right" vertical="center" wrapText="1"/>
    </xf>
    <xf numFmtId="0" fontId="2" fillId="0" borderId="0" xfId="0" applyFont="1" applyBorder="1"/>
    <xf numFmtId="0" fontId="2" fillId="0" borderId="0" xfId="0" applyFont="1" applyBorder="1" applyAlignment="1">
      <alignment horizontal="center"/>
    </xf>
    <xf numFmtId="0" fontId="11" fillId="0" borderId="0" xfId="0" applyFont="1" applyAlignment="1">
      <alignment horizontal="left" vertical="center"/>
    </xf>
    <xf numFmtId="0" fontId="3"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justify" vertical="center" wrapText="1"/>
    </xf>
    <xf numFmtId="0" fontId="2" fillId="0" borderId="0" xfId="0" applyFont="1" applyFill="1"/>
    <xf numFmtId="0" fontId="2" fillId="0" borderId="0" xfId="0" applyFont="1" applyAlignment="1">
      <alignment horizontal="left"/>
    </xf>
    <xf numFmtId="0" fontId="12" fillId="0" borderId="0" xfId="0" applyFont="1" applyAlignment="1">
      <alignment horizontal="left" vertical="center"/>
    </xf>
    <xf numFmtId="181" fontId="3" fillId="0" borderId="1" xfId="0" applyNumberFormat="1" applyFont="1" applyBorder="1" applyAlignment="1">
      <alignment horizontal="center" vertical="center" wrapText="1"/>
    </xf>
    <xf numFmtId="181" fontId="3" fillId="0" borderId="3" xfId="0" applyNumberFormat="1" applyFont="1" applyBorder="1" applyAlignment="1">
      <alignment horizontal="center" vertical="center" wrapText="1"/>
    </xf>
    <xf numFmtId="184" fontId="3" fillId="2" borderId="1" xfId="0" applyNumberFormat="1" applyFont="1" applyFill="1" applyBorder="1" applyAlignment="1">
      <alignment horizontal="right" vertical="center" wrapText="1"/>
    </xf>
    <xf numFmtId="184" fontId="3" fillId="0" borderId="1" xfId="0" applyNumberFormat="1" applyFont="1" applyBorder="1" applyAlignment="1">
      <alignment horizontal="righ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2" xfId="0" applyFont="1" applyBorder="1" applyAlignment="1">
      <alignment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1"/>
    </xf>
    <xf numFmtId="0" fontId="13" fillId="0" borderId="0" xfId="0" applyFont="1" applyAlignment="1">
      <alignment horizontal="left" vertical="center"/>
    </xf>
    <xf numFmtId="0" fontId="15" fillId="0" borderId="0" xfId="0" applyFont="1" applyAlignment="1">
      <alignment vertical="center"/>
    </xf>
    <xf numFmtId="0" fontId="3" fillId="0" borderId="0" xfId="0" applyFont="1" applyAlignment="1">
      <alignment horizontal="right"/>
    </xf>
    <xf numFmtId="181" fontId="3"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180" fontId="3" fillId="0" borderId="1" xfId="6" applyNumberFormat="1" applyFont="1" applyBorder="1" applyAlignment="1">
      <alignment horizontal="right" vertical="center" wrapText="1"/>
    </xf>
    <xf numFmtId="10" fontId="3" fillId="0" borderId="1" xfId="5" applyNumberFormat="1" applyFont="1" applyBorder="1" applyAlignment="1">
      <alignment vertical="center"/>
    </xf>
    <xf numFmtId="180" fontId="3" fillId="2" borderId="1" xfId="6" applyNumberFormat="1" applyFont="1" applyFill="1" applyBorder="1" applyAlignment="1">
      <alignment horizontal="right" vertical="center" wrapText="1"/>
    </xf>
    <xf numFmtId="10" fontId="3" fillId="2" borderId="1" xfId="5" applyNumberFormat="1" applyFont="1" applyFill="1" applyBorder="1" applyAlignment="1">
      <alignment horizontal="right" vertical="center" wrapText="1"/>
    </xf>
    <xf numFmtId="0" fontId="9" fillId="0" borderId="0" xfId="0" applyFont="1" applyAlignment="1"/>
    <xf numFmtId="182" fontId="3" fillId="0" borderId="7" xfId="0" applyNumberFormat="1" applyFont="1" applyBorder="1" applyAlignment="1">
      <alignment horizontal="center" vertical="center" wrapText="1"/>
    </xf>
    <xf numFmtId="181" fontId="3"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0" borderId="1" xfId="0" applyFont="1" applyBorder="1" applyAlignment="1">
      <alignment horizontal="left" vertical="center" wrapText="1" indent="1"/>
    </xf>
    <xf numFmtId="0" fontId="4" fillId="0" borderId="1" xfId="0" applyFont="1" applyBorder="1" applyAlignment="1">
      <alignment horizontal="center" vertical="center" wrapText="1"/>
    </xf>
    <xf numFmtId="181" fontId="3" fillId="0" borderId="3" xfId="0" applyNumberFormat="1"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7" xfId="0" applyFont="1" applyBorder="1" applyAlignment="1">
      <alignment horizontal="right" vertical="center" wrapText="1"/>
    </xf>
    <xf numFmtId="0" fontId="3" fillId="0" borderId="1" xfId="0" applyFont="1" applyBorder="1" applyAlignment="1">
      <alignment horizontal="distributed" vertical="center" wrapText="1" indent="2"/>
    </xf>
    <xf numFmtId="0" fontId="3" fillId="0" borderId="1" xfId="0" applyFont="1" applyBorder="1" applyAlignment="1">
      <alignment horizontal="distributed" vertical="center" wrapText="1" indent="1"/>
    </xf>
    <xf numFmtId="180" fontId="3" fillId="0" borderId="1" xfId="0" applyNumberFormat="1" applyFont="1" applyBorder="1" applyAlignment="1">
      <alignment horizontal="right" vertical="center" wrapText="1" indent="2"/>
    </xf>
    <xf numFmtId="177" fontId="4" fillId="2" borderId="1" xfId="0" applyNumberFormat="1" applyFont="1" applyFill="1" applyBorder="1" applyAlignment="1">
      <alignment horizontal="right" vertical="center" wrapText="1" indent="2"/>
    </xf>
    <xf numFmtId="0" fontId="3" fillId="0" borderId="0" xfId="0" applyFont="1" applyAlignment="1">
      <alignment vertical="top" wrapText="1"/>
    </xf>
    <xf numFmtId="0" fontId="3" fillId="0" borderId="0" xfId="0" applyFont="1" applyAlignment="1">
      <alignment vertical="top"/>
    </xf>
    <xf numFmtId="0" fontId="3" fillId="2" borderId="2" xfId="0" applyFont="1" applyFill="1" applyBorder="1" applyAlignment="1">
      <alignment horizontal="center" vertical="center" shrinkToFit="1"/>
    </xf>
    <xf numFmtId="0" fontId="4" fillId="2" borderId="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 xfId="0" applyFont="1" applyBorder="1" applyAlignment="1">
      <alignment horizontal="distributed" vertical="center" wrapText="1" indent="2"/>
    </xf>
    <xf numFmtId="179" fontId="3" fillId="0" borderId="0" xfId="0" applyNumberFormat="1" applyFont="1" applyFill="1" applyBorder="1" applyAlignment="1">
      <alignment horizontal="right" vertical="center" wrapText="1"/>
    </xf>
    <xf numFmtId="181" fontId="3" fillId="0" borderId="0" xfId="0" applyNumberFormat="1" applyFont="1" applyFill="1" applyBorder="1" applyAlignment="1">
      <alignment vertical="center" wrapText="1"/>
    </xf>
    <xf numFmtId="0" fontId="3" fillId="0" borderId="3" xfId="0" applyFont="1" applyBorder="1" applyAlignment="1">
      <alignment horizontal="distributed" vertical="center" wrapText="1" indent="2"/>
    </xf>
    <xf numFmtId="0" fontId="3" fillId="0" borderId="0" xfId="0" applyFont="1" applyBorder="1" applyAlignment="1">
      <alignment vertical="center" wrapText="1"/>
    </xf>
    <xf numFmtId="10" fontId="3" fillId="0" borderId="3" xfId="0" quotePrefix="1" applyNumberFormat="1" applyFont="1" applyBorder="1" applyAlignment="1">
      <alignment horizontal="right" vertical="center" wrapText="1"/>
    </xf>
    <xf numFmtId="0" fontId="3" fillId="2" borderId="9" xfId="0" applyNumberFormat="1" applyFont="1" applyFill="1" applyBorder="1" applyAlignment="1">
      <alignment horizontal="right" vertical="center" wrapText="1"/>
    </xf>
    <xf numFmtId="10" fontId="3" fillId="0" borderId="7" xfId="1" quotePrefix="1" applyNumberFormat="1" applyFont="1" applyBorder="1" applyAlignment="1">
      <alignment horizontal="center" vertical="center" wrapText="1"/>
    </xf>
    <xf numFmtId="10" fontId="3" fillId="0" borderId="3" xfId="1" quotePrefix="1" applyNumberFormat="1" applyFont="1" applyBorder="1" applyAlignment="1">
      <alignment horizontal="center" vertical="center" wrapText="1"/>
    </xf>
    <xf numFmtId="182" fontId="3" fillId="2" borderId="2" xfId="0" applyNumberFormat="1" applyFont="1" applyFill="1" applyBorder="1" applyAlignment="1">
      <alignment horizontal="center" vertical="center" wrapText="1"/>
    </xf>
    <xf numFmtId="0" fontId="3" fillId="2" borderId="3" xfId="0" applyNumberFormat="1" applyFont="1" applyFill="1" applyBorder="1" applyAlignment="1">
      <alignment horizontal="center" vertical="center" wrapText="1"/>
    </xf>
    <xf numFmtId="20" fontId="3" fillId="2" borderId="1" xfId="0" applyNumberFormat="1" applyFont="1" applyFill="1" applyBorder="1" applyAlignment="1">
      <alignment horizontal="center" vertical="center" wrapText="1"/>
    </xf>
    <xf numFmtId="38" fontId="3" fillId="0" borderId="1" xfId="2" applyFont="1" applyBorder="1" applyAlignment="1">
      <alignment horizontal="right" vertical="center" wrapText="1" indent="2"/>
    </xf>
    <xf numFmtId="177" fontId="3" fillId="0" borderId="1" xfId="0" applyNumberFormat="1" applyFont="1" applyBorder="1" applyAlignment="1">
      <alignment horizontal="right" vertical="center" wrapText="1" indent="2"/>
    </xf>
    <xf numFmtId="183" fontId="3" fillId="0" borderId="1" xfId="0" applyNumberFormat="1" applyFont="1" applyBorder="1" applyAlignment="1">
      <alignment horizontal="right" vertical="center" wrapText="1" indent="2"/>
    </xf>
    <xf numFmtId="182" fontId="3" fillId="2" borderId="1" xfId="0" applyNumberFormat="1" applyFont="1" applyFill="1" applyBorder="1" applyAlignment="1">
      <alignment horizontal="right" vertical="center" wrapText="1" indent="2"/>
    </xf>
    <xf numFmtId="180" fontId="3" fillId="2" borderId="1" xfId="0" applyNumberFormat="1" applyFont="1" applyFill="1" applyBorder="1" applyAlignment="1">
      <alignment horizontal="right" vertical="center" wrapText="1" indent="2"/>
    </xf>
    <xf numFmtId="10" fontId="3" fillId="0" borderId="1" xfId="1" applyNumberFormat="1" applyFont="1" applyBorder="1" applyAlignment="1">
      <alignment horizontal="right" vertical="center" wrapText="1" indent="2"/>
    </xf>
    <xf numFmtId="0" fontId="14" fillId="0" borderId="1" xfId="0" applyFont="1" applyBorder="1" applyAlignment="1">
      <alignment horizontal="distributed" vertical="center" wrapText="1" indent="2"/>
    </xf>
    <xf numFmtId="0" fontId="16" fillId="0" borderId="1" xfId="0" applyFont="1" applyBorder="1" applyAlignment="1">
      <alignment horizontal="distributed" vertical="center" wrapText="1" indent="2"/>
    </xf>
    <xf numFmtId="0" fontId="3" fillId="0" borderId="7" xfId="0" applyFont="1" applyBorder="1" applyAlignment="1">
      <alignment horizontal="distributed" vertical="center" wrapText="1" indent="2"/>
    </xf>
    <xf numFmtId="0" fontId="3" fillId="0" borderId="2" xfId="0" applyFont="1" applyBorder="1" applyAlignment="1">
      <alignment horizontal="distributed" vertical="distributed" indent="2"/>
    </xf>
    <xf numFmtId="10" fontId="3" fillId="0" borderId="1" xfId="5" applyNumberFormat="1" applyFont="1" applyFill="1" applyBorder="1" applyAlignment="1">
      <alignment vertical="center"/>
    </xf>
    <xf numFmtId="0" fontId="0" fillId="0" borderId="0" xfId="0" applyFill="1"/>
    <xf numFmtId="180" fontId="3" fillId="0" borderId="1" xfId="0" applyNumberFormat="1" applyFont="1" applyFill="1" applyBorder="1" applyAlignment="1">
      <alignment horizontal="right" vertical="center" wrapText="1"/>
    </xf>
    <xf numFmtId="181" fontId="3" fillId="0" borderId="1"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181" fontId="3" fillId="0" borderId="1" xfId="0" applyNumberFormat="1" applyFont="1" applyFill="1" applyBorder="1" applyAlignment="1">
      <alignment horizontal="right" vertical="center" wrapText="1"/>
    </xf>
    <xf numFmtId="0" fontId="3" fillId="0" borderId="7" xfId="0" applyFont="1" applyFill="1" applyBorder="1" applyAlignment="1">
      <alignment horizontal="justify" vertical="center" wrapText="1"/>
    </xf>
    <xf numFmtId="0" fontId="3" fillId="0" borderId="3" xfId="0" applyFont="1" applyFill="1" applyBorder="1" applyAlignment="1">
      <alignment horizontal="right" vertical="center" wrapText="1"/>
    </xf>
    <xf numFmtId="0" fontId="3" fillId="0" borderId="1" xfId="0" applyFont="1" applyBorder="1" applyAlignment="1">
      <alignment horizontal="left" vertical="center" wrapText="1" indent="1"/>
    </xf>
    <xf numFmtId="0" fontId="3" fillId="0" borderId="1" xfId="0" applyFont="1" applyFill="1" applyBorder="1" applyAlignment="1">
      <alignment horizontal="left" vertical="center" wrapText="1"/>
    </xf>
    <xf numFmtId="185" fontId="4" fillId="0" borderId="1" xfId="0" quotePrefix="1" applyNumberFormat="1" applyFont="1" applyFill="1" applyBorder="1" applyAlignment="1">
      <alignment horizontal="center" vertical="center" wrapText="1"/>
    </xf>
    <xf numFmtId="0" fontId="3" fillId="0" borderId="0" xfId="0" applyFont="1" applyAlignment="1">
      <alignment horizontal="left" vertical="center" indent="7"/>
    </xf>
    <xf numFmtId="0" fontId="0" fillId="0" borderId="0" xfId="0" applyAlignment="1">
      <alignment horizontal="left"/>
    </xf>
    <xf numFmtId="10" fontId="4"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9" fillId="0" borderId="0" xfId="0" applyFont="1" applyAlignment="1">
      <alignment horizontal="left" vertical="center"/>
    </xf>
    <xf numFmtId="0" fontId="13" fillId="0" borderId="0" xfId="0" applyFont="1" applyAlignment="1">
      <alignment horizontal="left" vertical="center"/>
    </xf>
    <xf numFmtId="0" fontId="11" fillId="2" borderId="1" xfId="0" applyFont="1" applyFill="1" applyBorder="1" applyAlignment="1">
      <alignment horizontal="center" vertical="center" wrapText="1"/>
    </xf>
    <xf numFmtId="20" fontId="3" fillId="2" borderId="1" xfId="0" applyNumberFormat="1" applyFont="1" applyFill="1" applyBorder="1" applyAlignment="1">
      <alignment horizontal="right" vertical="center" wrapText="1"/>
    </xf>
    <xf numFmtId="20" fontId="3" fillId="2" borderId="4" xfId="0" applyNumberFormat="1" applyFont="1" applyFill="1" applyBorder="1" applyAlignment="1">
      <alignment horizontal="right"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2" xfId="0" applyFont="1" applyBorder="1" applyAlignment="1">
      <alignment horizontal="right"/>
    </xf>
    <xf numFmtId="0" fontId="9" fillId="0" borderId="12" xfId="0" applyFont="1" applyBorder="1" applyAlignment="1">
      <alignment horizontal="right"/>
    </xf>
    <xf numFmtId="0" fontId="3" fillId="0" borderId="1"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0" borderId="2"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3" xfId="0" applyFont="1" applyBorder="1" applyAlignment="1">
      <alignment horizontal="left" vertical="center" wrapText="1" indent="1"/>
    </xf>
    <xf numFmtId="0" fontId="3" fillId="0" borderId="1" xfId="0" applyFont="1" applyBorder="1" applyAlignment="1">
      <alignment horizontal="left" vertical="center" wrapText="1" indent="1"/>
    </xf>
    <xf numFmtId="0" fontId="2" fillId="0" borderId="0" xfId="0" applyFont="1" applyBorder="1" applyAlignment="1">
      <alignment horizontal="left"/>
    </xf>
    <xf numFmtId="0" fontId="9" fillId="0" borderId="0" xfId="0" applyFont="1" applyAlignment="1">
      <alignment horizontal="left" vertical="center" wrapText="1"/>
    </xf>
    <xf numFmtId="179" fontId="3" fillId="0" borderId="1" xfId="0" applyNumberFormat="1" applyFont="1" applyBorder="1" applyAlignment="1">
      <alignment horizontal="center" vertical="center" wrapText="1"/>
    </xf>
    <xf numFmtId="178" fontId="4" fillId="2" borderId="4" xfId="0" applyNumberFormat="1" applyFont="1" applyFill="1" applyBorder="1" applyAlignment="1">
      <alignment horizontal="right" vertical="center" wrapText="1" indent="1"/>
    </xf>
    <xf numFmtId="178" fontId="4" fillId="2" borderId="5" xfId="0" applyNumberFormat="1" applyFont="1" applyFill="1" applyBorder="1" applyAlignment="1">
      <alignment horizontal="right" vertical="center" wrapText="1" inden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178" fontId="4" fillId="0" borderId="4" xfId="0" applyNumberFormat="1" applyFont="1" applyBorder="1" applyAlignment="1">
      <alignment horizontal="right" vertical="center" wrapText="1" indent="1"/>
    </xf>
    <xf numFmtId="178" fontId="4" fillId="0" borderId="5" xfId="0" applyNumberFormat="1" applyFont="1" applyBorder="1" applyAlignment="1">
      <alignment horizontal="right" vertical="center" wrapText="1" indent="1"/>
    </xf>
    <xf numFmtId="0" fontId="3" fillId="2" borderId="1" xfId="0" applyFont="1" applyFill="1" applyBorder="1" applyAlignment="1">
      <alignment horizontal="left" vertical="center" wrapText="1" indent="1"/>
    </xf>
    <xf numFmtId="0" fontId="3" fillId="0" borderId="1" xfId="0" applyFont="1" applyBorder="1" applyAlignment="1">
      <alignment horizontal="center" vertical="center" textRotation="255" wrapText="1"/>
    </xf>
    <xf numFmtId="0" fontId="3" fillId="0" borderId="5" xfId="0" applyFont="1" applyBorder="1" applyAlignment="1">
      <alignment horizontal="left" vertical="center" wrapText="1" indent="1"/>
    </xf>
    <xf numFmtId="0" fontId="2" fillId="0" borderId="0" xfId="0" applyFont="1" applyAlignment="1">
      <alignment horizontal="left" vertical="center" shrinkToFit="1"/>
    </xf>
    <xf numFmtId="0" fontId="3" fillId="0" borderId="2" xfId="0" applyFont="1" applyBorder="1" applyAlignment="1">
      <alignment horizontal="distributed" vertical="center" wrapText="1" indent="2"/>
    </xf>
    <xf numFmtId="0" fontId="3" fillId="0" borderId="3" xfId="0" applyFont="1" applyBorder="1" applyAlignment="1">
      <alignment horizontal="distributed" vertical="center" wrapText="1" indent="2"/>
    </xf>
    <xf numFmtId="0" fontId="3" fillId="0" borderId="7" xfId="0" applyFont="1" applyBorder="1" applyAlignment="1">
      <alignment horizontal="distributed" vertical="center" wrapText="1" indent="2"/>
    </xf>
    <xf numFmtId="182" fontId="3" fillId="0" borderId="2" xfId="0" applyNumberFormat="1" applyFont="1" applyBorder="1" applyAlignment="1">
      <alignment horizontal="center" vertical="distributed" textRotation="255" wrapText="1" indent="5"/>
    </xf>
    <xf numFmtId="182" fontId="3" fillId="0" borderId="7" xfId="0" applyNumberFormat="1" applyFont="1" applyBorder="1" applyAlignment="1">
      <alignment horizontal="center" vertical="distributed" textRotation="255" wrapText="1" indent="5"/>
    </xf>
    <xf numFmtId="182" fontId="3" fillId="0" borderId="3" xfId="0" applyNumberFormat="1" applyFont="1" applyBorder="1" applyAlignment="1">
      <alignment horizontal="center" vertical="distributed" textRotation="255" wrapText="1" indent="5"/>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2" xfId="0" applyFont="1" applyBorder="1" applyAlignment="1">
      <alignment horizontal="distributed" vertical="distributed" wrapText="1" indent="2"/>
    </xf>
    <xf numFmtId="0" fontId="3" fillId="0" borderId="3" xfId="0" applyFont="1" applyBorder="1" applyAlignment="1">
      <alignment horizontal="distributed" vertical="distributed" wrapText="1" indent="2"/>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3" fillId="2" borderId="7" xfId="0" applyFont="1" applyFill="1" applyBorder="1" applyAlignment="1">
      <alignment horizontal="center" vertical="center" wrapText="1"/>
    </xf>
    <xf numFmtId="0" fontId="3" fillId="2" borderId="1" xfId="0" applyFont="1" applyFill="1" applyBorder="1" applyAlignment="1">
      <alignment horizontal="justify" vertical="center" wrapText="1"/>
    </xf>
    <xf numFmtId="0" fontId="3" fillId="2" borderId="8" xfId="0" applyFont="1" applyFill="1" applyBorder="1" applyAlignment="1">
      <alignment horizontal="justify" vertical="center" wrapText="1"/>
    </xf>
    <xf numFmtId="0" fontId="3" fillId="2" borderId="6" xfId="0" applyFont="1" applyFill="1" applyBorder="1" applyAlignment="1">
      <alignment horizontal="justify" vertical="center" wrapText="1"/>
    </xf>
    <xf numFmtId="0" fontId="3" fillId="2" borderId="9" xfId="0" applyFont="1" applyFill="1" applyBorder="1" applyAlignment="1">
      <alignment horizontal="justify" vertical="center" wrapText="1"/>
    </xf>
    <xf numFmtId="0" fontId="3" fillId="2" borderId="11" xfId="0" applyFont="1" applyFill="1" applyBorder="1" applyAlignment="1">
      <alignment horizontal="justify" vertical="center" wrapText="1"/>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3" fillId="0" borderId="1" xfId="0" applyFont="1" applyBorder="1" applyAlignment="1">
      <alignment horizontal="right" vertical="center" wrapText="1"/>
    </xf>
  </cellXfs>
  <cellStyles count="7">
    <cellStyle name="パーセント" xfId="1" builtinId="5"/>
    <cellStyle name="パーセント 2" xfId="5" xr:uid="{E53E192F-3330-42A1-B53F-292313CFA13F}"/>
    <cellStyle name="桁区切り" xfId="2" builtinId="6"/>
    <cellStyle name="標準" xfId="0" builtinId="0"/>
    <cellStyle name="標準 2" xfId="3" xr:uid="{4BD7D1D8-1225-486E-B005-B1CDE843802B}"/>
    <cellStyle name="標準 2 2" xfId="4" xr:uid="{FAF8E11E-D715-4F83-9AB5-7BEE00A1A740}"/>
    <cellStyle name="標準 5" xfId="6" xr:uid="{0DDF8A5B-5DFA-4564-8F25-2BCF251A60BC}"/>
  </cellStyles>
  <dxfs count="0"/>
  <tableStyles count="0" defaultTableStyle="TableStyleMedium2" defaultPivotStyle="PivotStyleLight16"/>
  <colors>
    <mruColors>
      <color rgb="FFD4F3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9</xdr:col>
      <xdr:colOff>352425</xdr:colOff>
      <xdr:row>7</xdr:row>
      <xdr:rowOff>219074</xdr:rowOff>
    </xdr:from>
    <xdr:ext cx="1009969" cy="359073"/>
    <xdr:sp macro="" textlink="">
      <xdr:nvSpPr>
        <xdr:cNvPr id="4" name="テキスト ボックス 3">
          <a:extLst>
            <a:ext uri="{FF2B5EF4-FFF2-40B4-BE49-F238E27FC236}">
              <a16:creationId xmlns:a16="http://schemas.microsoft.com/office/drawing/2014/main" id="{86BB1F5A-ACDE-40DA-84D9-095BF2D3D034}"/>
            </a:ext>
          </a:extLst>
        </xdr:cNvPr>
        <xdr:cNvSpPr txBox="1"/>
      </xdr:nvSpPr>
      <xdr:spPr>
        <a:xfrm>
          <a:off x="6610350" y="1885949"/>
          <a:ext cx="1009969"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kumimoji="1" lang="ja-JP" altLang="en-US" sz="1600">
            <a:latin typeface="ＭＳ Ｐ明朝" panose="02020600040205080304" pitchFamily="18" charset="-128"/>
            <a:ea typeface="ＭＳ Ｐ明朝" panose="02020600040205080304" pitchFamily="18" charset="-128"/>
          </a:endParaRPr>
        </a:p>
      </xdr:txBody>
    </xdr:sp>
    <xdr:clientData/>
  </xdr:oneCellAnchor>
  <xdr:oneCellAnchor>
    <xdr:from>
      <xdr:col>7</xdr:col>
      <xdr:colOff>314325</xdr:colOff>
      <xdr:row>1</xdr:row>
      <xdr:rowOff>9525</xdr:rowOff>
    </xdr:from>
    <xdr:ext cx="184731" cy="275717"/>
    <xdr:sp macro="" textlink="">
      <xdr:nvSpPr>
        <xdr:cNvPr id="6" name="テキスト ボックス 5">
          <a:extLst>
            <a:ext uri="{FF2B5EF4-FFF2-40B4-BE49-F238E27FC236}">
              <a16:creationId xmlns:a16="http://schemas.microsoft.com/office/drawing/2014/main" id="{3BCC68A3-F4B8-4C99-BAE8-B5CC9C76B600}"/>
            </a:ext>
          </a:extLst>
        </xdr:cNvPr>
        <xdr:cNvSpPr txBox="1"/>
      </xdr:nvSpPr>
      <xdr:spPr>
        <a:xfrm>
          <a:off x="5200650" y="247650"/>
          <a:ext cx="1847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latin typeface="ＭＳ ゴシック" panose="020B0609070205080204" pitchFamily="49" charset="-128"/>
            <a:ea typeface="ＭＳ ゴシック" panose="020B0609070205080204" pitchFamily="49"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6984;&#25369;&#31649;&#29702;&#22996;&#21729;&#20250;&#20107;&#21209;&#23616;/&#21508;&#31278;&#36984;&#25369;&#12398;&#35352;&#37682;&#12304;&#20445;&#23384;&#29256;&#12305;/&#9633;&#36984;&#25369;&#12398;&#35352;&#37682;&#20316;&#25104;&#29992;&#12487;&#12540;&#12479;/R5&#31070;&#22856;&#24029;&#30476;&#30693;&#20107;&#36984;&#25369;&#24180;&#20195;&#21029;&#25237;&#31080;&#29366;&#278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
      <sheetName val="データ抜粋"/>
      <sheetName val="完成"/>
    </sheetNames>
    <sheetDataSet>
      <sheetData sheetId="0"/>
      <sheetData sheetId="1">
        <row r="16">
          <cell r="C16">
            <v>415</v>
          </cell>
          <cell r="D16">
            <v>381</v>
          </cell>
          <cell r="F16">
            <v>116</v>
          </cell>
          <cell r="G16">
            <v>119</v>
          </cell>
          <cell r="L16">
            <v>1428</v>
          </cell>
          <cell r="M16">
            <v>1550</v>
          </cell>
          <cell r="O16">
            <v>252</v>
          </cell>
          <cell r="P16">
            <v>360</v>
          </cell>
          <cell r="U16">
            <v>1488</v>
          </cell>
          <cell r="V16">
            <v>1836</v>
          </cell>
          <cell r="X16">
            <v>391</v>
          </cell>
          <cell r="Y16">
            <v>547</v>
          </cell>
          <cell r="AD16">
            <v>3115</v>
          </cell>
          <cell r="AE16">
            <v>3651</v>
          </cell>
          <cell r="AG16">
            <v>834</v>
          </cell>
          <cell r="AH16">
            <v>970</v>
          </cell>
          <cell r="AM16">
            <v>3879</v>
          </cell>
          <cell r="AN16">
            <v>4249</v>
          </cell>
          <cell r="AP16">
            <v>1248</v>
          </cell>
          <cell r="AQ16">
            <v>1471</v>
          </cell>
          <cell r="AV16">
            <v>2632</v>
          </cell>
          <cell r="AW16">
            <v>2722</v>
          </cell>
          <cell r="AY16">
            <v>985</v>
          </cell>
          <cell r="AZ16">
            <v>1060</v>
          </cell>
          <cell r="BE16">
            <v>2926</v>
          </cell>
          <cell r="BF16">
            <v>3785</v>
          </cell>
          <cell r="BH16">
            <v>1176</v>
          </cell>
          <cell r="BI16">
            <v>1468</v>
          </cell>
          <cell r="BN16">
            <v>2128</v>
          </cell>
          <cell r="BO16">
            <v>3780</v>
          </cell>
          <cell r="BQ16">
            <v>772</v>
          </cell>
          <cell r="BR16">
            <v>992</v>
          </cell>
        </row>
        <row r="23">
          <cell r="C23">
            <v>202</v>
          </cell>
          <cell r="D23">
            <v>207</v>
          </cell>
          <cell r="F23">
            <v>55</v>
          </cell>
          <cell r="G23">
            <v>55</v>
          </cell>
          <cell r="L23">
            <v>906</v>
          </cell>
          <cell r="M23">
            <v>849</v>
          </cell>
          <cell r="O23">
            <v>151</v>
          </cell>
          <cell r="P23">
            <v>177</v>
          </cell>
          <cell r="U23">
            <v>809</v>
          </cell>
          <cell r="V23">
            <v>938</v>
          </cell>
          <cell r="X23">
            <v>214</v>
          </cell>
          <cell r="Y23">
            <v>243</v>
          </cell>
          <cell r="AD23">
            <v>1485</v>
          </cell>
          <cell r="AE23">
            <v>1717</v>
          </cell>
          <cell r="AG23">
            <v>368</v>
          </cell>
          <cell r="AH23">
            <v>425</v>
          </cell>
          <cell r="AM23">
            <v>2212</v>
          </cell>
          <cell r="AN23">
            <v>2260</v>
          </cell>
          <cell r="AP23">
            <v>723</v>
          </cell>
          <cell r="AQ23">
            <v>760</v>
          </cell>
          <cell r="AV23">
            <v>1628</v>
          </cell>
          <cell r="AW23">
            <v>1643</v>
          </cell>
          <cell r="AY23">
            <v>627</v>
          </cell>
          <cell r="AZ23">
            <v>636</v>
          </cell>
          <cell r="BE23">
            <v>1515</v>
          </cell>
          <cell r="BF23">
            <v>1926</v>
          </cell>
          <cell r="BH23">
            <v>623</v>
          </cell>
          <cell r="BI23">
            <v>754</v>
          </cell>
          <cell r="BN23">
            <v>1399</v>
          </cell>
          <cell r="BO23">
            <v>2259</v>
          </cell>
          <cell r="BQ23">
            <v>504</v>
          </cell>
          <cell r="BR23">
            <v>583</v>
          </cell>
        </row>
        <row r="31">
          <cell r="C31">
            <v>282</v>
          </cell>
          <cell r="D31">
            <v>273</v>
          </cell>
          <cell r="F31">
            <v>75</v>
          </cell>
          <cell r="G31">
            <v>80</v>
          </cell>
          <cell r="L31">
            <v>1075</v>
          </cell>
          <cell r="M31">
            <v>1175</v>
          </cell>
          <cell r="O31">
            <v>234</v>
          </cell>
          <cell r="P31">
            <v>254</v>
          </cell>
          <cell r="U31">
            <v>1211</v>
          </cell>
          <cell r="V31">
            <v>1246</v>
          </cell>
          <cell r="X31">
            <v>313</v>
          </cell>
          <cell r="Y31">
            <v>384</v>
          </cell>
          <cell r="AD31">
            <v>1956</v>
          </cell>
          <cell r="AE31">
            <v>2085</v>
          </cell>
          <cell r="AG31">
            <v>578</v>
          </cell>
          <cell r="AH31">
            <v>636</v>
          </cell>
          <cell r="AM31">
            <v>2512</v>
          </cell>
          <cell r="AN31">
            <v>2514</v>
          </cell>
          <cell r="AP31">
            <v>879</v>
          </cell>
          <cell r="AQ31">
            <v>882</v>
          </cell>
          <cell r="AV31">
            <v>1767</v>
          </cell>
          <cell r="AW31">
            <v>1814</v>
          </cell>
          <cell r="AY31">
            <v>669</v>
          </cell>
          <cell r="AZ31">
            <v>687</v>
          </cell>
          <cell r="BE31">
            <v>1859</v>
          </cell>
          <cell r="BF31">
            <v>2397</v>
          </cell>
          <cell r="BH31">
            <v>755</v>
          </cell>
          <cell r="BI31">
            <v>930</v>
          </cell>
          <cell r="BN31">
            <v>1520</v>
          </cell>
          <cell r="BO31">
            <v>2547</v>
          </cell>
          <cell r="BQ31">
            <v>513</v>
          </cell>
          <cell r="BR31">
            <v>615</v>
          </cell>
        </row>
        <row r="42">
          <cell r="C42">
            <v>394</v>
          </cell>
          <cell r="D42">
            <v>377</v>
          </cell>
          <cell r="F42">
            <v>103</v>
          </cell>
          <cell r="G42">
            <v>121</v>
          </cell>
          <cell r="L42">
            <v>2143</v>
          </cell>
          <cell r="M42">
            <v>2075</v>
          </cell>
          <cell r="O42">
            <v>445</v>
          </cell>
          <cell r="P42">
            <v>491</v>
          </cell>
          <cell r="U42">
            <v>2628</v>
          </cell>
          <cell r="V42">
            <v>2543</v>
          </cell>
          <cell r="X42">
            <v>774</v>
          </cell>
          <cell r="Y42">
            <v>764</v>
          </cell>
          <cell r="AD42">
            <v>3481</v>
          </cell>
          <cell r="AE42">
            <v>3518</v>
          </cell>
          <cell r="AG42">
            <v>1067</v>
          </cell>
          <cell r="AH42">
            <v>1089</v>
          </cell>
          <cell r="AM42">
            <v>3771</v>
          </cell>
          <cell r="AN42">
            <v>3697</v>
          </cell>
          <cell r="AP42">
            <v>1311</v>
          </cell>
          <cell r="AQ42">
            <v>1305</v>
          </cell>
          <cell r="AV42">
            <v>2483</v>
          </cell>
          <cell r="AW42">
            <v>2447</v>
          </cell>
          <cell r="AY42">
            <v>971</v>
          </cell>
          <cell r="AZ42">
            <v>912</v>
          </cell>
          <cell r="BE42">
            <v>2351</v>
          </cell>
          <cell r="BF42">
            <v>2803</v>
          </cell>
          <cell r="BH42">
            <v>946</v>
          </cell>
          <cell r="BI42">
            <v>1113</v>
          </cell>
          <cell r="BN42">
            <v>1806</v>
          </cell>
          <cell r="BO42">
            <v>3030</v>
          </cell>
          <cell r="BQ42">
            <v>610</v>
          </cell>
          <cell r="BR42">
            <v>797</v>
          </cell>
        </row>
        <row r="48">
          <cell r="C48">
            <v>226</v>
          </cell>
          <cell r="D48">
            <v>230</v>
          </cell>
          <cell r="F48">
            <v>67</v>
          </cell>
          <cell r="G48">
            <v>72</v>
          </cell>
          <cell r="L48">
            <v>1023</v>
          </cell>
          <cell r="M48">
            <v>1102</v>
          </cell>
          <cell r="O48">
            <v>222</v>
          </cell>
          <cell r="P48">
            <v>232</v>
          </cell>
          <cell r="U48">
            <v>1101</v>
          </cell>
          <cell r="V48">
            <v>1114</v>
          </cell>
          <cell r="X48">
            <v>270</v>
          </cell>
          <cell r="Y48">
            <v>301</v>
          </cell>
          <cell r="AD48">
            <v>1645</v>
          </cell>
          <cell r="AE48">
            <v>1696</v>
          </cell>
          <cell r="AG48">
            <v>473</v>
          </cell>
          <cell r="AH48">
            <v>523</v>
          </cell>
          <cell r="AM48">
            <v>2044</v>
          </cell>
          <cell r="AN48">
            <v>2045</v>
          </cell>
          <cell r="AP48">
            <v>713</v>
          </cell>
          <cell r="AQ48">
            <v>701</v>
          </cell>
          <cell r="AV48">
            <v>1366</v>
          </cell>
          <cell r="AW48">
            <v>1360</v>
          </cell>
          <cell r="AY48">
            <v>543</v>
          </cell>
          <cell r="AZ48">
            <v>524</v>
          </cell>
          <cell r="BE48">
            <v>1394</v>
          </cell>
          <cell r="BF48">
            <v>1820</v>
          </cell>
          <cell r="BH48">
            <v>551</v>
          </cell>
          <cell r="BI48">
            <v>683</v>
          </cell>
          <cell r="BN48">
            <v>1100</v>
          </cell>
          <cell r="BO48">
            <v>1627</v>
          </cell>
          <cell r="BQ48">
            <v>390</v>
          </cell>
          <cell r="BR48">
            <v>387</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DBEBF-4192-47D2-86B9-72B497A0F876}">
  <dimension ref="A1:J45"/>
  <sheetViews>
    <sheetView tabSelected="1" zoomScale="106" zoomScaleNormal="106" workbookViewId="0"/>
  </sheetViews>
  <sheetFormatPr defaultColWidth="9" defaultRowHeight="13.5"/>
  <cols>
    <col min="1" max="1" width="11.875" style="2" customWidth="1"/>
    <col min="2" max="3" width="5.875" style="2" customWidth="1"/>
    <col min="4" max="4" width="6.75" style="2" customWidth="1"/>
    <col min="5" max="6" width="5.875" style="2" customWidth="1"/>
    <col min="7" max="7" width="6.75" style="2" customWidth="1"/>
    <col min="8" max="10" width="5.875" style="2" customWidth="1"/>
    <col min="11" max="16384" width="9" style="2"/>
  </cols>
  <sheetData>
    <row r="1" spans="1:10" ht="14.25">
      <c r="A1" s="50" t="s">
        <v>360</v>
      </c>
    </row>
    <row r="2" spans="1:10" ht="12" customHeight="1">
      <c r="A2" s="148" t="s">
        <v>5</v>
      </c>
      <c r="B2" s="148" t="s">
        <v>85</v>
      </c>
      <c r="C2" s="148"/>
      <c r="D2" s="148"/>
      <c r="E2" s="148" t="s">
        <v>86</v>
      </c>
      <c r="F2" s="148"/>
      <c r="G2" s="148"/>
      <c r="H2" s="148" t="s">
        <v>0</v>
      </c>
      <c r="I2" s="148"/>
      <c r="J2" s="148"/>
    </row>
    <row r="3" spans="1:10" ht="12" customHeight="1">
      <c r="A3" s="148"/>
      <c r="B3" s="42" t="s">
        <v>1</v>
      </c>
      <c r="C3" s="42" t="s">
        <v>2</v>
      </c>
      <c r="D3" s="42" t="s">
        <v>3</v>
      </c>
      <c r="E3" s="42" t="s">
        <v>1</v>
      </c>
      <c r="F3" s="42" t="s">
        <v>2</v>
      </c>
      <c r="G3" s="42" t="s">
        <v>3</v>
      </c>
      <c r="H3" s="42" t="s">
        <v>1</v>
      </c>
      <c r="I3" s="42" t="s">
        <v>2</v>
      </c>
      <c r="J3" s="42" t="s">
        <v>3</v>
      </c>
    </row>
    <row r="4" spans="1:10" ht="12" customHeight="1">
      <c r="A4" s="14" t="s">
        <v>293</v>
      </c>
      <c r="B4" s="31">
        <v>1210</v>
      </c>
      <c r="C4" s="31">
        <v>1541</v>
      </c>
      <c r="D4" s="31">
        <f>SUM(B4+C4)</f>
        <v>2751</v>
      </c>
      <c r="E4" s="31">
        <v>357</v>
      </c>
      <c r="F4" s="31">
        <v>425</v>
      </c>
      <c r="G4" s="31">
        <f>SUM(E4+F4)</f>
        <v>782</v>
      </c>
      <c r="H4" s="4">
        <f>E4/B4</f>
        <v>0.29504132231404961</v>
      </c>
      <c r="I4" s="4">
        <f>F4/C4</f>
        <v>0.27579493835171964</v>
      </c>
      <c r="J4" s="4">
        <f>G4/D4</f>
        <v>0.28426026899309342</v>
      </c>
    </row>
    <row r="5" spans="1:10" ht="12" customHeight="1">
      <c r="A5" s="14" t="s">
        <v>291</v>
      </c>
      <c r="B5" s="31">
        <v>2213</v>
      </c>
      <c r="C5" s="31">
        <v>2629</v>
      </c>
      <c r="D5" s="31">
        <f t="shared" ref="D5:D18" si="0">SUM(B5+C5)</f>
        <v>4842</v>
      </c>
      <c r="E5" s="31">
        <v>714</v>
      </c>
      <c r="F5" s="31">
        <v>834</v>
      </c>
      <c r="G5" s="31">
        <f t="shared" ref="G5:G44" si="1">SUM(E5+F5)</f>
        <v>1548</v>
      </c>
      <c r="H5" s="4">
        <f t="shared" ref="H5:J20" si="2">E5/B5</f>
        <v>0.32263895164934481</v>
      </c>
      <c r="I5" s="4">
        <f t="shared" si="2"/>
        <v>0.31723088626854318</v>
      </c>
      <c r="J5" s="4">
        <f t="shared" si="2"/>
        <v>0.31970260223048325</v>
      </c>
    </row>
    <row r="6" spans="1:10" ht="12" customHeight="1">
      <c r="A6" s="14" t="s">
        <v>292</v>
      </c>
      <c r="B6" s="31">
        <v>1495</v>
      </c>
      <c r="C6" s="31">
        <v>1833</v>
      </c>
      <c r="D6" s="31">
        <f t="shared" si="0"/>
        <v>3328</v>
      </c>
      <c r="E6" s="31">
        <v>529</v>
      </c>
      <c r="F6" s="31">
        <v>650</v>
      </c>
      <c r="G6" s="31">
        <f t="shared" si="1"/>
        <v>1179</v>
      </c>
      <c r="H6" s="4">
        <f t="shared" si="2"/>
        <v>0.35384615384615387</v>
      </c>
      <c r="I6" s="4">
        <f t="shared" si="2"/>
        <v>0.3546099290780142</v>
      </c>
      <c r="J6" s="4">
        <f t="shared" si="2"/>
        <v>0.35426682692307693</v>
      </c>
    </row>
    <row r="7" spans="1:10" ht="12" customHeight="1">
      <c r="A7" s="14" t="s">
        <v>294</v>
      </c>
      <c r="B7" s="31">
        <v>560</v>
      </c>
      <c r="C7" s="31">
        <v>650</v>
      </c>
      <c r="D7" s="31">
        <f t="shared" si="0"/>
        <v>1210</v>
      </c>
      <c r="E7" s="31">
        <v>202</v>
      </c>
      <c r="F7" s="31">
        <v>217</v>
      </c>
      <c r="G7" s="31">
        <f t="shared" si="1"/>
        <v>419</v>
      </c>
      <c r="H7" s="4">
        <f t="shared" si="2"/>
        <v>0.36071428571428571</v>
      </c>
      <c r="I7" s="4">
        <f t="shared" si="2"/>
        <v>0.33384615384615385</v>
      </c>
      <c r="J7" s="4">
        <f t="shared" si="2"/>
        <v>0.34628099173553717</v>
      </c>
    </row>
    <row r="8" spans="1:10" ht="12" customHeight="1">
      <c r="A8" s="14" t="s">
        <v>295</v>
      </c>
      <c r="B8" s="31">
        <v>2030</v>
      </c>
      <c r="C8" s="31">
        <v>2506</v>
      </c>
      <c r="D8" s="31">
        <f t="shared" si="0"/>
        <v>4536</v>
      </c>
      <c r="E8" s="31">
        <v>670</v>
      </c>
      <c r="F8" s="31">
        <v>841</v>
      </c>
      <c r="G8" s="31">
        <f t="shared" si="1"/>
        <v>1511</v>
      </c>
      <c r="H8" s="4">
        <f t="shared" si="2"/>
        <v>0.33004926108374383</v>
      </c>
      <c r="I8" s="4">
        <f t="shared" si="2"/>
        <v>0.33559457302474061</v>
      </c>
      <c r="J8" s="4">
        <f t="shared" si="2"/>
        <v>0.33311287477954143</v>
      </c>
    </row>
    <row r="9" spans="1:10" ht="12" customHeight="1">
      <c r="A9" s="14" t="s">
        <v>296</v>
      </c>
      <c r="B9" s="31">
        <v>967</v>
      </c>
      <c r="C9" s="31">
        <v>1122</v>
      </c>
      <c r="D9" s="31">
        <f t="shared" si="0"/>
        <v>2089</v>
      </c>
      <c r="E9" s="31">
        <v>325</v>
      </c>
      <c r="F9" s="31">
        <v>368</v>
      </c>
      <c r="G9" s="31">
        <f t="shared" si="1"/>
        <v>693</v>
      </c>
      <c r="H9" s="4">
        <f t="shared" si="2"/>
        <v>0.33609100310237849</v>
      </c>
      <c r="I9" s="4">
        <f t="shared" si="2"/>
        <v>0.32798573975044565</v>
      </c>
      <c r="J9" s="4">
        <f t="shared" si="2"/>
        <v>0.33173767352800382</v>
      </c>
    </row>
    <row r="10" spans="1:10" ht="12" customHeight="1">
      <c r="A10" s="14" t="s">
        <v>297</v>
      </c>
      <c r="B10" s="31">
        <v>1697</v>
      </c>
      <c r="C10" s="31">
        <v>1995</v>
      </c>
      <c r="D10" s="31">
        <f t="shared" si="0"/>
        <v>3692</v>
      </c>
      <c r="E10" s="31">
        <v>515</v>
      </c>
      <c r="F10" s="31">
        <v>587</v>
      </c>
      <c r="G10" s="31">
        <f t="shared" si="1"/>
        <v>1102</v>
      </c>
      <c r="H10" s="4">
        <f t="shared" si="2"/>
        <v>0.30347672362993516</v>
      </c>
      <c r="I10" s="4">
        <f t="shared" si="2"/>
        <v>0.29423558897243107</v>
      </c>
      <c r="J10" s="4">
        <f t="shared" si="2"/>
        <v>0.29848320693391117</v>
      </c>
    </row>
    <row r="11" spans="1:10" ht="12" customHeight="1">
      <c r="A11" s="14" t="s">
        <v>298</v>
      </c>
      <c r="B11" s="31">
        <v>2447</v>
      </c>
      <c r="C11" s="31">
        <v>3095</v>
      </c>
      <c r="D11" s="31">
        <f t="shared" si="0"/>
        <v>5542</v>
      </c>
      <c r="E11" s="31">
        <v>810</v>
      </c>
      <c r="F11" s="31">
        <v>1005</v>
      </c>
      <c r="G11" s="31">
        <f t="shared" si="1"/>
        <v>1815</v>
      </c>
      <c r="H11" s="4">
        <f t="shared" si="2"/>
        <v>0.3310175725378014</v>
      </c>
      <c r="I11" s="4">
        <f t="shared" si="2"/>
        <v>0.32471728594507271</v>
      </c>
      <c r="J11" s="4">
        <f t="shared" si="2"/>
        <v>0.32749909779862868</v>
      </c>
    </row>
    <row r="12" spans="1:10" ht="12" customHeight="1">
      <c r="A12" s="14" t="s">
        <v>299</v>
      </c>
      <c r="B12" s="31">
        <v>1254</v>
      </c>
      <c r="C12" s="31">
        <v>1509</v>
      </c>
      <c r="D12" s="31">
        <f t="shared" si="0"/>
        <v>2763</v>
      </c>
      <c r="E12" s="31">
        <v>369</v>
      </c>
      <c r="F12" s="31">
        <v>451</v>
      </c>
      <c r="G12" s="31">
        <f t="shared" si="1"/>
        <v>820</v>
      </c>
      <c r="H12" s="4">
        <f t="shared" si="2"/>
        <v>0.29425837320574161</v>
      </c>
      <c r="I12" s="4">
        <f t="shared" si="2"/>
        <v>0.29887342611000661</v>
      </c>
      <c r="J12" s="4">
        <f t="shared" si="2"/>
        <v>0.29677886355410787</v>
      </c>
    </row>
    <row r="13" spans="1:10" ht="12" customHeight="1">
      <c r="A13" s="14" t="s">
        <v>6</v>
      </c>
      <c r="B13" s="31">
        <v>1752</v>
      </c>
      <c r="C13" s="31">
        <v>2094</v>
      </c>
      <c r="D13" s="31">
        <f t="shared" si="0"/>
        <v>3846</v>
      </c>
      <c r="E13" s="31">
        <v>513</v>
      </c>
      <c r="F13" s="31">
        <v>634</v>
      </c>
      <c r="G13" s="31">
        <f t="shared" si="1"/>
        <v>1147</v>
      </c>
      <c r="H13" s="4">
        <f t="shared" si="2"/>
        <v>0.2928082191780822</v>
      </c>
      <c r="I13" s="4">
        <f t="shared" si="2"/>
        <v>0.30276981852913087</v>
      </c>
      <c r="J13" s="4">
        <f t="shared" si="2"/>
        <v>0.29823192927717107</v>
      </c>
    </row>
    <row r="14" spans="1:10" ht="12" customHeight="1">
      <c r="A14" s="14" t="s">
        <v>7</v>
      </c>
      <c r="B14" s="31">
        <v>1202</v>
      </c>
      <c r="C14" s="31">
        <v>1514</v>
      </c>
      <c r="D14" s="31">
        <f t="shared" si="0"/>
        <v>2716</v>
      </c>
      <c r="E14" s="31">
        <v>357</v>
      </c>
      <c r="F14" s="31">
        <v>453</v>
      </c>
      <c r="G14" s="31">
        <f t="shared" si="1"/>
        <v>810</v>
      </c>
      <c r="H14" s="4">
        <f t="shared" si="2"/>
        <v>0.29700499168053246</v>
      </c>
      <c r="I14" s="4">
        <f t="shared" si="2"/>
        <v>0.29920739762219284</v>
      </c>
      <c r="J14" s="4">
        <f t="shared" si="2"/>
        <v>0.29823269513991163</v>
      </c>
    </row>
    <row r="15" spans="1:10" ht="12" customHeight="1">
      <c r="A15" s="14" t="s">
        <v>8</v>
      </c>
      <c r="B15" s="31">
        <v>1184</v>
      </c>
      <c r="C15" s="31">
        <v>1466</v>
      </c>
      <c r="D15" s="31">
        <f t="shared" si="0"/>
        <v>2650</v>
      </c>
      <c r="E15" s="31">
        <v>340</v>
      </c>
      <c r="F15" s="31">
        <v>412</v>
      </c>
      <c r="G15" s="31">
        <f t="shared" si="1"/>
        <v>752</v>
      </c>
      <c r="H15" s="4">
        <f t="shared" si="2"/>
        <v>0.28716216216216217</v>
      </c>
      <c r="I15" s="4">
        <f t="shared" si="2"/>
        <v>0.28103683492496589</v>
      </c>
      <c r="J15" s="4">
        <f t="shared" si="2"/>
        <v>0.2837735849056604</v>
      </c>
    </row>
    <row r="16" spans="1:10" ht="12" customHeight="1">
      <c r="A16" s="14" t="s">
        <v>9</v>
      </c>
      <c r="B16" s="31">
        <v>1233</v>
      </c>
      <c r="C16" s="31">
        <v>1412</v>
      </c>
      <c r="D16" s="31">
        <f t="shared" si="0"/>
        <v>2645</v>
      </c>
      <c r="E16" s="31">
        <v>379</v>
      </c>
      <c r="F16" s="31">
        <v>413</v>
      </c>
      <c r="G16" s="31">
        <f t="shared" si="1"/>
        <v>792</v>
      </c>
      <c r="H16" s="4">
        <f t="shared" si="2"/>
        <v>0.30738037307380373</v>
      </c>
      <c r="I16" s="4">
        <f t="shared" si="2"/>
        <v>0.29249291784702547</v>
      </c>
      <c r="J16" s="4">
        <f t="shared" si="2"/>
        <v>0.2994328922495274</v>
      </c>
    </row>
    <row r="17" spans="1:10" ht="12" customHeight="1">
      <c r="A17" s="14" t="s">
        <v>10</v>
      </c>
      <c r="B17" s="31">
        <v>1195</v>
      </c>
      <c r="C17" s="31">
        <v>1450</v>
      </c>
      <c r="D17" s="31">
        <f t="shared" si="0"/>
        <v>2645</v>
      </c>
      <c r="E17" s="31">
        <v>375</v>
      </c>
      <c r="F17" s="31">
        <v>420</v>
      </c>
      <c r="G17" s="31">
        <f t="shared" si="1"/>
        <v>795</v>
      </c>
      <c r="H17" s="4">
        <f t="shared" si="2"/>
        <v>0.31380753138075312</v>
      </c>
      <c r="I17" s="4">
        <f t="shared" si="2"/>
        <v>0.28965517241379313</v>
      </c>
      <c r="J17" s="4">
        <f t="shared" si="2"/>
        <v>0.30056710775047257</v>
      </c>
    </row>
    <row r="18" spans="1:10" ht="12" customHeight="1">
      <c r="A18" s="14" t="s">
        <v>11</v>
      </c>
      <c r="B18" s="31">
        <v>1630</v>
      </c>
      <c r="C18" s="31">
        <v>1821</v>
      </c>
      <c r="D18" s="136">
        <f t="shared" si="0"/>
        <v>3451</v>
      </c>
      <c r="E18" s="31">
        <v>482</v>
      </c>
      <c r="F18" s="31">
        <v>516</v>
      </c>
      <c r="G18" s="31">
        <f t="shared" si="1"/>
        <v>998</v>
      </c>
      <c r="H18" s="4">
        <f>E18/B18</f>
        <v>0.29570552147239265</v>
      </c>
      <c r="I18" s="4">
        <f>F18/C18</f>
        <v>0.28336079077429982</v>
      </c>
      <c r="J18" s="4">
        <f>G18/D18</f>
        <v>0.28919153868443931</v>
      </c>
    </row>
    <row r="19" spans="1:10" ht="12" customHeight="1">
      <c r="A19" s="14" t="s">
        <v>12</v>
      </c>
      <c r="B19" s="31">
        <v>2771</v>
      </c>
      <c r="C19" s="31">
        <v>3229</v>
      </c>
      <c r="D19" s="31">
        <f>SUM(B19+C19)</f>
        <v>6000</v>
      </c>
      <c r="E19" s="31">
        <v>868</v>
      </c>
      <c r="F19" s="31">
        <v>1012</v>
      </c>
      <c r="G19" s="31">
        <f t="shared" si="1"/>
        <v>1880</v>
      </c>
      <c r="H19" s="4">
        <f t="shared" si="2"/>
        <v>0.3132443161313605</v>
      </c>
      <c r="I19" s="4">
        <f t="shared" si="2"/>
        <v>0.31340972437287085</v>
      </c>
      <c r="J19" s="4">
        <f t="shared" si="2"/>
        <v>0.31333333333333335</v>
      </c>
    </row>
    <row r="20" spans="1:10" ht="12" customHeight="1">
      <c r="A20" s="14" t="s">
        <v>13</v>
      </c>
      <c r="B20" s="31">
        <v>1493</v>
      </c>
      <c r="C20" s="31">
        <v>1792</v>
      </c>
      <c r="D20" s="31">
        <f t="shared" ref="D20:D43" si="3">SUM(B20+C20)</f>
        <v>3285</v>
      </c>
      <c r="E20" s="31">
        <v>524</v>
      </c>
      <c r="F20" s="31">
        <v>604</v>
      </c>
      <c r="G20" s="31">
        <f t="shared" si="1"/>
        <v>1128</v>
      </c>
      <c r="H20" s="4">
        <f t="shared" si="2"/>
        <v>0.35097119892833223</v>
      </c>
      <c r="I20" s="4">
        <f t="shared" si="2"/>
        <v>0.33705357142857145</v>
      </c>
      <c r="J20" s="4">
        <f t="shared" si="2"/>
        <v>0.34337899543378997</v>
      </c>
    </row>
    <row r="21" spans="1:10" ht="12" customHeight="1">
      <c r="A21" s="14" t="s">
        <v>14</v>
      </c>
      <c r="B21" s="31">
        <v>1834</v>
      </c>
      <c r="C21" s="31">
        <v>2095</v>
      </c>
      <c r="D21" s="31">
        <f t="shared" si="3"/>
        <v>3929</v>
      </c>
      <c r="E21" s="31">
        <v>647</v>
      </c>
      <c r="F21" s="31">
        <v>701</v>
      </c>
      <c r="G21" s="31">
        <f t="shared" si="1"/>
        <v>1348</v>
      </c>
      <c r="H21" s="4">
        <f t="shared" ref="H21:J36" si="4">E21/B21</f>
        <v>0.35278080697928027</v>
      </c>
      <c r="I21" s="4">
        <f t="shared" si="4"/>
        <v>0.33460620525059664</v>
      </c>
      <c r="J21" s="4">
        <f t="shared" si="4"/>
        <v>0.34308984474420973</v>
      </c>
    </row>
    <row r="22" spans="1:10" ht="12" customHeight="1">
      <c r="A22" s="14" t="s">
        <v>15</v>
      </c>
      <c r="B22" s="31">
        <v>894</v>
      </c>
      <c r="C22" s="31">
        <v>1062</v>
      </c>
      <c r="D22" s="31">
        <f t="shared" si="3"/>
        <v>1956</v>
      </c>
      <c r="E22" s="31">
        <v>262</v>
      </c>
      <c r="F22" s="31">
        <v>297</v>
      </c>
      <c r="G22" s="31">
        <f t="shared" si="1"/>
        <v>559</v>
      </c>
      <c r="H22" s="4">
        <f t="shared" si="4"/>
        <v>0.29306487695749439</v>
      </c>
      <c r="I22" s="4">
        <f t="shared" si="4"/>
        <v>0.27966101694915252</v>
      </c>
      <c r="J22" s="4">
        <f t="shared" si="4"/>
        <v>0.28578732106339466</v>
      </c>
    </row>
    <row r="23" spans="1:10" ht="12" customHeight="1">
      <c r="A23" s="14" t="s">
        <v>16</v>
      </c>
      <c r="B23" s="31">
        <v>2019</v>
      </c>
      <c r="C23" s="31">
        <v>2211</v>
      </c>
      <c r="D23" s="31">
        <f t="shared" si="3"/>
        <v>4230</v>
      </c>
      <c r="E23" s="31">
        <v>634</v>
      </c>
      <c r="F23" s="31">
        <v>670</v>
      </c>
      <c r="G23" s="31">
        <f t="shared" si="1"/>
        <v>1304</v>
      </c>
      <c r="H23" s="4">
        <f t="shared" si="4"/>
        <v>0.31401684001981178</v>
      </c>
      <c r="I23" s="4">
        <f t="shared" si="4"/>
        <v>0.30303030303030304</v>
      </c>
      <c r="J23" s="4">
        <f t="shared" si="4"/>
        <v>0.308274231678487</v>
      </c>
    </row>
    <row r="24" spans="1:10" ht="12" customHeight="1">
      <c r="A24" s="14" t="s">
        <v>17</v>
      </c>
      <c r="B24" s="31">
        <v>2234</v>
      </c>
      <c r="C24" s="31">
        <v>2538</v>
      </c>
      <c r="D24" s="31">
        <f t="shared" si="3"/>
        <v>4772</v>
      </c>
      <c r="E24" s="31">
        <v>704</v>
      </c>
      <c r="F24" s="31">
        <v>838</v>
      </c>
      <c r="G24" s="31">
        <f t="shared" si="1"/>
        <v>1542</v>
      </c>
      <c r="H24" s="4">
        <f t="shared" si="4"/>
        <v>0.31512981199641898</v>
      </c>
      <c r="I24" s="4">
        <f t="shared" si="4"/>
        <v>0.33018124507486207</v>
      </c>
      <c r="J24" s="4">
        <f t="shared" si="4"/>
        <v>0.32313495389773678</v>
      </c>
    </row>
    <row r="25" spans="1:10" ht="12" customHeight="1">
      <c r="A25" s="14" t="s">
        <v>18</v>
      </c>
      <c r="B25" s="31">
        <v>1542</v>
      </c>
      <c r="C25" s="31">
        <v>1797</v>
      </c>
      <c r="D25" s="31">
        <f t="shared" si="3"/>
        <v>3339</v>
      </c>
      <c r="E25" s="31">
        <v>463</v>
      </c>
      <c r="F25" s="31">
        <v>528</v>
      </c>
      <c r="G25" s="31">
        <f t="shared" si="1"/>
        <v>991</v>
      </c>
      <c r="H25" s="4">
        <f t="shared" si="4"/>
        <v>0.30025940337224383</v>
      </c>
      <c r="I25" s="4">
        <f t="shared" si="4"/>
        <v>0.29382303839732887</v>
      </c>
      <c r="J25" s="4">
        <f t="shared" si="4"/>
        <v>0.29679544773884398</v>
      </c>
    </row>
    <row r="26" spans="1:10" ht="12" customHeight="1">
      <c r="A26" s="14" t="s">
        <v>19</v>
      </c>
      <c r="B26" s="31">
        <v>2112</v>
      </c>
      <c r="C26" s="31">
        <v>2596</v>
      </c>
      <c r="D26" s="31">
        <f t="shared" si="3"/>
        <v>4708</v>
      </c>
      <c r="E26" s="31">
        <v>742</v>
      </c>
      <c r="F26" s="31">
        <v>865</v>
      </c>
      <c r="G26" s="31">
        <f t="shared" si="1"/>
        <v>1607</v>
      </c>
      <c r="H26" s="4">
        <f t="shared" si="4"/>
        <v>0.35132575757575757</v>
      </c>
      <c r="I26" s="4">
        <f t="shared" si="4"/>
        <v>0.3332049306625578</v>
      </c>
      <c r="J26" s="4">
        <f t="shared" si="4"/>
        <v>0.34133389974511469</v>
      </c>
    </row>
    <row r="27" spans="1:10" ht="12" customHeight="1">
      <c r="A27" s="14" t="s">
        <v>20</v>
      </c>
      <c r="B27" s="31">
        <v>1914</v>
      </c>
      <c r="C27" s="31">
        <v>2270</v>
      </c>
      <c r="D27" s="31">
        <f t="shared" si="3"/>
        <v>4184</v>
      </c>
      <c r="E27" s="31">
        <v>718</v>
      </c>
      <c r="F27" s="31">
        <v>739</v>
      </c>
      <c r="G27" s="31">
        <f t="shared" si="1"/>
        <v>1457</v>
      </c>
      <c r="H27" s="4">
        <f t="shared" si="4"/>
        <v>0.37513061650992685</v>
      </c>
      <c r="I27" s="4">
        <f t="shared" si="4"/>
        <v>0.32555066079295153</v>
      </c>
      <c r="J27" s="4">
        <f t="shared" si="4"/>
        <v>0.34823135755258128</v>
      </c>
    </row>
    <row r="28" spans="1:10" ht="12" customHeight="1">
      <c r="A28" s="14" t="s">
        <v>21</v>
      </c>
      <c r="B28" s="31">
        <v>1467</v>
      </c>
      <c r="C28" s="31">
        <v>1577</v>
      </c>
      <c r="D28" s="31">
        <f t="shared" si="3"/>
        <v>3044</v>
      </c>
      <c r="E28" s="31">
        <v>509</v>
      </c>
      <c r="F28" s="31">
        <v>560</v>
      </c>
      <c r="G28" s="31">
        <f t="shared" si="1"/>
        <v>1069</v>
      </c>
      <c r="H28" s="4">
        <f t="shared" si="4"/>
        <v>0.34696659850034084</v>
      </c>
      <c r="I28" s="4">
        <f t="shared" si="4"/>
        <v>0.35510462904248574</v>
      </c>
      <c r="J28" s="4">
        <f t="shared" si="4"/>
        <v>0.3511826544021025</v>
      </c>
    </row>
    <row r="29" spans="1:10" ht="12" customHeight="1">
      <c r="A29" s="14" t="s">
        <v>22</v>
      </c>
      <c r="B29" s="31">
        <v>1465</v>
      </c>
      <c r="C29" s="31">
        <v>1667</v>
      </c>
      <c r="D29" s="31">
        <f t="shared" si="3"/>
        <v>3132</v>
      </c>
      <c r="E29" s="31">
        <v>470</v>
      </c>
      <c r="F29" s="31">
        <v>548</v>
      </c>
      <c r="G29" s="31">
        <f t="shared" si="1"/>
        <v>1018</v>
      </c>
      <c r="H29" s="4">
        <f>E29/B29</f>
        <v>0.32081911262798635</v>
      </c>
      <c r="I29" s="4">
        <f>F29/C29</f>
        <v>0.3287342531493701</v>
      </c>
      <c r="J29" s="4">
        <f>G29/D29</f>
        <v>0.32503192848020435</v>
      </c>
    </row>
    <row r="30" spans="1:10" ht="12" customHeight="1">
      <c r="A30" s="14" t="s">
        <v>23</v>
      </c>
      <c r="B30" s="31">
        <v>2611</v>
      </c>
      <c r="C30" s="31">
        <v>2798</v>
      </c>
      <c r="D30" s="31">
        <f t="shared" si="3"/>
        <v>5409</v>
      </c>
      <c r="E30" s="31">
        <v>885</v>
      </c>
      <c r="F30" s="31">
        <v>888</v>
      </c>
      <c r="G30" s="31">
        <f t="shared" si="1"/>
        <v>1773</v>
      </c>
      <c r="H30" s="4">
        <f t="shared" si="4"/>
        <v>0.33895059364228264</v>
      </c>
      <c r="I30" s="4">
        <f t="shared" si="4"/>
        <v>0.31736954967834169</v>
      </c>
      <c r="J30" s="4">
        <f t="shared" si="4"/>
        <v>0.32778702163061563</v>
      </c>
    </row>
    <row r="31" spans="1:10" ht="12" customHeight="1">
      <c r="A31" s="14" t="s">
        <v>24</v>
      </c>
      <c r="B31" s="31">
        <v>2574</v>
      </c>
      <c r="C31" s="31">
        <v>2794</v>
      </c>
      <c r="D31" s="31">
        <f t="shared" si="3"/>
        <v>5368</v>
      </c>
      <c r="E31" s="31">
        <v>911</v>
      </c>
      <c r="F31" s="31">
        <v>958</v>
      </c>
      <c r="G31" s="31">
        <f t="shared" si="1"/>
        <v>1869</v>
      </c>
      <c r="H31" s="4">
        <f t="shared" si="4"/>
        <v>0.35392385392385395</v>
      </c>
      <c r="I31" s="4">
        <f t="shared" si="4"/>
        <v>0.34287759484609881</v>
      </c>
      <c r="J31" s="4">
        <f t="shared" si="4"/>
        <v>0.34817436661698958</v>
      </c>
    </row>
    <row r="32" spans="1:10" ht="12" customHeight="1">
      <c r="A32" s="14" t="s">
        <v>25</v>
      </c>
      <c r="B32" s="31">
        <v>1872</v>
      </c>
      <c r="C32" s="31">
        <v>1946</v>
      </c>
      <c r="D32" s="31">
        <f>SUM(B32+C32)</f>
        <v>3818</v>
      </c>
      <c r="E32" s="31">
        <v>607</v>
      </c>
      <c r="F32" s="31">
        <v>592</v>
      </c>
      <c r="G32" s="31">
        <f t="shared" si="1"/>
        <v>1199</v>
      </c>
      <c r="H32" s="4">
        <f t="shared" si="4"/>
        <v>0.32425213675213677</v>
      </c>
      <c r="I32" s="4">
        <f t="shared" si="4"/>
        <v>0.30421377183967113</v>
      </c>
      <c r="J32" s="4">
        <f t="shared" si="4"/>
        <v>0.31403876375065481</v>
      </c>
    </row>
    <row r="33" spans="1:10" ht="12" customHeight="1">
      <c r="A33" s="14" t="s">
        <v>26</v>
      </c>
      <c r="B33" s="31">
        <v>1065</v>
      </c>
      <c r="C33" s="31">
        <v>1197</v>
      </c>
      <c r="D33" s="31">
        <f t="shared" si="3"/>
        <v>2262</v>
      </c>
      <c r="E33" s="31">
        <v>316</v>
      </c>
      <c r="F33" s="31">
        <v>349</v>
      </c>
      <c r="G33" s="31">
        <f t="shared" si="1"/>
        <v>665</v>
      </c>
      <c r="H33" s="4">
        <f t="shared" si="4"/>
        <v>0.29671361502347415</v>
      </c>
      <c r="I33" s="4">
        <f t="shared" si="4"/>
        <v>0.29156223893065997</v>
      </c>
      <c r="J33" s="4">
        <f t="shared" si="4"/>
        <v>0.29398762157382846</v>
      </c>
    </row>
    <row r="34" spans="1:10" ht="12" customHeight="1">
      <c r="A34" s="14" t="s">
        <v>27</v>
      </c>
      <c r="B34" s="31">
        <v>1706</v>
      </c>
      <c r="C34" s="31">
        <v>2050</v>
      </c>
      <c r="D34" s="31">
        <f t="shared" si="3"/>
        <v>3756</v>
      </c>
      <c r="E34" s="136">
        <v>579</v>
      </c>
      <c r="F34" s="31">
        <v>696</v>
      </c>
      <c r="G34" s="31">
        <f t="shared" si="1"/>
        <v>1275</v>
      </c>
      <c r="H34" s="4">
        <f t="shared" si="4"/>
        <v>0.33939038686987105</v>
      </c>
      <c r="I34" s="4">
        <f t="shared" si="4"/>
        <v>0.33951219512195124</v>
      </c>
      <c r="J34" s="4">
        <f t="shared" si="4"/>
        <v>0.33945686900958466</v>
      </c>
    </row>
    <row r="35" spans="1:10" ht="12" customHeight="1">
      <c r="A35" s="14" t="s">
        <v>28</v>
      </c>
      <c r="B35" s="31">
        <v>1224</v>
      </c>
      <c r="C35" s="31">
        <v>1293</v>
      </c>
      <c r="D35" s="31">
        <f t="shared" si="3"/>
        <v>2517</v>
      </c>
      <c r="E35" s="31">
        <v>346</v>
      </c>
      <c r="F35" s="31">
        <v>382</v>
      </c>
      <c r="G35" s="31">
        <f t="shared" si="1"/>
        <v>728</v>
      </c>
      <c r="H35" s="4">
        <f t="shared" si="4"/>
        <v>0.2826797385620915</v>
      </c>
      <c r="I35" s="4">
        <f t="shared" si="4"/>
        <v>0.29543696829079658</v>
      </c>
      <c r="J35" s="4">
        <f t="shared" si="4"/>
        <v>0.28923321414382203</v>
      </c>
    </row>
    <row r="36" spans="1:10" ht="12" customHeight="1">
      <c r="A36" s="14" t="s">
        <v>29</v>
      </c>
      <c r="B36" s="31">
        <v>2807</v>
      </c>
      <c r="C36" s="31">
        <v>2910</v>
      </c>
      <c r="D36" s="31">
        <f t="shared" si="3"/>
        <v>5717</v>
      </c>
      <c r="E36" s="31">
        <v>992</v>
      </c>
      <c r="F36" s="31">
        <v>965</v>
      </c>
      <c r="G36" s="31">
        <f t="shared" si="1"/>
        <v>1957</v>
      </c>
      <c r="H36" s="4">
        <f t="shared" si="4"/>
        <v>0.35340220876380479</v>
      </c>
      <c r="I36" s="4">
        <f t="shared" si="4"/>
        <v>0.33161512027491408</v>
      </c>
      <c r="J36" s="4">
        <f t="shared" si="4"/>
        <v>0.34231240160923559</v>
      </c>
    </row>
    <row r="37" spans="1:10" ht="12" customHeight="1">
      <c r="A37" s="14" t="s">
        <v>30</v>
      </c>
      <c r="B37" s="31">
        <v>1658</v>
      </c>
      <c r="C37" s="31">
        <v>1707</v>
      </c>
      <c r="D37" s="31">
        <f t="shared" si="3"/>
        <v>3365</v>
      </c>
      <c r="E37" s="31">
        <v>492</v>
      </c>
      <c r="F37" s="31">
        <v>527</v>
      </c>
      <c r="G37" s="31">
        <f t="shared" si="1"/>
        <v>1019</v>
      </c>
      <c r="H37" s="4">
        <f t="shared" ref="H37:J44" si="5">E37/B37</f>
        <v>0.29674306393244876</v>
      </c>
      <c r="I37" s="4">
        <f t="shared" si="5"/>
        <v>0.30872876391329818</v>
      </c>
      <c r="J37" s="4">
        <f t="shared" si="5"/>
        <v>0.3028231797919762</v>
      </c>
    </row>
    <row r="38" spans="1:10" ht="12" customHeight="1">
      <c r="A38" s="14" t="s">
        <v>31</v>
      </c>
      <c r="B38" s="31">
        <v>2075</v>
      </c>
      <c r="C38" s="31">
        <v>2128</v>
      </c>
      <c r="D38" s="31">
        <f t="shared" si="3"/>
        <v>4203</v>
      </c>
      <c r="E38" s="31">
        <v>664</v>
      </c>
      <c r="F38" s="31">
        <v>715</v>
      </c>
      <c r="G38" s="31">
        <f t="shared" si="1"/>
        <v>1379</v>
      </c>
      <c r="H38" s="4">
        <f t="shared" si="5"/>
        <v>0.32</v>
      </c>
      <c r="I38" s="4">
        <f t="shared" si="5"/>
        <v>0.33599624060150374</v>
      </c>
      <c r="J38" s="4">
        <f t="shared" si="5"/>
        <v>0.32809897692124673</v>
      </c>
    </row>
    <row r="39" spans="1:10" ht="12" customHeight="1">
      <c r="A39" s="14" t="s">
        <v>32</v>
      </c>
      <c r="B39" s="31">
        <v>1863</v>
      </c>
      <c r="C39" s="31">
        <v>2041</v>
      </c>
      <c r="D39" s="31">
        <f t="shared" si="3"/>
        <v>3904</v>
      </c>
      <c r="E39" s="31">
        <v>613</v>
      </c>
      <c r="F39" s="31">
        <v>629</v>
      </c>
      <c r="G39" s="31">
        <f t="shared" si="1"/>
        <v>1242</v>
      </c>
      <c r="H39" s="4">
        <f t="shared" si="5"/>
        <v>0.3290391841116479</v>
      </c>
      <c r="I39" s="4">
        <f t="shared" si="5"/>
        <v>0.30818226359627632</v>
      </c>
      <c r="J39" s="4">
        <f t="shared" si="5"/>
        <v>0.31813524590163933</v>
      </c>
    </row>
    <row r="40" spans="1:10" ht="12" customHeight="1">
      <c r="A40" s="14" t="s">
        <v>33</v>
      </c>
      <c r="B40" s="31">
        <v>1977</v>
      </c>
      <c r="C40" s="31">
        <v>2270</v>
      </c>
      <c r="D40" s="31">
        <f t="shared" si="3"/>
        <v>4247</v>
      </c>
      <c r="E40" s="31">
        <v>689</v>
      </c>
      <c r="F40" s="31">
        <v>756</v>
      </c>
      <c r="G40" s="31">
        <f t="shared" si="1"/>
        <v>1445</v>
      </c>
      <c r="H40" s="4">
        <f t="shared" si="5"/>
        <v>0.34850784016186143</v>
      </c>
      <c r="I40" s="4">
        <f t="shared" si="5"/>
        <v>0.33303964757709253</v>
      </c>
      <c r="J40" s="4">
        <f t="shared" si="5"/>
        <v>0.34024016953143393</v>
      </c>
    </row>
    <row r="41" spans="1:10" ht="12" customHeight="1">
      <c r="A41" s="14" t="s">
        <v>34</v>
      </c>
      <c r="B41" s="31">
        <v>1491</v>
      </c>
      <c r="C41" s="31">
        <v>1582</v>
      </c>
      <c r="D41" s="31">
        <f t="shared" si="3"/>
        <v>3073</v>
      </c>
      <c r="E41" s="31">
        <v>486</v>
      </c>
      <c r="F41" s="31">
        <v>526</v>
      </c>
      <c r="G41" s="31">
        <f t="shared" si="1"/>
        <v>1012</v>
      </c>
      <c r="H41" s="4">
        <f t="shared" si="5"/>
        <v>0.32595573440643866</v>
      </c>
      <c r="I41" s="4">
        <f t="shared" si="5"/>
        <v>0.33249051833122628</v>
      </c>
      <c r="J41" s="4">
        <f t="shared" si="5"/>
        <v>0.32931988285063457</v>
      </c>
    </row>
    <row r="42" spans="1:10" ht="12" customHeight="1">
      <c r="A42" s="14" t="s">
        <v>35</v>
      </c>
      <c r="B42" s="31">
        <v>2245</v>
      </c>
      <c r="C42" s="31">
        <v>2497</v>
      </c>
      <c r="D42" s="31">
        <f t="shared" si="3"/>
        <v>4742</v>
      </c>
      <c r="E42" s="31">
        <v>799</v>
      </c>
      <c r="F42" s="31">
        <v>818</v>
      </c>
      <c r="G42" s="31">
        <f t="shared" si="1"/>
        <v>1617</v>
      </c>
      <c r="H42" s="4">
        <f t="shared" si="5"/>
        <v>0.355902004454343</v>
      </c>
      <c r="I42" s="4">
        <f t="shared" si="5"/>
        <v>0.3275931117340809</v>
      </c>
      <c r="J42" s="4">
        <f t="shared" si="5"/>
        <v>0.34099536060733865</v>
      </c>
    </row>
    <row r="43" spans="1:10" ht="12" customHeight="1">
      <c r="A43" s="14" t="s">
        <v>36</v>
      </c>
      <c r="B43" s="31">
        <v>2323</v>
      </c>
      <c r="C43" s="31">
        <v>2604</v>
      </c>
      <c r="D43" s="31">
        <f t="shared" si="3"/>
        <v>4927</v>
      </c>
      <c r="E43" s="31">
        <v>654</v>
      </c>
      <c r="F43" s="31">
        <v>714</v>
      </c>
      <c r="G43" s="31">
        <f t="shared" si="1"/>
        <v>1368</v>
      </c>
      <c r="H43" s="4">
        <f>E43/B43</f>
        <v>0.2815325010761946</v>
      </c>
      <c r="I43" s="4">
        <f>F43/C43</f>
        <v>0.27419354838709675</v>
      </c>
      <c r="J43" s="4">
        <f>G43/D43</f>
        <v>0.27765374467221432</v>
      </c>
    </row>
    <row r="44" spans="1:10" ht="12" customHeight="1">
      <c r="A44" s="19" t="s">
        <v>39</v>
      </c>
      <c r="B44" s="20">
        <f>SUM(B4:B43)</f>
        <v>69305</v>
      </c>
      <c r="C44" s="20">
        <f>SUM(C4:C43)</f>
        <v>79288</v>
      </c>
      <c r="D44" s="20">
        <f>SUM(B44:C44)</f>
        <v>148593</v>
      </c>
      <c r="E44" s="20">
        <f>SUM(E4:E43)</f>
        <v>22511</v>
      </c>
      <c r="F44" s="20">
        <f>SUM(F4:F43)</f>
        <v>25103</v>
      </c>
      <c r="G44" s="31">
        <f t="shared" si="1"/>
        <v>47614</v>
      </c>
      <c r="H44" s="4">
        <f t="shared" si="5"/>
        <v>0.32481061972440661</v>
      </c>
      <c r="I44" s="4">
        <f t="shared" si="5"/>
        <v>0.31660528705478763</v>
      </c>
      <c r="J44" s="4">
        <f t="shared" si="5"/>
        <v>0.32043232184557818</v>
      </c>
    </row>
    <row r="45" spans="1:10">
      <c r="A45" s="1" t="s">
        <v>492</v>
      </c>
    </row>
  </sheetData>
  <mergeCells count="4">
    <mergeCell ref="A2:A3"/>
    <mergeCell ref="B2:D2"/>
    <mergeCell ref="E2:G2"/>
    <mergeCell ref="H2:J2"/>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A2741-87E1-4DC8-8E17-B5AC8A53E0E1}">
  <dimension ref="A1:F3"/>
  <sheetViews>
    <sheetView zoomScale="130" zoomScaleNormal="130" workbookViewId="0">
      <selection activeCell="C9" sqref="C9"/>
    </sheetView>
  </sheetViews>
  <sheetFormatPr defaultColWidth="9" defaultRowHeight="13.5"/>
  <cols>
    <col min="1" max="1" width="9" style="2"/>
    <col min="2" max="4" width="19.75" style="2" customWidth="1"/>
    <col min="5" max="16384" width="9" style="2"/>
  </cols>
  <sheetData>
    <row r="1" spans="1:6" ht="14.25">
      <c r="A1" s="50" t="s">
        <v>402</v>
      </c>
    </row>
    <row r="2" spans="1:6" ht="12" customHeight="1">
      <c r="A2" s="42" t="s">
        <v>65</v>
      </c>
      <c r="B2" s="42" t="s">
        <v>66</v>
      </c>
      <c r="C2" s="42" t="s">
        <v>67</v>
      </c>
      <c r="D2" s="42" t="s">
        <v>75</v>
      </c>
      <c r="E2" s="42" t="s">
        <v>484</v>
      </c>
      <c r="F2" s="42" t="s">
        <v>485</v>
      </c>
    </row>
    <row r="3" spans="1:6" ht="12" customHeight="1">
      <c r="A3" s="41" t="s">
        <v>309</v>
      </c>
      <c r="B3" s="33">
        <v>12163</v>
      </c>
      <c r="C3" s="33">
        <v>148593</v>
      </c>
      <c r="D3" s="33">
        <v>47614</v>
      </c>
      <c r="E3" s="147">
        <f>B3/C3</f>
        <v>8.1854461515683777E-2</v>
      </c>
      <c r="F3" s="147">
        <f>B3/D3</f>
        <v>0.25545007770823708</v>
      </c>
    </row>
  </sheetData>
  <phoneticPr fontId="1"/>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93809-56AE-4C86-A020-EF8A36EAD79A}">
  <dimension ref="A1:F6"/>
  <sheetViews>
    <sheetView zoomScale="130" zoomScaleNormal="130" workbookViewId="0">
      <selection activeCell="F5" sqref="F5"/>
    </sheetView>
  </sheetViews>
  <sheetFormatPr defaultColWidth="9" defaultRowHeight="13.5"/>
  <cols>
    <col min="1" max="1" width="9" style="2"/>
    <col min="2" max="2" width="9" style="2" customWidth="1"/>
    <col min="3" max="4" width="11.25" style="2" customWidth="1"/>
    <col min="5" max="6" width="12.5" style="2" customWidth="1"/>
    <col min="7" max="16384" width="9" style="2"/>
  </cols>
  <sheetData>
    <row r="1" spans="1:6" ht="14.25">
      <c r="A1" s="26" t="s">
        <v>394</v>
      </c>
    </row>
    <row r="2" spans="1:6" ht="14.25">
      <c r="A2" s="157" t="s">
        <v>301</v>
      </c>
      <c r="B2" s="158"/>
      <c r="C2" s="158"/>
      <c r="D2" s="158"/>
      <c r="E2" s="158"/>
      <c r="F2" s="158"/>
    </row>
    <row r="3" spans="1:6" ht="12" customHeight="1">
      <c r="A3" s="162" t="s">
        <v>69</v>
      </c>
      <c r="B3" s="162"/>
      <c r="C3" s="162" t="s">
        <v>70</v>
      </c>
      <c r="D3" s="162"/>
      <c r="E3" s="160" t="s">
        <v>384</v>
      </c>
      <c r="F3" s="160" t="s">
        <v>490</v>
      </c>
    </row>
    <row r="4" spans="1:6" ht="24.75" customHeight="1">
      <c r="A4" s="162"/>
      <c r="B4" s="162"/>
      <c r="C4" s="83" t="s">
        <v>385</v>
      </c>
      <c r="D4" s="83" t="s">
        <v>386</v>
      </c>
      <c r="E4" s="161"/>
      <c r="F4" s="161"/>
    </row>
    <row r="5" spans="1:6" ht="12" customHeight="1">
      <c r="A5" s="159" t="s">
        <v>387</v>
      </c>
      <c r="B5" s="85" t="s">
        <v>71</v>
      </c>
      <c r="C5" s="33">
        <v>27</v>
      </c>
      <c r="D5" s="33">
        <v>130</v>
      </c>
      <c r="E5" s="33">
        <v>83</v>
      </c>
      <c r="F5" s="33">
        <f>SUM(C5:E5)</f>
        <v>240</v>
      </c>
    </row>
    <row r="6" spans="1:6" ht="12" customHeight="1">
      <c r="A6" s="159"/>
      <c r="B6" s="85" t="s">
        <v>72</v>
      </c>
      <c r="C6" s="33">
        <v>27</v>
      </c>
      <c r="D6" s="33">
        <v>109</v>
      </c>
      <c r="E6" s="33">
        <v>79</v>
      </c>
      <c r="F6" s="33">
        <f t="shared" ref="F6" si="0">SUM(C6:E6)</f>
        <v>215</v>
      </c>
    </row>
  </sheetData>
  <mergeCells count="6">
    <mergeCell ref="A2:F2"/>
    <mergeCell ref="A5:A6"/>
    <mergeCell ref="E3:E4"/>
    <mergeCell ref="F3:F4"/>
    <mergeCell ref="A3:B4"/>
    <mergeCell ref="C3:D3"/>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A9754-D43F-42FD-91D5-126F8B88612D}">
  <dimension ref="A1:G5"/>
  <sheetViews>
    <sheetView zoomScale="118" zoomScaleNormal="118" workbookViewId="0">
      <selection activeCell="B3" sqref="B3:D3"/>
    </sheetView>
  </sheetViews>
  <sheetFormatPr defaultColWidth="9" defaultRowHeight="13.5"/>
  <cols>
    <col min="1" max="16384" width="9" style="2"/>
  </cols>
  <sheetData>
    <row r="1" spans="1:7" ht="14.25">
      <c r="A1" s="50" t="s">
        <v>393</v>
      </c>
    </row>
    <row r="2" spans="1:7" ht="12" customHeight="1">
      <c r="A2" s="50"/>
      <c r="G2" s="7" t="s">
        <v>118</v>
      </c>
    </row>
    <row r="3" spans="1:7" ht="12" customHeight="1">
      <c r="A3" s="148" t="s">
        <v>65</v>
      </c>
      <c r="B3" s="148" t="s">
        <v>73</v>
      </c>
      <c r="C3" s="148"/>
      <c r="D3" s="148"/>
      <c r="E3" s="148" t="s">
        <v>74</v>
      </c>
      <c r="F3" s="148"/>
      <c r="G3" s="148"/>
    </row>
    <row r="4" spans="1:7" ht="12" customHeight="1">
      <c r="A4" s="148"/>
      <c r="B4" s="82" t="s">
        <v>1</v>
      </c>
      <c r="C4" s="82" t="s">
        <v>2</v>
      </c>
      <c r="D4" s="82" t="s">
        <v>54</v>
      </c>
      <c r="E4" s="82" t="s">
        <v>1</v>
      </c>
      <c r="F4" s="82" t="s">
        <v>2</v>
      </c>
      <c r="G4" s="82" t="s">
        <v>54</v>
      </c>
    </row>
    <row r="5" spans="1:7" ht="12" customHeight="1">
      <c r="A5" s="84" t="s">
        <v>387</v>
      </c>
      <c r="B5" s="81">
        <v>122</v>
      </c>
      <c r="C5" s="81">
        <v>183</v>
      </c>
      <c r="D5" s="81">
        <f>SUM(B5:C5)</f>
        <v>305</v>
      </c>
      <c r="E5" s="81">
        <v>107</v>
      </c>
      <c r="F5" s="81">
        <v>163</v>
      </c>
      <c r="G5" s="81">
        <f>SUM(E5:F5)</f>
        <v>270</v>
      </c>
    </row>
  </sheetData>
  <mergeCells count="3">
    <mergeCell ref="A3:A4"/>
    <mergeCell ref="B3:D3"/>
    <mergeCell ref="E3:G3"/>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A5911-A1DA-4748-8883-AAE28AD7CAE3}">
  <dimension ref="A1:F4"/>
  <sheetViews>
    <sheetView zoomScale="142" zoomScaleNormal="142" workbookViewId="0">
      <selection activeCell="C3" sqref="C3"/>
    </sheetView>
  </sheetViews>
  <sheetFormatPr defaultColWidth="9" defaultRowHeight="13.5"/>
  <cols>
    <col min="1" max="1" width="9" style="2"/>
    <col min="2" max="4" width="19.5" style="2" customWidth="1"/>
    <col min="5" max="16384" width="9" style="2"/>
  </cols>
  <sheetData>
    <row r="1" spans="1:6" ht="14.25">
      <c r="A1" s="50" t="s">
        <v>392</v>
      </c>
    </row>
    <row r="2" spans="1:6" ht="12" customHeight="1">
      <c r="A2" s="82" t="s">
        <v>65</v>
      </c>
      <c r="B2" s="82" t="s">
        <v>119</v>
      </c>
      <c r="C2" s="82" t="s">
        <v>67</v>
      </c>
      <c r="D2" s="82" t="s">
        <v>75</v>
      </c>
      <c r="E2" s="82" t="s">
        <v>484</v>
      </c>
      <c r="F2" s="82" t="s">
        <v>485</v>
      </c>
    </row>
    <row r="3" spans="1:6" ht="12" customHeight="1">
      <c r="A3" s="84" t="s">
        <v>387</v>
      </c>
      <c r="B3" s="34">
        <v>270</v>
      </c>
      <c r="C3" s="34">
        <v>148593</v>
      </c>
      <c r="D3" s="34">
        <v>47614</v>
      </c>
      <c r="E3" s="21">
        <f>B3/C3</f>
        <v>1.8170438715148088E-3</v>
      </c>
      <c r="F3" s="21">
        <f>B3/D3</f>
        <v>5.6706010837148735E-3</v>
      </c>
    </row>
    <row r="4" spans="1:6">
      <c r="A4" s="1"/>
    </row>
  </sheetData>
  <phoneticPr fontId="1"/>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1DC20-07D4-43D0-97CE-773DB745085D}">
  <sheetPr>
    <pageSetUpPr fitToPage="1"/>
  </sheetPr>
  <dimension ref="A1:B12"/>
  <sheetViews>
    <sheetView zoomScale="124" zoomScaleNormal="124" workbookViewId="0">
      <selection activeCell="C3" sqref="C3"/>
    </sheetView>
  </sheetViews>
  <sheetFormatPr defaultColWidth="9" defaultRowHeight="13.5"/>
  <cols>
    <col min="1" max="1" width="66" style="2" customWidth="1"/>
    <col min="2" max="16384" width="9" style="2"/>
  </cols>
  <sheetData>
    <row r="1" spans="1:2" ht="14.25">
      <c r="A1" s="50" t="s">
        <v>391</v>
      </c>
    </row>
    <row r="2" spans="1:2" ht="12" customHeight="1">
      <c r="A2" s="148" t="s">
        <v>76</v>
      </c>
      <c r="B2" s="82" t="s">
        <v>104</v>
      </c>
    </row>
    <row r="3" spans="1:2" ht="12" customHeight="1">
      <c r="A3" s="148"/>
      <c r="B3" s="82" t="s">
        <v>305</v>
      </c>
    </row>
    <row r="4" spans="1:2" ht="13.5" customHeight="1">
      <c r="A4" s="44" t="s">
        <v>486</v>
      </c>
      <c r="B4" s="32">
        <v>31</v>
      </c>
    </row>
    <row r="5" spans="1:2" ht="13.5" customHeight="1">
      <c r="A5" s="44" t="s">
        <v>105</v>
      </c>
      <c r="B5" s="32">
        <v>22</v>
      </c>
    </row>
    <row r="6" spans="1:2" ht="13.5" customHeight="1">
      <c r="A6" s="44" t="s">
        <v>77</v>
      </c>
      <c r="B6" s="32">
        <v>1</v>
      </c>
    </row>
    <row r="7" spans="1:2" ht="34.5" customHeight="1">
      <c r="A7" s="44" t="s">
        <v>487</v>
      </c>
      <c r="B7" s="32">
        <v>214</v>
      </c>
    </row>
    <row r="8" spans="1:2" ht="24">
      <c r="A8" s="44" t="s">
        <v>488</v>
      </c>
      <c r="B8" s="32">
        <v>1</v>
      </c>
    </row>
    <row r="9" spans="1:2" ht="13.5" customHeight="1">
      <c r="A9" s="44" t="s">
        <v>78</v>
      </c>
      <c r="B9" s="32">
        <v>0</v>
      </c>
    </row>
    <row r="10" spans="1:2" ht="13.5" customHeight="1">
      <c r="A10" s="44" t="s">
        <v>79</v>
      </c>
      <c r="B10" s="32">
        <v>1</v>
      </c>
    </row>
    <row r="11" spans="1:2" ht="13.5" customHeight="1">
      <c r="A11" s="44" t="s">
        <v>57</v>
      </c>
      <c r="B11" s="32">
        <v>0</v>
      </c>
    </row>
    <row r="12" spans="1:2" ht="13.5" customHeight="1">
      <c r="A12" s="42" t="s">
        <v>80</v>
      </c>
      <c r="B12" s="35">
        <f>SUM(B4:B11)</f>
        <v>270</v>
      </c>
    </row>
  </sheetData>
  <mergeCells count="1">
    <mergeCell ref="A2:A3"/>
  </mergeCells>
  <phoneticPr fontId="1"/>
  <pageMargins left="0.7" right="0.7" top="0.75" bottom="0.75" header="0.3" footer="0.3"/>
  <pageSetup paperSize="9" scale="9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23465-5639-4D06-8D6D-375024FED680}">
  <dimension ref="A1:C8"/>
  <sheetViews>
    <sheetView zoomScale="130" zoomScaleNormal="130" workbookViewId="0">
      <selection activeCell="C3" sqref="C3"/>
    </sheetView>
  </sheetViews>
  <sheetFormatPr defaultColWidth="9" defaultRowHeight="13.5"/>
  <cols>
    <col min="1" max="1" width="21.625" style="2" customWidth="1"/>
    <col min="2" max="2" width="34" style="2" customWidth="1"/>
    <col min="3" max="16384" width="9" style="2"/>
  </cols>
  <sheetData>
    <row r="1" spans="1:3" ht="14.25">
      <c r="A1" s="50" t="s">
        <v>390</v>
      </c>
    </row>
    <row r="2" spans="1:3" ht="12" customHeight="1">
      <c r="A2" s="148" t="s">
        <v>120</v>
      </c>
      <c r="B2" s="148"/>
      <c r="C2" s="82" t="s">
        <v>104</v>
      </c>
    </row>
    <row r="3" spans="1:3" ht="12" customHeight="1">
      <c r="A3" s="148"/>
      <c r="B3" s="148"/>
      <c r="C3" s="82" t="s">
        <v>388</v>
      </c>
    </row>
    <row r="4" spans="1:3" ht="12" customHeight="1">
      <c r="A4" s="166" t="s">
        <v>81</v>
      </c>
      <c r="B4" s="166"/>
      <c r="C4" s="32">
        <v>269</v>
      </c>
    </row>
    <row r="5" spans="1:3" ht="12" customHeight="1">
      <c r="A5" s="163" t="s">
        <v>122</v>
      </c>
      <c r="B5" s="44" t="s">
        <v>82</v>
      </c>
      <c r="C5" s="32">
        <v>1</v>
      </c>
    </row>
    <row r="6" spans="1:3" ht="12" customHeight="1">
      <c r="A6" s="164"/>
      <c r="B6" s="44" t="s">
        <v>83</v>
      </c>
      <c r="C6" s="32">
        <v>0</v>
      </c>
    </row>
    <row r="7" spans="1:3" ht="12" customHeight="1">
      <c r="A7" s="165"/>
      <c r="B7" s="43" t="s">
        <v>3</v>
      </c>
      <c r="C7" s="32">
        <f>SUM(C5:C6)</f>
        <v>1</v>
      </c>
    </row>
    <row r="8" spans="1:3" ht="12" customHeight="1">
      <c r="A8" s="148" t="s">
        <v>80</v>
      </c>
      <c r="B8" s="148"/>
      <c r="C8" s="35">
        <f>C4+C7</f>
        <v>270</v>
      </c>
    </row>
  </sheetData>
  <mergeCells count="4">
    <mergeCell ref="A8:B8"/>
    <mergeCell ref="A5:A7"/>
    <mergeCell ref="A2:B3"/>
    <mergeCell ref="A4:B4"/>
  </mergeCells>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9F50F-39FB-49D4-896E-300D18E6B46C}">
  <dimension ref="A1:I29"/>
  <sheetViews>
    <sheetView zoomScaleNormal="100" workbookViewId="0">
      <selection activeCell="A6" sqref="A6:F7"/>
    </sheetView>
  </sheetViews>
  <sheetFormatPr defaultColWidth="9" defaultRowHeight="13.5"/>
  <cols>
    <col min="1" max="1" width="13.125" style="2" bestFit="1" customWidth="1"/>
    <col min="2" max="5" width="11" style="54" customWidth="1"/>
    <col min="6" max="16384" width="9" style="2"/>
  </cols>
  <sheetData>
    <row r="1" spans="1:9" ht="14.25">
      <c r="A1" s="50" t="s">
        <v>389</v>
      </c>
    </row>
    <row r="6" spans="1:9" ht="13.5" customHeight="1">
      <c r="A6" s="168" t="s">
        <v>506</v>
      </c>
      <c r="B6" s="168"/>
      <c r="C6" s="168"/>
      <c r="D6" s="168"/>
      <c r="E6" s="168"/>
      <c r="F6" s="168"/>
      <c r="G6" s="90"/>
      <c r="H6" s="90"/>
      <c r="I6" s="90"/>
    </row>
    <row r="7" spans="1:9" ht="14.25">
      <c r="A7" s="168"/>
      <c r="B7" s="168"/>
      <c r="C7" s="168"/>
      <c r="D7" s="168"/>
      <c r="E7" s="168"/>
      <c r="F7" s="168"/>
      <c r="G7" s="90"/>
      <c r="H7" s="90"/>
      <c r="I7" s="90"/>
    </row>
    <row r="8" spans="1:9" ht="13.5" customHeight="1">
      <c r="A8" s="90"/>
      <c r="B8" s="90"/>
      <c r="C8" s="90"/>
      <c r="D8" s="90"/>
      <c r="E8" s="90"/>
      <c r="F8" s="90"/>
      <c r="G8" s="90"/>
      <c r="H8" s="90"/>
      <c r="I8" s="90"/>
    </row>
    <row r="9" spans="1:9" ht="13.5" customHeight="1">
      <c r="A9" s="90"/>
      <c r="B9" s="90"/>
      <c r="C9" s="90"/>
      <c r="D9" s="90"/>
      <c r="E9" s="90"/>
      <c r="F9" s="90"/>
      <c r="G9" s="90"/>
      <c r="H9" s="90"/>
      <c r="I9" s="90"/>
    </row>
    <row r="10" spans="1:9">
      <c r="D10" s="67"/>
    </row>
    <row r="18" spans="1:3" ht="12" customHeight="1"/>
    <row r="19" spans="1:3" ht="12" customHeight="1"/>
    <row r="20" spans="1:3" ht="12" customHeight="1"/>
    <row r="24" spans="1:3">
      <c r="A24" s="67"/>
    </row>
    <row r="25" spans="1:3">
      <c r="A25" s="67"/>
    </row>
    <row r="27" spans="1:3">
      <c r="A27" s="60"/>
      <c r="B27" s="61"/>
      <c r="C27" s="61"/>
    </row>
    <row r="28" spans="1:3">
      <c r="A28" s="167"/>
      <c r="B28" s="167"/>
      <c r="C28" s="167"/>
    </row>
    <row r="29" spans="1:3">
      <c r="A29" s="60"/>
      <c r="B29" s="61"/>
      <c r="C29" s="61"/>
    </row>
  </sheetData>
  <mergeCells count="2">
    <mergeCell ref="A28:C28"/>
    <mergeCell ref="A6:F7"/>
  </mergeCells>
  <phoneticPr fontId="1"/>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B5E63-0D9F-422D-8B90-034CDA303515}">
  <dimension ref="A1:H16"/>
  <sheetViews>
    <sheetView topLeftCell="A3" zoomScale="118" zoomScaleNormal="118" workbookViewId="0">
      <selection activeCell="C3" sqref="C3"/>
    </sheetView>
  </sheetViews>
  <sheetFormatPr defaultColWidth="9" defaultRowHeight="13.5"/>
  <cols>
    <col min="1" max="1" width="7.625" style="2" customWidth="1"/>
    <col min="2" max="2" width="19.875" style="2" customWidth="1"/>
    <col min="3" max="3" width="17.875" style="2" customWidth="1"/>
    <col min="4" max="4" width="8.875" style="2" customWidth="1"/>
    <col min="5" max="5" width="14.5" style="2" customWidth="1"/>
    <col min="6" max="6" width="7.5" style="2" customWidth="1"/>
    <col min="7" max="7" width="8.875" style="2" customWidth="1"/>
    <col min="8" max="16384" width="9" style="2"/>
  </cols>
  <sheetData>
    <row r="1" spans="1:8" ht="14.25">
      <c r="A1" s="50" t="s">
        <v>403</v>
      </c>
    </row>
    <row r="2" spans="1:8">
      <c r="A2" s="62" t="s">
        <v>404</v>
      </c>
    </row>
    <row r="3" spans="1:8" ht="26.25" customHeight="1">
      <c r="A3" s="95"/>
      <c r="B3" s="95" t="s">
        <v>4</v>
      </c>
      <c r="C3" s="95" t="s">
        <v>405</v>
      </c>
      <c r="D3" s="95" t="s">
        <v>273</v>
      </c>
      <c r="E3" s="95" t="s">
        <v>106</v>
      </c>
      <c r="F3" s="172" t="s">
        <v>107</v>
      </c>
      <c r="G3" s="173"/>
      <c r="H3" s="95" t="s">
        <v>406</v>
      </c>
    </row>
    <row r="4" spans="1:8" ht="26.25" customHeight="1">
      <c r="A4" s="98">
        <v>1</v>
      </c>
      <c r="B4" s="103" t="s">
        <v>306</v>
      </c>
      <c r="C4" s="104" t="s">
        <v>272</v>
      </c>
      <c r="D4" s="98" t="s">
        <v>275</v>
      </c>
      <c r="E4" s="105">
        <v>12291</v>
      </c>
      <c r="F4" s="174">
        <v>651473</v>
      </c>
      <c r="G4" s="175"/>
      <c r="H4" s="98" t="s">
        <v>407</v>
      </c>
    </row>
    <row r="5" spans="1:8" ht="26.25" customHeight="1">
      <c r="A5" s="98">
        <v>2</v>
      </c>
      <c r="B5" s="103" t="s">
        <v>307</v>
      </c>
      <c r="C5" s="104" t="s">
        <v>272</v>
      </c>
      <c r="D5" s="98" t="s">
        <v>275</v>
      </c>
      <c r="E5" s="105">
        <v>1067</v>
      </c>
      <c r="F5" s="174">
        <v>123922</v>
      </c>
      <c r="G5" s="175"/>
      <c r="H5" s="98" t="s">
        <v>407</v>
      </c>
    </row>
    <row r="6" spans="1:8" ht="26.25" customHeight="1">
      <c r="A6" s="98">
        <v>3</v>
      </c>
      <c r="B6" s="103" t="s">
        <v>308</v>
      </c>
      <c r="C6" s="104" t="s">
        <v>272</v>
      </c>
      <c r="D6" s="98" t="s">
        <v>274</v>
      </c>
      <c r="E6" s="105">
        <v>29767</v>
      </c>
      <c r="F6" s="174">
        <v>1933753</v>
      </c>
      <c r="G6" s="175"/>
      <c r="H6" s="98" t="s">
        <v>279</v>
      </c>
    </row>
    <row r="7" spans="1:8" ht="26.25" customHeight="1">
      <c r="A7" s="98">
        <v>4</v>
      </c>
      <c r="B7" s="103" t="s">
        <v>482</v>
      </c>
      <c r="C7" s="104" t="s">
        <v>409</v>
      </c>
      <c r="D7" s="98" t="s">
        <v>275</v>
      </c>
      <c r="E7" s="105">
        <v>1739</v>
      </c>
      <c r="F7" s="174">
        <v>151361</v>
      </c>
      <c r="G7" s="175"/>
      <c r="H7" s="98" t="s">
        <v>407</v>
      </c>
    </row>
    <row r="8" spans="1:8" ht="26.25" customHeight="1">
      <c r="A8" s="162" t="s">
        <v>108</v>
      </c>
      <c r="B8" s="162"/>
      <c r="C8" s="162"/>
      <c r="D8" s="162"/>
      <c r="E8" s="106">
        <f>SUM(E4:E7)</f>
        <v>44864</v>
      </c>
      <c r="F8" s="170">
        <f>SUM(F4:G7)</f>
        <v>2860509</v>
      </c>
      <c r="G8" s="171"/>
      <c r="H8" s="96"/>
    </row>
    <row r="9" spans="1:8" ht="12" customHeight="1">
      <c r="A9" s="3"/>
      <c r="B9" s="3"/>
      <c r="C9" s="3"/>
      <c r="D9" s="3"/>
      <c r="E9" s="22" t="s">
        <v>410</v>
      </c>
      <c r="F9" s="22"/>
      <c r="G9" s="7" t="s">
        <v>411</v>
      </c>
      <c r="H9" s="3"/>
    </row>
    <row r="10" spans="1:8">
      <c r="A10" s="107"/>
      <c r="B10" s="108"/>
      <c r="C10" s="108"/>
      <c r="D10" s="108"/>
      <c r="E10" s="108"/>
      <c r="F10" s="108"/>
      <c r="G10" s="108"/>
      <c r="H10" s="108"/>
    </row>
    <row r="11" spans="1:8" ht="18.75" customHeight="1">
      <c r="A11" s="62" t="s">
        <v>412</v>
      </c>
    </row>
    <row r="12" spans="1:8" ht="26.25" customHeight="1">
      <c r="A12" s="109" t="s">
        <v>278</v>
      </c>
      <c r="B12" s="95" t="s">
        <v>4</v>
      </c>
      <c r="C12" s="95" t="s">
        <v>405</v>
      </c>
      <c r="D12" s="95" t="s">
        <v>273</v>
      </c>
      <c r="E12" s="95" t="s">
        <v>413</v>
      </c>
      <c r="F12" s="110" t="s">
        <v>406</v>
      </c>
      <c r="G12" s="111"/>
      <c r="H12" s="28"/>
    </row>
    <row r="13" spans="1:8" ht="15.75" customHeight="1">
      <c r="A13" s="159">
        <v>1</v>
      </c>
      <c r="B13" s="112" t="s">
        <v>414</v>
      </c>
      <c r="C13" s="159" t="s">
        <v>415</v>
      </c>
      <c r="D13" s="169" t="s">
        <v>416</v>
      </c>
      <c r="E13" s="169" t="s">
        <v>417</v>
      </c>
      <c r="F13" s="169" t="s">
        <v>418</v>
      </c>
      <c r="G13" s="113"/>
      <c r="H13" s="114"/>
    </row>
    <row r="14" spans="1:8" ht="15.75" customHeight="1">
      <c r="A14" s="159"/>
      <c r="B14" s="115" t="s">
        <v>419</v>
      </c>
      <c r="C14" s="159"/>
      <c r="D14" s="169"/>
      <c r="E14" s="169"/>
      <c r="F14" s="169"/>
      <c r="G14" s="113"/>
      <c r="H14" s="114"/>
    </row>
    <row r="15" spans="1:8" ht="15.75" customHeight="1">
      <c r="A15" s="159">
        <v>2</v>
      </c>
      <c r="B15" s="112" t="s">
        <v>420</v>
      </c>
      <c r="C15" s="159" t="s">
        <v>421</v>
      </c>
      <c r="D15" s="169" t="s">
        <v>416</v>
      </c>
      <c r="E15" s="169"/>
      <c r="F15" s="169" t="s">
        <v>418</v>
      </c>
      <c r="G15" s="113"/>
      <c r="H15" s="114"/>
    </row>
    <row r="16" spans="1:8" ht="15.75" customHeight="1">
      <c r="A16" s="159"/>
      <c r="B16" s="115" t="s">
        <v>422</v>
      </c>
      <c r="C16" s="159"/>
      <c r="D16" s="169"/>
      <c r="E16" s="169"/>
      <c r="F16" s="169"/>
      <c r="G16" s="113"/>
      <c r="H16" s="114"/>
    </row>
  </sheetData>
  <mergeCells count="16">
    <mergeCell ref="A8:D8"/>
    <mergeCell ref="F8:G8"/>
    <mergeCell ref="F3:G3"/>
    <mergeCell ref="F4:G4"/>
    <mergeCell ref="F5:G5"/>
    <mergeCell ref="F6:G6"/>
    <mergeCell ref="F7:G7"/>
    <mergeCell ref="A13:A14"/>
    <mergeCell ref="C13:C14"/>
    <mergeCell ref="D13:D14"/>
    <mergeCell ref="E13:E16"/>
    <mergeCell ref="F13:F14"/>
    <mergeCell ref="A15:A16"/>
    <mergeCell ref="C15:C16"/>
    <mergeCell ref="D15:D16"/>
    <mergeCell ref="F15:F16"/>
  </mergeCells>
  <phoneticPr fontId="1"/>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62102-4E67-4839-A59B-B24B8B559974}">
  <dimension ref="A1:D20"/>
  <sheetViews>
    <sheetView zoomScale="112" zoomScaleNormal="112" workbookViewId="0">
      <selection activeCell="B3" sqref="B3:C3"/>
    </sheetView>
  </sheetViews>
  <sheetFormatPr defaultColWidth="9" defaultRowHeight="13.5"/>
  <cols>
    <col min="1" max="1" width="4.75" style="2" customWidth="1"/>
    <col min="2" max="2" width="17.25" style="2" customWidth="1"/>
    <col min="3" max="3" width="35.875" style="2" customWidth="1"/>
    <col min="4" max="4" width="9.5" style="2" bestFit="1" customWidth="1"/>
    <col min="5" max="16384" width="9" style="2"/>
  </cols>
  <sheetData>
    <row r="1" spans="1:4" ht="14.25">
      <c r="A1" s="50" t="s">
        <v>423</v>
      </c>
    </row>
    <row r="2" spans="1:4" ht="14.25">
      <c r="A2" s="50"/>
    </row>
    <row r="3" spans="1:4" s="3" customFormat="1" ht="24.95" customHeight="1">
      <c r="A3" s="94"/>
      <c r="B3" s="176" t="s">
        <v>123</v>
      </c>
      <c r="C3" s="176"/>
      <c r="D3" s="71">
        <f>SUM(D4:D6)</f>
        <v>44864</v>
      </c>
    </row>
    <row r="4" spans="1:4" s="3" customFormat="1" ht="24.95" customHeight="1">
      <c r="A4" s="177" t="s">
        <v>124</v>
      </c>
      <c r="B4" s="178" t="s">
        <v>125</v>
      </c>
      <c r="C4" s="166"/>
      <c r="D4" s="72">
        <v>44864</v>
      </c>
    </row>
    <row r="5" spans="1:4" s="3" customFormat="1" ht="24.95" customHeight="1">
      <c r="A5" s="177"/>
      <c r="B5" s="15" t="s">
        <v>126</v>
      </c>
      <c r="C5" s="97" t="s">
        <v>128</v>
      </c>
      <c r="D5" s="72">
        <v>0</v>
      </c>
    </row>
    <row r="6" spans="1:4" s="3" customFormat="1" ht="24.95" customHeight="1">
      <c r="A6" s="177"/>
      <c r="B6" s="15" t="s">
        <v>127</v>
      </c>
      <c r="C6" s="97" t="s">
        <v>129</v>
      </c>
      <c r="D6" s="72">
        <v>0</v>
      </c>
    </row>
    <row r="7" spans="1:4" s="3" customFormat="1" ht="24.95" customHeight="1">
      <c r="A7" s="94"/>
      <c r="B7" s="176" t="s">
        <v>203</v>
      </c>
      <c r="C7" s="176"/>
      <c r="D7" s="71">
        <f>SUM(D8:D17)</f>
        <v>2749</v>
      </c>
    </row>
    <row r="8" spans="1:4" s="3" customFormat="1" ht="24.95" customHeight="1">
      <c r="A8" s="177" t="s">
        <v>200</v>
      </c>
      <c r="B8" s="166" t="s">
        <v>130</v>
      </c>
      <c r="C8" s="166"/>
      <c r="D8" s="72">
        <v>0</v>
      </c>
    </row>
    <row r="9" spans="1:4" s="3" customFormat="1" ht="24.95" customHeight="1">
      <c r="A9" s="177"/>
      <c r="B9" s="166" t="s">
        <v>131</v>
      </c>
      <c r="C9" s="166"/>
      <c r="D9" s="72">
        <v>41</v>
      </c>
    </row>
    <row r="10" spans="1:4" s="3" customFormat="1" ht="24.95" customHeight="1">
      <c r="A10" s="177"/>
      <c r="B10" s="166" t="s">
        <v>132</v>
      </c>
      <c r="C10" s="166"/>
      <c r="D10" s="72">
        <v>0</v>
      </c>
    </row>
    <row r="11" spans="1:4" s="3" customFormat="1" ht="24.95" customHeight="1">
      <c r="A11" s="177"/>
      <c r="B11" s="166" t="s">
        <v>133</v>
      </c>
      <c r="C11" s="166"/>
      <c r="D11" s="72">
        <v>0</v>
      </c>
    </row>
    <row r="12" spans="1:4" s="3" customFormat="1" ht="24.95" customHeight="1">
      <c r="A12" s="177"/>
      <c r="B12" s="166" t="s">
        <v>134</v>
      </c>
      <c r="C12" s="166"/>
      <c r="D12" s="72">
        <v>44</v>
      </c>
    </row>
    <row r="13" spans="1:4" s="3" customFormat="1" ht="24.95" customHeight="1">
      <c r="A13" s="177"/>
      <c r="B13" s="166" t="s">
        <v>135</v>
      </c>
      <c r="C13" s="166"/>
      <c r="D13" s="72">
        <v>0</v>
      </c>
    </row>
    <row r="14" spans="1:4" s="3" customFormat="1" ht="24.95" customHeight="1">
      <c r="A14" s="177"/>
      <c r="B14" s="166" t="s">
        <v>136</v>
      </c>
      <c r="C14" s="166"/>
      <c r="D14" s="72">
        <v>0</v>
      </c>
    </row>
    <row r="15" spans="1:4" s="3" customFormat="1" ht="24.95" customHeight="1">
      <c r="A15" s="177"/>
      <c r="B15" s="166" t="s">
        <v>137</v>
      </c>
      <c r="C15" s="166"/>
      <c r="D15" s="72">
        <v>1780</v>
      </c>
    </row>
    <row r="16" spans="1:4" s="3" customFormat="1" ht="24.95" customHeight="1">
      <c r="A16" s="177"/>
      <c r="B16" s="166" t="s">
        <v>138</v>
      </c>
      <c r="C16" s="166"/>
      <c r="D16" s="72">
        <v>646</v>
      </c>
    </row>
    <row r="17" spans="1:4" s="3" customFormat="1" ht="24.95" customHeight="1">
      <c r="A17" s="177"/>
      <c r="B17" s="166" t="s">
        <v>139</v>
      </c>
      <c r="C17" s="166"/>
      <c r="D17" s="72">
        <v>238</v>
      </c>
    </row>
    <row r="18" spans="1:4" s="3" customFormat="1" ht="24.95" customHeight="1">
      <c r="A18" s="17"/>
      <c r="B18" s="176" t="s">
        <v>140</v>
      </c>
      <c r="C18" s="176"/>
      <c r="D18" s="71">
        <f>D3+D7</f>
        <v>47613</v>
      </c>
    </row>
    <row r="19" spans="1:4" ht="18.75">
      <c r="B19" s="51" t="s">
        <v>425</v>
      </c>
      <c r="D19"/>
    </row>
    <row r="20" spans="1:4" ht="18.75">
      <c r="B20" s="51" t="s">
        <v>302</v>
      </c>
      <c r="D20"/>
    </row>
  </sheetData>
  <mergeCells count="16">
    <mergeCell ref="B18:C18"/>
    <mergeCell ref="B3:C3"/>
    <mergeCell ref="A4:A6"/>
    <mergeCell ref="B4:C4"/>
    <mergeCell ref="B7:C7"/>
    <mergeCell ref="A8:A17"/>
    <mergeCell ref="B8:C8"/>
    <mergeCell ref="B9:C9"/>
    <mergeCell ref="B10:C10"/>
    <mergeCell ref="B11:C11"/>
    <mergeCell ref="B12:C12"/>
    <mergeCell ref="B13:C13"/>
    <mergeCell ref="B14:C14"/>
    <mergeCell ref="B15:C15"/>
    <mergeCell ref="B16:C16"/>
    <mergeCell ref="B17:C17"/>
  </mergeCells>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7167D-7068-44C7-94C2-830CD3813DE4}">
  <dimension ref="A1:G30"/>
  <sheetViews>
    <sheetView topLeftCell="A11" zoomScale="124" zoomScaleNormal="124" workbookViewId="0">
      <selection activeCell="C3" sqref="C3"/>
    </sheetView>
  </sheetViews>
  <sheetFormatPr defaultColWidth="9" defaultRowHeight="13.5"/>
  <cols>
    <col min="1" max="1" width="24.375" style="2" customWidth="1"/>
    <col min="2" max="5" width="10.875" style="2" customWidth="1"/>
    <col min="6" max="16384" width="9" style="2"/>
  </cols>
  <sheetData>
    <row r="1" spans="1:7" ht="14.25">
      <c r="A1" s="50" t="s">
        <v>476</v>
      </c>
    </row>
    <row r="2" spans="1:7">
      <c r="A2" s="51" t="s">
        <v>424</v>
      </c>
    </row>
    <row r="3" spans="1:7" ht="24.75" customHeight="1">
      <c r="A3" s="10" t="s">
        <v>201</v>
      </c>
      <c r="B3" s="11" t="s">
        <v>426</v>
      </c>
      <c r="C3" s="12" t="s">
        <v>427</v>
      </c>
      <c r="D3" s="11" t="s">
        <v>428</v>
      </c>
      <c r="E3" s="13" t="s">
        <v>429</v>
      </c>
    </row>
    <row r="4" spans="1:7" ht="12" customHeight="1">
      <c r="A4" s="180" t="s">
        <v>430</v>
      </c>
      <c r="B4" s="37">
        <v>64084</v>
      </c>
      <c r="C4" s="37">
        <v>43168</v>
      </c>
      <c r="D4" s="37">
        <v>57390</v>
      </c>
      <c r="E4" s="36">
        <v>43125</v>
      </c>
      <c r="G4" s="116"/>
    </row>
    <row r="5" spans="1:7" ht="12" customHeight="1">
      <c r="A5" s="181"/>
      <c r="B5" s="117" t="s">
        <v>431</v>
      </c>
      <c r="C5" s="117" t="s">
        <v>431</v>
      </c>
      <c r="D5" s="117" t="s">
        <v>431</v>
      </c>
      <c r="E5" s="117" t="s">
        <v>432</v>
      </c>
      <c r="G5" s="116"/>
    </row>
    <row r="6" spans="1:7" ht="12" customHeight="1">
      <c r="A6" s="180" t="s">
        <v>433</v>
      </c>
      <c r="B6" s="37"/>
      <c r="C6" s="37"/>
      <c r="D6" s="37"/>
      <c r="E6" s="36">
        <v>1739</v>
      </c>
      <c r="G6" s="116"/>
    </row>
    <row r="7" spans="1:7" ht="12" customHeight="1">
      <c r="A7" s="181"/>
      <c r="B7" s="117"/>
      <c r="C7" s="117"/>
      <c r="D7" s="117"/>
      <c r="E7" s="117" t="s">
        <v>434</v>
      </c>
      <c r="G7" s="116"/>
    </row>
    <row r="8" spans="1:7" ht="12" customHeight="1">
      <c r="A8" s="186" t="s">
        <v>141</v>
      </c>
      <c r="B8" s="38">
        <f>+B4</f>
        <v>64084</v>
      </c>
      <c r="C8" s="38">
        <f t="shared" ref="C8:D8" si="0">+C4</f>
        <v>43168</v>
      </c>
      <c r="D8" s="38">
        <f t="shared" si="0"/>
        <v>57390</v>
      </c>
      <c r="E8" s="38">
        <f>+E4+E6</f>
        <v>44864</v>
      </c>
    </row>
    <row r="9" spans="1:7" ht="12" customHeight="1">
      <c r="A9" s="187"/>
      <c r="B9" s="39" t="s">
        <v>202</v>
      </c>
      <c r="C9" s="118" t="s">
        <v>202</v>
      </c>
      <c r="D9" s="39" t="s">
        <v>276</v>
      </c>
      <c r="E9" s="39" t="s">
        <v>202</v>
      </c>
    </row>
    <row r="10" spans="1:7">
      <c r="A10" s="51" t="s">
        <v>435</v>
      </c>
    </row>
    <row r="11" spans="1:7" ht="14.25">
      <c r="A11" s="50"/>
    </row>
    <row r="12" spans="1:7">
      <c r="A12" s="51" t="s">
        <v>436</v>
      </c>
    </row>
    <row r="13" spans="1:7" ht="24.75" customHeight="1">
      <c r="A13" s="10" t="s">
        <v>201</v>
      </c>
      <c r="B13" s="11" t="s">
        <v>426</v>
      </c>
      <c r="C13" s="12" t="s">
        <v>427</v>
      </c>
      <c r="D13" s="11" t="s">
        <v>428</v>
      </c>
      <c r="E13" s="13" t="s">
        <v>429</v>
      </c>
    </row>
    <row r="14" spans="1:7" ht="12" customHeight="1">
      <c r="A14" s="188" t="s">
        <v>437</v>
      </c>
      <c r="B14" s="91">
        <v>21834</v>
      </c>
      <c r="C14" s="183" t="s">
        <v>438</v>
      </c>
      <c r="D14" s="91">
        <v>20900</v>
      </c>
      <c r="E14" s="183" t="s">
        <v>438</v>
      </c>
    </row>
    <row r="15" spans="1:7" ht="12" customHeight="1">
      <c r="A15" s="189"/>
      <c r="B15" s="119" t="s">
        <v>439</v>
      </c>
      <c r="C15" s="184"/>
      <c r="D15" s="120" t="s">
        <v>440</v>
      </c>
      <c r="E15" s="184"/>
    </row>
    <row r="16" spans="1:7" ht="12" customHeight="1">
      <c r="A16" s="180" t="s">
        <v>441</v>
      </c>
      <c r="B16" s="154"/>
      <c r="C16" s="184"/>
      <c r="D16" s="91">
        <v>18735</v>
      </c>
      <c r="E16" s="184"/>
    </row>
    <row r="17" spans="1:5" ht="12" customHeight="1">
      <c r="A17" s="181"/>
      <c r="B17" s="156"/>
      <c r="C17" s="184"/>
      <c r="D17" s="119" t="s">
        <v>442</v>
      </c>
      <c r="E17" s="184"/>
    </row>
    <row r="18" spans="1:5" ht="12" customHeight="1">
      <c r="A18" s="182" t="s">
        <v>443</v>
      </c>
      <c r="B18" s="91">
        <v>21087</v>
      </c>
      <c r="C18" s="184"/>
      <c r="D18" s="154"/>
      <c r="E18" s="184"/>
    </row>
    <row r="19" spans="1:5" ht="12" customHeight="1">
      <c r="A19" s="182"/>
      <c r="B19" s="120" t="s">
        <v>444</v>
      </c>
      <c r="C19" s="184"/>
      <c r="D19" s="156"/>
      <c r="E19" s="184"/>
    </row>
    <row r="20" spans="1:5" ht="12" customHeight="1">
      <c r="A20" s="180" t="s">
        <v>445</v>
      </c>
      <c r="B20" s="91">
        <v>20706</v>
      </c>
      <c r="C20" s="184"/>
      <c r="D20" s="154"/>
      <c r="E20" s="184"/>
    </row>
    <row r="21" spans="1:5" ht="12" customHeight="1">
      <c r="A21" s="181"/>
      <c r="B21" s="119" t="s">
        <v>446</v>
      </c>
      <c r="C21" s="184"/>
      <c r="D21" s="156"/>
      <c r="E21" s="184"/>
    </row>
    <row r="22" spans="1:5" ht="12" customHeight="1">
      <c r="A22" s="180" t="s">
        <v>447</v>
      </c>
      <c r="B22" s="154"/>
      <c r="C22" s="184"/>
      <c r="D22" s="91">
        <v>17602</v>
      </c>
      <c r="E22" s="184"/>
    </row>
    <row r="23" spans="1:5" ht="12" customHeight="1">
      <c r="A23" s="181"/>
      <c r="B23" s="156"/>
      <c r="C23" s="184"/>
      <c r="D23" s="120" t="s">
        <v>448</v>
      </c>
      <c r="E23" s="184"/>
    </row>
    <row r="24" spans="1:5" ht="12" customHeight="1">
      <c r="A24" s="182" t="s">
        <v>449</v>
      </c>
      <c r="B24" s="91">
        <v>1091</v>
      </c>
      <c r="C24" s="184"/>
      <c r="D24" s="154"/>
      <c r="E24" s="184"/>
    </row>
    <row r="25" spans="1:5" ht="12" customHeight="1">
      <c r="A25" s="182"/>
      <c r="B25" s="119" t="s">
        <v>450</v>
      </c>
      <c r="C25" s="184"/>
      <c r="D25" s="156"/>
      <c r="E25" s="184"/>
    </row>
    <row r="26" spans="1:5" ht="12" customHeight="1">
      <c r="A26" s="186" t="s">
        <v>141</v>
      </c>
      <c r="B26" s="121">
        <f>+B14+B18+B20+B24</f>
        <v>64718</v>
      </c>
      <c r="C26" s="184"/>
      <c r="D26" s="121">
        <f>+D14+D16+D22</f>
        <v>57237</v>
      </c>
      <c r="E26" s="184"/>
    </row>
    <row r="27" spans="1:5" ht="12" customHeight="1">
      <c r="A27" s="187"/>
      <c r="B27" s="122" t="s">
        <v>202</v>
      </c>
      <c r="C27" s="185"/>
      <c r="D27" s="122" t="s">
        <v>276</v>
      </c>
      <c r="E27" s="185"/>
    </row>
    <row r="28" spans="1:5">
      <c r="A28" s="51" t="s">
        <v>303</v>
      </c>
    </row>
    <row r="29" spans="1:5">
      <c r="A29" s="179" t="s">
        <v>451</v>
      </c>
      <c r="B29" s="179"/>
      <c r="C29" s="179"/>
      <c r="D29" s="179"/>
      <c r="E29" s="179"/>
    </row>
    <row r="30" spans="1:5" ht="14.25">
      <c r="A30" s="52"/>
    </row>
  </sheetData>
  <mergeCells count="18">
    <mergeCell ref="A4:A5"/>
    <mergeCell ref="A6:A7"/>
    <mergeCell ref="A8:A9"/>
    <mergeCell ref="A14:A15"/>
    <mergeCell ref="C14:C27"/>
    <mergeCell ref="A16:A17"/>
    <mergeCell ref="B16:B17"/>
    <mergeCell ref="A18:A19"/>
    <mergeCell ref="A26:A27"/>
    <mergeCell ref="A29:E29"/>
    <mergeCell ref="A20:A21"/>
    <mergeCell ref="D20:D21"/>
    <mergeCell ref="A22:A23"/>
    <mergeCell ref="B22:B23"/>
    <mergeCell ref="A24:A25"/>
    <mergeCell ref="D24:D25"/>
    <mergeCell ref="E14:E27"/>
    <mergeCell ref="D18:D19"/>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8C6F7-9753-4631-BAD9-03A3063C4E22}">
  <sheetPr>
    <pageSetUpPr fitToPage="1"/>
  </sheetPr>
  <dimension ref="A1:J18"/>
  <sheetViews>
    <sheetView zoomScale="106" zoomScaleNormal="106" workbookViewId="0">
      <selection activeCell="F10" sqref="F10"/>
    </sheetView>
  </sheetViews>
  <sheetFormatPr defaultRowHeight="18.75"/>
  <cols>
    <col min="1" max="1" width="10.125" customWidth="1"/>
  </cols>
  <sheetData>
    <row r="1" spans="1:5">
      <c r="A1" s="50" t="s">
        <v>383</v>
      </c>
    </row>
    <row r="2" spans="1:5">
      <c r="A2" s="78"/>
    </row>
    <row r="3" spans="1:5">
      <c r="A3" s="78"/>
    </row>
    <row r="4" spans="1:5">
      <c r="A4" s="149" t="s">
        <v>507</v>
      </c>
      <c r="B4" s="150"/>
      <c r="C4" s="150"/>
      <c r="D4" s="150"/>
      <c r="E4" s="150"/>
    </row>
    <row r="5" spans="1:5">
      <c r="A5" s="150"/>
      <c r="B5" s="150"/>
      <c r="C5" s="150"/>
      <c r="D5" s="150"/>
      <c r="E5" s="150"/>
    </row>
    <row r="6" spans="1:5">
      <c r="A6" s="78"/>
    </row>
    <row r="7" spans="1:5">
      <c r="A7" s="78"/>
    </row>
    <row r="8" spans="1:5">
      <c r="A8" s="78"/>
    </row>
    <row r="9" spans="1:5">
      <c r="A9" s="78"/>
      <c r="B9" s="146"/>
    </row>
    <row r="10" spans="1:5">
      <c r="A10" s="78"/>
    </row>
    <row r="11" spans="1:5">
      <c r="A11" s="78"/>
    </row>
    <row r="12" spans="1:5">
      <c r="A12" s="78"/>
    </row>
    <row r="13" spans="1:5">
      <c r="A13" s="78"/>
    </row>
    <row r="14" spans="1:5">
      <c r="A14" s="78"/>
    </row>
    <row r="15" spans="1:5">
      <c r="A15" s="78"/>
    </row>
    <row r="16" spans="1:5">
      <c r="A16" s="145"/>
    </row>
    <row r="17" spans="1:10">
      <c r="A17" s="145"/>
    </row>
    <row r="18" spans="1:10">
      <c r="A18" s="79"/>
      <c r="D18" s="135"/>
      <c r="J18" s="80"/>
    </row>
  </sheetData>
  <mergeCells count="1">
    <mergeCell ref="A4:E5"/>
  </mergeCells>
  <phoneticPr fontId="1"/>
  <pageMargins left="0.7" right="0.7" top="0.75" bottom="0.75" header="0.3" footer="0.3"/>
  <pageSetup paperSize="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D36AA-04E3-4D6F-8223-BE0FCA5B2162}">
  <dimension ref="A1:E9"/>
  <sheetViews>
    <sheetView zoomScale="106" zoomScaleNormal="106" workbookViewId="0">
      <selection activeCell="C3" sqref="C3"/>
    </sheetView>
  </sheetViews>
  <sheetFormatPr defaultColWidth="9" defaultRowHeight="13.5"/>
  <cols>
    <col min="1" max="1" width="20.5" style="2" customWidth="1"/>
    <col min="2" max="2" width="17" style="2" customWidth="1"/>
    <col min="3" max="5" width="13.375" style="2" customWidth="1"/>
    <col min="6" max="16384" width="9" style="2"/>
  </cols>
  <sheetData>
    <row r="1" spans="1:5" ht="18.75" customHeight="1">
      <c r="A1" s="50" t="s">
        <v>452</v>
      </c>
    </row>
    <row r="2" spans="1:5" ht="12" customHeight="1">
      <c r="A2" s="148" t="s">
        <v>142</v>
      </c>
      <c r="B2" s="148" t="s">
        <v>84</v>
      </c>
      <c r="C2" s="148" t="s">
        <v>143</v>
      </c>
      <c r="D2" s="148"/>
      <c r="E2" s="148"/>
    </row>
    <row r="3" spans="1:5" ht="12" customHeight="1">
      <c r="A3" s="148"/>
      <c r="B3" s="148"/>
      <c r="C3" s="123">
        <v>0.91666666666666663</v>
      </c>
      <c r="D3" s="123">
        <v>0.9375</v>
      </c>
      <c r="E3" s="93" t="s">
        <v>453</v>
      </c>
    </row>
    <row r="4" spans="1:5" ht="24.75" customHeight="1">
      <c r="A4" s="103" t="s">
        <v>306</v>
      </c>
      <c r="B4" s="104" t="s">
        <v>272</v>
      </c>
      <c r="C4" s="124">
        <v>4000</v>
      </c>
      <c r="D4" s="125">
        <v>12000</v>
      </c>
      <c r="E4" s="105">
        <v>12291</v>
      </c>
    </row>
    <row r="5" spans="1:5" ht="24.75" customHeight="1">
      <c r="A5" s="103" t="s">
        <v>307</v>
      </c>
      <c r="B5" s="104" t="s">
        <v>272</v>
      </c>
      <c r="C5" s="126">
        <v>0</v>
      </c>
      <c r="D5" s="124">
        <v>1000</v>
      </c>
      <c r="E5" s="105">
        <v>1067</v>
      </c>
    </row>
    <row r="6" spans="1:5" ht="24.75" customHeight="1">
      <c r="A6" s="103" t="s">
        <v>308</v>
      </c>
      <c r="B6" s="104" t="s">
        <v>272</v>
      </c>
      <c r="C6" s="124">
        <v>6000</v>
      </c>
      <c r="D6" s="125">
        <v>25000</v>
      </c>
      <c r="E6" s="105">
        <v>29767</v>
      </c>
    </row>
    <row r="7" spans="1:5" ht="24.75" customHeight="1">
      <c r="A7" s="103" t="s">
        <v>408</v>
      </c>
      <c r="B7" s="104" t="s">
        <v>409</v>
      </c>
      <c r="C7" s="126">
        <v>0</v>
      </c>
      <c r="D7" s="125">
        <v>1000</v>
      </c>
      <c r="E7" s="105">
        <v>1739</v>
      </c>
    </row>
    <row r="8" spans="1:5" ht="19.5" customHeight="1">
      <c r="A8" s="148" t="s">
        <v>454</v>
      </c>
      <c r="B8" s="148"/>
      <c r="C8" s="127">
        <f>SUM(C4:C7)</f>
        <v>10000</v>
      </c>
      <c r="D8" s="127">
        <f>SUM(D4:D7)</f>
        <v>39000</v>
      </c>
      <c r="E8" s="128">
        <f>SUM(E4:E7)</f>
        <v>44864</v>
      </c>
    </row>
    <row r="9" spans="1:5" ht="19.5" customHeight="1">
      <c r="A9" s="159" t="s">
        <v>144</v>
      </c>
      <c r="B9" s="159"/>
      <c r="C9" s="129">
        <f>+C8/E8</f>
        <v>0.22289586305278175</v>
      </c>
      <c r="D9" s="129">
        <f>+D8/E8</f>
        <v>0.86929386590584878</v>
      </c>
      <c r="E9" s="129">
        <v>1</v>
      </c>
    </row>
  </sheetData>
  <mergeCells count="5">
    <mergeCell ref="A2:A3"/>
    <mergeCell ref="B2:B3"/>
    <mergeCell ref="C2:E2"/>
    <mergeCell ref="A8:B8"/>
    <mergeCell ref="A9:B9"/>
  </mergeCells>
  <phoneticPr fontId="1"/>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871EE-9E93-429C-AE04-1949319207B2}">
  <dimension ref="A1:H12"/>
  <sheetViews>
    <sheetView zoomScale="112" zoomScaleNormal="112" workbookViewId="0">
      <selection activeCell="A3" sqref="A3:D3"/>
    </sheetView>
  </sheetViews>
  <sheetFormatPr defaultColWidth="9" defaultRowHeight="13.5"/>
  <cols>
    <col min="1" max="16384" width="9" style="2"/>
  </cols>
  <sheetData>
    <row r="1" spans="1:8" ht="14.25">
      <c r="A1" s="50" t="s">
        <v>455</v>
      </c>
    </row>
    <row r="2" spans="1:8">
      <c r="A2" s="51" t="s">
        <v>404</v>
      </c>
    </row>
    <row r="3" spans="1:8" ht="12" customHeight="1">
      <c r="A3" s="148" t="s">
        <v>456</v>
      </c>
      <c r="B3" s="186"/>
      <c r="C3" s="186"/>
      <c r="D3" s="148"/>
      <c r="E3" s="148" t="s">
        <v>146</v>
      </c>
      <c r="F3" s="148"/>
      <c r="G3" s="148"/>
      <c r="H3" s="148"/>
    </row>
    <row r="4" spans="1:8" ht="12" customHeight="1">
      <c r="A4" s="190" t="s">
        <v>145</v>
      </c>
      <c r="B4" s="100" t="s">
        <v>147</v>
      </c>
      <c r="C4" s="100" t="s">
        <v>149</v>
      </c>
      <c r="D4" s="191" t="s">
        <v>54</v>
      </c>
      <c r="E4" s="148" t="s">
        <v>55</v>
      </c>
      <c r="F4" s="148" t="s">
        <v>56</v>
      </c>
      <c r="G4" s="148" t="s">
        <v>57</v>
      </c>
      <c r="H4" s="148" t="s">
        <v>54</v>
      </c>
    </row>
    <row r="5" spans="1:8" ht="12" customHeight="1">
      <c r="A5" s="190"/>
      <c r="B5" s="101" t="s">
        <v>148</v>
      </c>
      <c r="C5" s="101" t="s">
        <v>150</v>
      </c>
      <c r="D5" s="191"/>
      <c r="E5" s="148"/>
      <c r="F5" s="148"/>
      <c r="G5" s="148"/>
      <c r="H5" s="148"/>
    </row>
    <row r="6" spans="1:8" ht="12" customHeight="1">
      <c r="A6" s="92">
        <v>1</v>
      </c>
      <c r="B6" s="99">
        <v>0</v>
      </c>
      <c r="C6" s="99">
        <v>0</v>
      </c>
      <c r="D6" s="92">
        <f>SUM(A6:C6)</f>
        <v>1</v>
      </c>
      <c r="E6" s="137">
        <v>14</v>
      </c>
      <c r="F6" s="137">
        <v>96</v>
      </c>
      <c r="G6" s="92">
        <v>2</v>
      </c>
      <c r="H6" s="137">
        <f>SUM(E6:G6)</f>
        <v>112</v>
      </c>
    </row>
    <row r="7" spans="1:8">
      <c r="A7" s="53"/>
    </row>
    <row r="8" spans="1:8">
      <c r="A8" s="51" t="s">
        <v>412</v>
      </c>
    </row>
    <row r="9" spans="1:8" ht="12" customHeight="1">
      <c r="A9" s="148" t="s">
        <v>457</v>
      </c>
      <c r="B9" s="148"/>
      <c r="C9" s="148"/>
      <c r="D9" s="148"/>
      <c r="E9" s="148" t="s">
        <v>146</v>
      </c>
      <c r="F9" s="148"/>
      <c r="G9" s="148"/>
      <c r="H9" s="148"/>
    </row>
    <row r="10" spans="1:8" ht="12" customHeight="1">
      <c r="A10" s="190" t="s">
        <v>458</v>
      </c>
      <c r="B10" s="100" t="s">
        <v>147</v>
      </c>
      <c r="C10" s="100" t="s">
        <v>149</v>
      </c>
      <c r="D10" s="191" t="s">
        <v>54</v>
      </c>
      <c r="E10" s="148" t="s">
        <v>55</v>
      </c>
      <c r="F10" s="148" t="s">
        <v>56</v>
      </c>
      <c r="G10" s="148" t="s">
        <v>57</v>
      </c>
      <c r="H10" s="148" t="s">
        <v>54</v>
      </c>
    </row>
    <row r="11" spans="1:8" ht="12" customHeight="1">
      <c r="A11" s="190"/>
      <c r="B11" s="101" t="s">
        <v>148</v>
      </c>
      <c r="C11" s="101" t="s">
        <v>150</v>
      </c>
      <c r="D11" s="191"/>
      <c r="E11" s="148"/>
      <c r="F11" s="148"/>
      <c r="G11" s="148"/>
      <c r="H11" s="148"/>
    </row>
    <row r="12" spans="1:8" ht="12" customHeight="1">
      <c r="A12" s="92">
        <v>1</v>
      </c>
      <c r="B12" s="92">
        <v>0</v>
      </c>
      <c r="C12" s="92">
        <v>0</v>
      </c>
      <c r="D12" s="92">
        <f>SUM(A12:C12)</f>
        <v>1</v>
      </c>
      <c r="E12" s="92">
        <v>0</v>
      </c>
      <c r="F12" s="92">
        <v>0</v>
      </c>
      <c r="G12" s="92">
        <v>0</v>
      </c>
      <c r="H12" s="92">
        <f>SUM(E12:G12)</f>
        <v>0</v>
      </c>
    </row>
  </sheetData>
  <mergeCells count="16">
    <mergeCell ref="A3:D3"/>
    <mergeCell ref="E3:H3"/>
    <mergeCell ref="A4:A5"/>
    <mergeCell ref="D4:D5"/>
    <mergeCell ref="E4:E5"/>
    <mergeCell ref="F4:F5"/>
    <mergeCell ref="G4:G5"/>
    <mergeCell ref="H4:H5"/>
    <mergeCell ref="A9:D9"/>
    <mergeCell ref="E9:H9"/>
    <mergeCell ref="A10:A11"/>
    <mergeCell ref="D10:D11"/>
    <mergeCell ref="E10:E11"/>
    <mergeCell ref="F10:F11"/>
    <mergeCell ref="G10:G11"/>
    <mergeCell ref="H10:H11"/>
  </mergeCells>
  <phoneticPr fontId="1"/>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9B0DC-0D3C-4595-B531-0E6B9FD8C0B9}">
  <dimension ref="A1:D10"/>
  <sheetViews>
    <sheetView zoomScale="118" zoomScaleNormal="118" workbookViewId="0">
      <selection activeCell="C3" sqref="C3:D3"/>
    </sheetView>
  </sheetViews>
  <sheetFormatPr defaultColWidth="9" defaultRowHeight="13.5"/>
  <cols>
    <col min="1" max="1" width="14.75" style="2" customWidth="1"/>
    <col min="2" max="2" width="11.875" style="2" customWidth="1"/>
    <col min="3" max="3" width="14.75" style="2" customWidth="1"/>
    <col min="4" max="4" width="11.875" style="2" customWidth="1"/>
    <col min="5" max="16384" width="9" style="2"/>
  </cols>
  <sheetData>
    <row r="1" spans="1:4" ht="14.25">
      <c r="A1" s="50" t="s">
        <v>459</v>
      </c>
    </row>
    <row r="2" spans="1:4">
      <c r="A2" s="51" t="s">
        <v>404</v>
      </c>
    </row>
    <row r="3" spans="1:4" ht="12" customHeight="1">
      <c r="A3" s="148" t="s">
        <v>145</v>
      </c>
      <c r="B3" s="148"/>
      <c r="C3" s="148" t="s">
        <v>151</v>
      </c>
      <c r="D3" s="148"/>
    </row>
    <row r="4" spans="1:4" ht="12" customHeight="1">
      <c r="A4" s="93" t="s">
        <v>152</v>
      </c>
      <c r="B4" s="93" t="s">
        <v>153</v>
      </c>
      <c r="C4" s="93" t="s">
        <v>152</v>
      </c>
      <c r="D4" s="93" t="s">
        <v>153</v>
      </c>
    </row>
    <row r="5" spans="1:4" ht="19.5" customHeight="1">
      <c r="A5" s="94" t="s">
        <v>268</v>
      </c>
      <c r="B5" s="94" t="s">
        <v>269</v>
      </c>
      <c r="C5" s="94" t="s">
        <v>154</v>
      </c>
      <c r="D5" s="94" t="s">
        <v>155</v>
      </c>
    </row>
    <row r="6" spans="1:4">
      <c r="A6" s="53"/>
    </row>
    <row r="7" spans="1:4">
      <c r="A7" s="51" t="s">
        <v>412</v>
      </c>
    </row>
    <row r="8" spans="1:4" ht="12" customHeight="1">
      <c r="A8" s="148" t="s">
        <v>460</v>
      </c>
      <c r="B8" s="148"/>
      <c r="C8" s="148" t="s">
        <v>151</v>
      </c>
      <c r="D8" s="148"/>
    </row>
    <row r="9" spans="1:4" ht="12" customHeight="1">
      <c r="A9" s="93" t="s">
        <v>152</v>
      </c>
      <c r="B9" s="93" t="s">
        <v>153</v>
      </c>
      <c r="C9" s="93" t="s">
        <v>152</v>
      </c>
      <c r="D9" s="93" t="s">
        <v>153</v>
      </c>
    </row>
    <row r="10" spans="1:4" ht="21" customHeight="1">
      <c r="A10" s="94" t="s">
        <v>266</v>
      </c>
      <c r="B10" s="94" t="s">
        <v>267</v>
      </c>
      <c r="C10" s="94" t="s">
        <v>271</v>
      </c>
      <c r="D10" s="94" t="s">
        <v>270</v>
      </c>
    </row>
  </sheetData>
  <mergeCells count="4">
    <mergeCell ref="A3:B3"/>
    <mergeCell ref="C3:D3"/>
    <mergeCell ref="A8:B8"/>
    <mergeCell ref="C8:D8"/>
  </mergeCells>
  <phoneticPr fontId="1"/>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BCD51-4F65-49DD-A2B0-442946FBA9F2}">
  <dimension ref="A1:D17"/>
  <sheetViews>
    <sheetView zoomScale="118" zoomScaleNormal="118" workbookViewId="0">
      <selection activeCell="B3" sqref="B3:C3"/>
    </sheetView>
  </sheetViews>
  <sheetFormatPr defaultColWidth="9" defaultRowHeight="13.5"/>
  <cols>
    <col min="1" max="1" width="19.5" style="2" customWidth="1"/>
    <col min="2" max="3" width="17.5" style="2" customWidth="1"/>
    <col min="4" max="4" width="3.375" style="2" customWidth="1"/>
    <col min="5" max="5" width="12.75" style="2" customWidth="1"/>
    <col min="6" max="6" width="12.375" style="2" customWidth="1"/>
    <col min="7" max="16384" width="9" style="2"/>
  </cols>
  <sheetData>
    <row r="1" spans="1:4" ht="14.25">
      <c r="A1" s="50" t="s">
        <v>461</v>
      </c>
    </row>
    <row r="2" spans="1:4">
      <c r="A2" s="51" t="s">
        <v>404</v>
      </c>
    </row>
    <row r="3" spans="1:4" ht="12" customHeight="1">
      <c r="A3" s="186" t="s">
        <v>462</v>
      </c>
      <c r="B3" s="148" t="s">
        <v>156</v>
      </c>
      <c r="C3" s="148"/>
      <c r="D3" s="63"/>
    </row>
    <row r="4" spans="1:4" ht="12" customHeight="1">
      <c r="A4" s="194"/>
      <c r="B4" s="100" t="s">
        <v>462</v>
      </c>
      <c r="C4" s="93" t="s">
        <v>157</v>
      </c>
      <c r="D4" s="63"/>
    </row>
    <row r="5" spans="1:4" ht="23.25" customHeight="1">
      <c r="A5" s="130" t="s">
        <v>463</v>
      </c>
      <c r="B5" s="192" t="s">
        <v>464</v>
      </c>
      <c r="C5" s="193"/>
      <c r="D5" s="64"/>
    </row>
    <row r="6" spans="1:4" ht="23.25" customHeight="1">
      <c r="A6" s="131" t="s">
        <v>465</v>
      </c>
      <c r="B6" s="192" t="s">
        <v>464</v>
      </c>
      <c r="C6" s="193"/>
      <c r="D6" s="65"/>
    </row>
    <row r="7" spans="1:4" ht="23.25" customHeight="1">
      <c r="A7" s="131" t="s">
        <v>466</v>
      </c>
      <c r="B7" s="192" t="s">
        <v>464</v>
      </c>
      <c r="C7" s="193"/>
      <c r="D7" s="64"/>
    </row>
    <row r="12" spans="1:4">
      <c r="A12" s="51" t="s">
        <v>412</v>
      </c>
    </row>
    <row r="13" spans="1:4">
      <c r="A13" s="148" t="s">
        <v>462</v>
      </c>
      <c r="B13" s="148" t="s">
        <v>156</v>
      </c>
      <c r="C13" s="148"/>
    </row>
    <row r="14" spans="1:4">
      <c r="A14" s="148"/>
      <c r="B14" s="100" t="s">
        <v>462</v>
      </c>
      <c r="C14" s="93" t="s">
        <v>157</v>
      </c>
    </row>
    <row r="15" spans="1:4" ht="23.25" customHeight="1">
      <c r="A15" s="132" t="s">
        <v>277</v>
      </c>
      <c r="B15" s="133" t="s">
        <v>467</v>
      </c>
      <c r="C15" s="112" t="s">
        <v>205</v>
      </c>
    </row>
    <row r="16" spans="1:4" ht="23.25" customHeight="1">
      <c r="A16" s="131" t="s">
        <v>468</v>
      </c>
      <c r="B16" s="192" t="s">
        <v>464</v>
      </c>
      <c r="C16" s="193"/>
    </row>
    <row r="17" spans="1:3" ht="23.25" customHeight="1">
      <c r="A17" s="131" t="s">
        <v>469</v>
      </c>
      <c r="B17" s="192" t="s">
        <v>464</v>
      </c>
      <c r="C17" s="193"/>
    </row>
  </sheetData>
  <mergeCells count="9">
    <mergeCell ref="B16:C16"/>
    <mergeCell ref="B17:C17"/>
    <mergeCell ref="A3:A4"/>
    <mergeCell ref="B3:C3"/>
    <mergeCell ref="B5:C5"/>
    <mergeCell ref="B6:C6"/>
    <mergeCell ref="B7:C7"/>
    <mergeCell ref="A13:A14"/>
    <mergeCell ref="B13:C13"/>
  </mergeCells>
  <phoneticPr fontId="1"/>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99C84-8643-4C1C-9095-C60DCCDEC7A7}">
  <dimension ref="A1:H11"/>
  <sheetViews>
    <sheetView zoomScale="130" zoomScaleNormal="130" workbookViewId="0">
      <selection activeCell="C3" sqref="C3"/>
    </sheetView>
  </sheetViews>
  <sheetFormatPr defaultColWidth="9" defaultRowHeight="13.5"/>
  <cols>
    <col min="1" max="8" width="11.5" style="2" customWidth="1"/>
    <col min="9" max="16384" width="9" style="2"/>
  </cols>
  <sheetData>
    <row r="1" spans="1:8" ht="14.25">
      <c r="A1" s="50" t="s">
        <v>399</v>
      </c>
    </row>
    <row r="2" spans="1:8">
      <c r="A2" s="53" t="s">
        <v>158</v>
      </c>
    </row>
    <row r="3" spans="1:8" ht="24.75" customHeight="1">
      <c r="A3" s="195" t="s">
        <v>204</v>
      </c>
      <c r="B3" s="195"/>
      <c r="C3" s="47" t="s">
        <v>159</v>
      </c>
      <c r="D3" s="195" t="s">
        <v>160</v>
      </c>
      <c r="E3" s="195"/>
      <c r="F3" s="195"/>
      <c r="G3" s="195"/>
      <c r="H3" s="148" t="s">
        <v>54</v>
      </c>
    </row>
    <row r="4" spans="1:8" ht="12" customHeight="1">
      <c r="A4" s="42" t="s">
        <v>161</v>
      </c>
      <c r="B4" s="42" t="s">
        <v>162</v>
      </c>
      <c r="C4" s="42" t="s">
        <v>163</v>
      </c>
      <c r="D4" s="42" t="s">
        <v>164</v>
      </c>
      <c r="E4" s="42" t="s">
        <v>165</v>
      </c>
      <c r="F4" s="42" t="s">
        <v>166</v>
      </c>
      <c r="G4" s="42" t="s">
        <v>57</v>
      </c>
      <c r="H4" s="148"/>
    </row>
    <row r="5" spans="1:8" ht="12" customHeight="1">
      <c r="A5" s="70">
        <v>59</v>
      </c>
      <c r="B5" s="70">
        <v>0</v>
      </c>
      <c r="C5" s="70">
        <v>0</v>
      </c>
      <c r="D5" s="70">
        <v>0</v>
      </c>
      <c r="E5" s="70">
        <v>0</v>
      </c>
      <c r="F5" s="70">
        <v>0</v>
      </c>
      <c r="G5" s="70">
        <v>5</v>
      </c>
      <c r="H5" s="69">
        <f>SUM(A5:G5)</f>
        <v>64</v>
      </c>
    </row>
    <row r="6" spans="1:8">
      <c r="A6" s="53"/>
    </row>
    <row r="7" spans="1:8">
      <c r="A7" s="51" t="s">
        <v>167</v>
      </c>
    </row>
    <row r="8" spans="1:8" ht="12" customHeight="1">
      <c r="A8" s="196" t="s">
        <v>168</v>
      </c>
      <c r="B8" s="197"/>
      <c r="C8" s="196" t="s">
        <v>170</v>
      </c>
      <c r="D8" s="197"/>
      <c r="E8" s="196" t="s">
        <v>171</v>
      </c>
      <c r="F8" s="197"/>
      <c r="G8" s="200" t="s">
        <v>68</v>
      </c>
      <c r="H8" s="201"/>
    </row>
    <row r="9" spans="1:8" ht="12" customHeight="1">
      <c r="A9" s="198" t="s">
        <v>169</v>
      </c>
      <c r="B9" s="199"/>
      <c r="C9" s="198" t="s">
        <v>163</v>
      </c>
      <c r="D9" s="199"/>
      <c r="E9" s="198"/>
      <c r="F9" s="199"/>
      <c r="G9" s="202"/>
      <c r="H9" s="203"/>
    </row>
    <row r="10" spans="1:8" ht="12" customHeight="1">
      <c r="A10" s="42" t="s">
        <v>172</v>
      </c>
      <c r="B10" s="42" t="s">
        <v>173</v>
      </c>
      <c r="C10" s="42" t="s">
        <v>172</v>
      </c>
      <c r="D10" s="42" t="s">
        <v>173</v>
      </c>
      <c r="E10" s="42" t="s">
        <v>172</v>
      </c>
      <c r="F10" s="42" t="s">
        <v>173</v>
      </c>
      <c r="G10" s="42" t="s">
        <v>172</v>
      </c>
      <c r="H10" s="42" t="s">
        <v>173</v>
      </c>
    </row>
    <row r="11" spans="1:8" ht="12" customHeight="1">
      <c r="A11" s="69">
        <v>0</v>
      </c>
      <c r="B11" s="69">
        <v>0</v>
      </c>
      <c r="C11" s="69">
        <v>0</v>
      </c>
      <c r="D11" s="69">
        <v>0</v>
      </c>
      <c r="E11" s="69">
        <v>0</v>
      </c>
      <c r="F11" s="69">
        <v>0</v>
      </c>
      <c r="G11" s="69">
        <f>A11+C11+E11</f>
        <v>0</v>
      </c>
      <c r="H11" s="69">
        <f>B11+D11+F11</f>
        <v>0</v>
      </c>
    </row>
  </sheetData>
  <mergeCells count="9">
    <mergeCell ref="A3:B3"/>
    <mergeCell ref="D3:G3"/>
    <mergeCell ref="H3:H4"/>
    <mergeCell ref="A8:B8"/>
    <mergeCell ref="A9:B9"/>
    <mergeCell ref="C8:D8"/>
    <mergeCell ref="C9:D9"/>
    <mergeCell ref="E8:F9"/>
    <mergeCell ref="G8:H9"/>
  </mergeCells>
  <phoneticPr fontId="1"/>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6EDA3-6852-4ABF-A5D8-08CC8E2F8789}">
  <dimension ref="A1:F7"/>
  <sheetViews>
    <sheetView zoomScale="124" zoomScaleNormal="124" workbookViewId="0">
      <selection activeCell="A3" sqref="A3:A6"/>
    </sheetView>
  </sheetViews>
  <sheetFormatPr defaultColWidth="9" defaultRowHeight="13.5"/>
  <cols>
    <col min="1" max="1" width="17.75" style="2" customWidth="1"/>
    <col min="2" max="2" width="18.125" style="2" customWidth="1"/>
    <col min="3" max="5" width="9" style="2"/>
    <col min="6" max="6" width="17.375" style="2" customWidth="1"/>
    <col min="7" max="16384" width="9" style="2"/>
  </cols>
  <sheetData>
    <row r="1" spans="1:6" ht="14.25">
      <c r="A1" s="50" t="s">
        <v>398</v>
      </c>
    </row>
    <row r="2" spans="1:6" s="3" customFormat="1" ht="12">
      <c r="A2" s="93" t="s">
        <v>174</v>
      </c>
      <c r="B2" s="93" t="s">
        <v>175</v>
      </c>
      <c r="C2" s="93" t="s">
        <v>176</v>
      </c>
      <c r="D2" s="93" t="s">
        <v>177</v>
      </c>
      <c r="E2" s="93" t="s">
        <v>178</v>
      </c>
      <c r="F2" s="93" t="s">
        <v>179</v>
      </c>
    </row>
    <row r="3" spans="1:6" s="3" customFormat="1" ht="12" customHeight="1">
      <c r="A3" s="204" t="s">
        <v>470</v>
      </c>
      <c r="B3" s="154" t="s">
        <v>471</v>
      </c>
      <c r="C3" s="207" t="s">
        <v>472</v>
      </c>
      <c r="D3" s="207" t="s">
        <v>280</v>
      </c>
      <c r="E3" s="207" t="s">
        <v>281</v>
      </c>
      <c r="F3" s="5" t="s">
        <v>473</v>
      </c>
    </row>
    <row r="4" spans="1:6" s="3" customFormat="1" ht="12">
      <c r="A4" s="205"/>
      <c r="B4" s="155"/>
      <c r="C4" s="207"/>
      <c r="D4" s="207"/>
      <c r="E4" s="207"/>
      <c r="F4" s="102" t="s">
        <v>474</v>
      </c>
    </row>
    <row r="5" spans="1:6" s="3" customFormat="1" ht="12">
      <c r="A5" s="205"/>
      <c r="B5" s="155"/>
      <c r="C5" s="207"/>
      <c r="D5" s="207"/>
      <c r="E5" s="207"/>
      <c r="F5" s="140" t="s">
        <v>475</v>
      </c>
    </row>
    <row r="6" spans="1:6" s="3" customFormat="1" ht="12">
      <c r="A6" s="206"/>
      <c r="B6" s="156"/>
      <c r="C6" s="207"/>
      <c r="D6" s="207"/>
      <c r="E6" s="207"/>
      <c r="F6" s="141" t="s">
        <v>481</v>
      </c>
    </row>
    <row r="7" spans="1:6">
      <c r="A7" s="2" t="s">
        <v>505</v>
      </c>
    </row>
  </sheetData>
  <mergeCells count="5">
    <mergeCell ref="A3:A6"/>
    <mergeCell ref="B3:B6"/>
    <mergeCell ref="C3:C6"/>
    <mergeCell ref="D3:D6"/>
    <mergeCell ref="E3:E6"/>
  </mergeCells>
  <phoneticPr fontId="1"/>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7AF44-2620-4FF2-BDCC-C08EC92BE750}">
  <dimension ref="A1:D6"/>
  <sheetViews>
    <sheetView zoomScale="118" zoomScaleNormal="118" workbookViewId="0">
      <selection activeCell="C3" sqref="C3"/>
    </sheetView>
  </sheetViews>
  <sheetFormatPr defaultColWidth="9" defaultRowHeight="13.5"/>
  <cols>
    <col min="1" max="1" width="12.625" style="2" customWidth="1"/>
    <col min="2" max="3" width="11.375" style="2" customWidth="1"/>
    <col min="4" max="16384" width="9" style="2"/>
  </cols>
  <sheetData>
    <row r="1" spans="1:4" ht="14.25">
      <c r="A1" s="50" t="s">
        <v>397</v>
      </c>
    </row>
    <row r="2" spans="1:4" ht="12" customHeight="1">
      <c r="A2" s="45" t="s">
        <v>180</v>
      </c>
      <c r="B2" s="45" t="s">
        <v>182</v>
      </c>
      <c r="C2" s="45" t="s">
        <v>184</v>
      </c>
      <c r="D2" s="148" t="s">
        <v>68</v>
      </c>
    </row>
    <row r="3" spans="1:4" ht="12" customHeight="1">
      <c r="A3" s="46" t="s">
        <v>181</v>
      </c>
      <c r="B3" s="46" t="s">
        <v>183</v>
      </c>
      <c r="C3" s="46" t="s">
        <v>185</v>
      </c>
      <c r="D3" s="148"/>
    </row>
    <row r="4" spans="1:4" ht="12" customHeight="1">
      <c r="A4" s="42" t="s">
        <v>186</v>
      </c>
      <c r="B4" s="42" t="s">
        <v>187</v>
      </c>
      <c r="C4" s="42" t="s">
        <v>187</v>
      </c>
      <c r="D4" s="148"/>
    </row>
    <row r="5" spans="1:4" ht="12" customHeight="1">
      <c r="A5" s="41" t="s">
        <v>188</v>
      </c>
      <c r="B5" s="69">
        <v>35</v>
      </c>
      <c r="C5" s="69">
        <v>5</v>
      </c>
      <c r="D5" s="69">
        <f>SUM(B5:C5)</f>
        <v>40</v>
      </c>
    </row>
    <row r="6" spans="1:4" ht="12" customHeight="1">
      <c r="A6" s="41" t="s">
        <v>189</v>
      </c>
      <c r="B6" s="69">
        <v>245</v>
      </c>
      <c r="C6" s="69">
        <v>40</v>
      </c>
      <c r="D6" s="69">
        <f>SUM(B6:C6)</f>
        <v>285</v>
      </c>
    </row>
  </sheetData>
  <mergeCells count="1">
    <mergeCell ref="D2:D4"/>
  </mergeCells>
  <phoneticPr fontId="1"/>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6BF4F-2759-44D2-8A44-6D1DA31430AB}">
  <dimension ref="A1:D8"/>
  <sheetViews>
    <sheetView zoomScale="130" zoomScaleNormal="130" workbookViewId="0">
      <selection activeCell="C3" sqref="C3"/>
    </sheetView>
  </sheetViews>
  <sheetFormatPr defaultColWidth="9" defaultRowHeight="13.5"/>
  <cols>
    <col min="1" max="1" width="14.625" style="2" customWidth="1"/>
    <col min="2" max="2" width="13" style="2" customWidth="1"/>
    <col min="3" max="3" width="17" style="2" customWidth="1"/>
    <col min="4" max="16384" width="9" style="2"/>
  </cols>
  <sheetData>
    <row r="1" spans="1:4" ht="14.25">
      <c r="A1" s="50" t="s">
        <v>396</v>
      </c>
    </row>
    <row r="2" spans="1:4" ht="12" customHeight="1">
      <c r="A2" s="42" t="s">
        <v>190</v>
      </c>
      <c r="B2" s="42" t="s">
        <v>153</v>
      </c>
      <c r="C2" s="42" t="s">
        <v>152</v>
      </c>
      <c r="D2" s="28"/>
    </row>
    <row r="3" spans="1:4" ht="12" customHeight="1">
      <c r="A3" s="44" t="s">
        <v>191</v>
      </c>
      <c r="B3" s="41" t="s">
        <v>282</v>
      </c>
      <c r="C3" s="44" t="s">
        <v>304</v>
      </c>
      <c r="D3" s="15"/>
    </row>
    <row r="4" spans="1:4" ht="12" customHeight="1">
      <c r="A4" s="44" t="s">
        <v>151</v>
      </c>
      <c r="B4" s="41" t="s">
        <v>155</v>
      </c>
      <c r="C4" s="44" t="s">
        <v>154</v>
      </c>
      <c r="D4" s="15"/>
    </row>
    <row r="5" spans="1:4" ht="12" customHeight="1">
      <c r="A5" s="44" t="s">
        <v>192</v>
      </c>
      <c r="B5" s="41" t="s">
        <v>283</v>
      </c>
      <c r="C5" s="44" t="s">
        <v>284</v>
      </c>
      <c r="D5" s="15"/>
    </row>
    <row r="6" spans="1:4" ht="12" customHeight="1">
      <c r="A6" s="44" t="s">
        <v>192</v>
      </c>
      <c r="B6" s="41" t="s">
        <v>285</v>
      </c>
      <c r="C6" s="44" t="s">
        <v>286</v>
      </c>
      <c r="D6" s="15"/>
    </row>
    <row r="7" spans="1:4" ht="14.25">
      <c r="A7" s="52"/>
    </row>
    <row r="8" spans="1:4">
      <c r="D8" s="66"/>
    </row>
  </sheetData>
  <phoneticPr fontId="1"/>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46E0F-12F7-4A20-8E8F-C38FDBE54E22}">
  <dimension ref="A1:C21"/>
  <sheetViews>
    <sheetView zoomScale="106" zoomScaleNormal="106" workbookViewId="0">
      <selection activeCell="C16" sqref="C16"/>
    </sheetView>
  </sheetViews>
  <sheetFormatPr defaultColWidth="9" defaultRowHeight="13.5"/>
  <cols>
    <col min="1" max="1" width="31.625" style="2" customWidth="1"/>
    <col min="2" max="2" width="13.875" style="2" bestFit="1" customWidth="1"/>
    <col min="3" max="3" width="20.5" style="2" bestFit="1" customWidth="1"/>
    <col min="4" max="16384" width="9" style="2"/>
  </cols>
  <sheetData>
    <row r="1" spans="1:3" ht="14.25">
      <c r="A1" s="50" t="s">
        <v>395</v>
      </c>
      <c r="B1" s="67"/>
      <c r="C1" s="67"/>
    </row>
    <row r="2" spans="1:3">
      <c r="A2" s="51" t="s">
        <v>193</v>
      </c>
      <c r="B2" s="67"/>
      <c r="C2" s="67"/>
    </row>
    <row r="3" spans="1:3" ht="12" customHeight="1">
      <c r="A3" s="42" t="s">
        <v>194</v>
      </c>
      <c r="B3" s="42" t="s">
        <v>195</v>
      </c>
      <c r="C3" s="67"/>
    </row>
    <row r="4" spans="1:3" ht="12" customHeight="1">
      <c r="A4" s="142" t="s">
        <v>497</v>
      </c>
      <c r="B4" s="143" t="s">
        <v>496</v>
      </c>
      <c r="C4" s="67"/>
    </row>
    <row r="5" spans="1:3" ht="12" customHeight="1">
      <c r="A5" s="44" t="s">
        <v>498</v>
      </c>
      <c r="B5" s="44" t="s">
        <v>350</v>
      </c>
      <c r="C5" s="67"/>
    </row>
    <row r="6" spans="1:3" ht="12" customHeight="1">
      <c r="A6" s="44" t="s">
        <v>199</v>
      </c>
      <c r="B6" s="44" t="s">
        <v>287</v>
      </c>
      <c r="C6" s="67"/>
    </row>
    <row r="7" spans="1:3" ht="12" customHeight="1">
      <c r="A7" s="44" t="s">
        <v>196</v>
      </c>
      <c r="B7" s="44" t="s">
        <v>288</v>
      </c>
      <c r="C7" s="67"/>
    </row>
    <row r="8" spans="1:3" ht="12" customHeight="1">
      <c r="A8" s="44" t="s">
        <v>196</v>
      </c>
      <c r="B8" s="44" t="s">
        <v>351</v>
      </c>
      <c r="C8" s="67"/>
    </row>
    <row r="9" spans="1:3" ht="12" customHeight="1">
      <c r="A9" s="44" t="s">
        <v>499</v>
      </c>
      <c r="B9" s="27" t="s">
        <v>355</v>
      </c>
      <c r="C9" s="67"/>
    </row>
    <row r="10" spans="1:3" ht="12" customHeight="1">
      <c r="A10" s="44" t="s">
        <v>500</v>
      </c>
      <c r="B10" s="27" t="s">
        <v>352</v>
      </c>
      <c r="C10" s="67"/>
    </row>
    <row r="11" spans="1:3" ht="12" customHeight="1">
      <c r="A11" s="44" t="s">
        <v>501</v>
      </c>
      <c r="B11" s="27" t="s">
        <v>354</v>
      </c>
      <c r="C11" s="67"/>
    </row>
    <row r="12" spans="1:3" ht="12" customHeight="1">
      <c r="A12" s="44" t="s">
        <v>500</v>
      </c>
      <c r="B12" s="27" t="s">
        <v>353</v>
      </c>
      <c r="C12" s="67"/>
    </row>
    <row r="13" spans="1:3">
      <c r="A13" s="68"/>
      <c r="B13" s="67"/>
      <c r="C13" s="67"/>
    </row>
    <row r="14" spans="1:3">
      <c r="A14" s="51" t="s">
        <v>197</v>
      </c>
      <c r="B14" s="67"/>
      <c r="C14" s="67"/>
    </row>
    <row r="15" spans="1:3" ht="12" customHeight="1">
      <c r="A15" s="42" t="s">
        <v>194</v>
      </c>
      <c r="B15" s="42" t="s">
        <v>195</v>
      </c>
      <c r="C15" s="42" t="s">
        <v>198</v>
      </c>
    </row>
    <row r="16" spans="1:3" ht="12" customHeight="1">
      <c r="A16" s="44" t="s">
        <v>196</v>
      </c>
      <c r="B16" s="27" t="s">
        <v>289</v>
      </c>
      <c r="C16" s="144" t="s">
        <v>503</v>
      </c>
    </row>
    <row r="17" spans="1:3" ht="12" customHeight="1">
      <c r="A17" s="44" t="s">
        <v>196</v>
      </c>
      <c r="B17" s="27" t="s">
        <v>356</v>
      </c>
      <c r="C17" s="29" t="s">
        <v>502</v>
      </c>
    </row>
    <row r="18" spans="1:3" ht="12" customHeight="1">
      <c r="A18" s="44" t="s">
        <v>196</v>
      </c>
      <c r="B18" s="27" t="s">
        <v>477</v>
      </c>
      <c r="C18" s="29" t="s">
        <v>504</v>
      </c>
    </row>
    <row r="19" spans="1:3" ht="12" customHeight="1">
      <c r="A19" s="44" t="s">
        <v>196</v>
      </c>
      <c r="B19" s="27" t="s">
        <v>290</v>
      </c>
      <c r="C19" s="29" t="s">
        <v>502</v>
      </c>
    </row>
    <row r="20" spans="1:3" ht="12" customHeight="1">
      <c r="A20" s="44" t="s">
        <v>196</v>
      </c>
      <c r="B20" s="44" t="s">
        <v>357</v>
      </c>
      <c r="C20" s="29" t="s">
        <v>502</v>
      </c>
    </row>
    <row r="21" spans="1:3">
      <c r="A21" s="76" t="s">
        <v>196</v>
      </c>
      <c r="B21" s="76" t="s">
        <v>358</v>
      </c>
      <c r="C21" s="29" t="s">
        <v>504</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57CC8-8A7B-41F8-9EA7-A4A4AC5F9F47}">
  <dimension ref="A1:S32"/>
  <sheetViews>
    <sheetView zoomScale="90" zoomScaleNormal="90" workbookViewId="0">
      <selection activeCell="C3" sqref="C3"/>
    </sheetView>
  </sheetViews>
  <sheetFormatPr defaultColWidth="9" defaultRowHeight="13.5"/>
  <cols>
    <col min="1" max="16384" width="9" style="2"/>
  </cols>
  <sheetData>
    <row r="1" spans="1:19" ht="14.25">
      <c r="A1" s="50" t="s">
        <v>348</v>
      </c>
    </row>
    <row r="2" spans="1:19" ht="12" customHeight="1">
      <c r="A2" s="151"/>
      <c r="B2" s="148" t="s">
        <v>40</v>
      </c>
      <c r="C2" s="148"/>
      <c r="D2" s="148"/>
      <c r="E2" s="148" t="s">
        <v>41</v>
      </c>
      <c r="F2" s="148"/>
      <c r="G2" s="148"/>
      <c r="H2" s="148" t="s">
        <v>42</v>
      </c>
      <c r="I2" s="148"/>
      <c r="J2" s="148"/>
      <c r="K2" s="148" t="s">
        <v>43</v>
      </c>
      <c r="L2" s="148"/>
      <c r="M2" s="148"/>
      <c r="N2" s="148" t="s">
        <v>44</v>
      </c>
      <c r="O2" s="148"/>
      <c r="P2" s="148"/>
      <c r="Q2" s="148" t="s">
        <v>87</v>
      </c>
      <c r="R2" s="148"/>
      <c r="S2" s="148"/>
    </row>
    <row r="3" spans="1:19" ht="12" customHeight="1">
      <c r="A3" s="151"/>
      <c r="B3" s="42" t="s">
        <v>88</v>
      </c>
      <c r="C3" s="42" t="s">
        <v>89</v>
      </c>
      <c r="D3" s="42" t="s">
        <v>45</v>
      </c>
      <c r="E3" s="42" t="s">
        <v>88</v>
      </c>
      <c r="F3" s="42" t="s">
        <v>89</v>
      </c>
      <c r="G3" s="42" t="s">
        <v>45</v>
      </c>
      <c r="H3" s="42" t="s">
        <v>88</v>
      </c>
      <c r="I3" s="42" t="s">
        <v>89</v>
      </c>
      <c r="J3" s="42" t="s">
        <v>45</v>
      </c>
      <c r="K3" s="42" t="s">
        <v>88</v>
      </c>
      <c r="L3" s="42" t="s">
        <v>89</v>
      </c>
      <c r="M3" s="42" t="s">
        <v>45</v>
      </c>
      <c r="N3" s="42" t="s">
        <v>88</v>
      </c>
      <c r="O3" s="42" t="s">
        <v>89</v>
      </c>
      <c r="P3" s="42" t="s">
        <v>45</v>
      </c>
      <c r="Q3" s="42" t="s">
        <v>88</v>
      </c>
      <c r="R3" s="42" t="s">
        <v>89</v>
      </c>
      <c r="S3" s="42" t="s">
        <v>45</v>
      </c>
    </row>
    <row r="4" spans="1:19" s="55" customFormat="1" ht="12" customHeight="1">
      <c r="A4" s="23">
        <v>10</v>
      </c>
      <c r="B4" s="86">
        <f>[1]データ抜粋!$F$16</f>
        <v>116</v>
      </c>
      <c r="C4" s="86">
        <f>[1]データ抜粋!$G$16</f>
        <v>119</v>
      </c>
      <c r="D4" s="86">
        <f>SUM(B4:C4)</f>
        <v>235</v>
      </c>
      <c r="E4" s="86">
        <f>[1]データ抜粋!F23</f>
        <v>55</v>
      </c>
      <c r="F4" s="86">
        <f>[1]データ抜粋!G23</f>
        <v>55</v>
      </c>
      <c r="G4" s="86">
        <f t="shared" ref="G4:G5" si="0">SUM(E4:F4)</f>
        <v>110</v>
      </c>
      <c r="H4" s="86">
        <f>[1]データ抜粋!F31</f>
        <v>75</v>
      </c>
      <c r="I4" s="86">
        <f>[1]データ抜粋!G31</f>
        <v>80</v>
      </c>
      <c r="J4" s="86">
        <f t="shared" ref="J4:J5" si="1">SUM(H4:I4)</f>
        <v>155</v>
      </c>
      <c r="K4" s="86">
        <f>[1]データ抜粋!F42</f>
        <v>103</v>
      </c>
      <c r="L4" s="86">
        <f>[1]データ抜粋!G42</f>
        <v>121</v>
      </c>
      <c r="M4" s="86">
        <f t="shared" ref="M4:M5" si="2">SUM(K4:L4)</f>
        <v>224</v>
      </c>
      <c r="N4" s="86">
        <f>[1]データ抜粋!F48</f>
        <v>67</v>
      </c>
      <c r="O4" s="86">
        <f>[1]データ抜粋!G48</f>
        <v>72</v>
      </c>
      <c r="P4" s="86">
        <f t="shared" ref="P4:P5" si="3">SUM(N4:O4)</f>
        <v>139</v>
      </c>
      <c r="Q4" s="86">
        <f>SUM(B4,E4,H4,K4,N4)</f>
        <v>416</v>
      </c>
      <c r="R4" s="86">
        <f>SUM(C4,F4,I4,L4,O4)</f>
        <v>447</v>
      </c>
      <c r="S4" s="86">
        <f t="shared" ref="S4:S5" si="4">SUM(Q4:R4)</f>
        <v>863</v>
      </c>
    </row>
    <row r="5" spans="1:19" s="55" customFormat="1" ht="12" customHeight="1">
      <c r="A5" s="24" t="s">
        <v>90</v>
      </c>
      <c r="B5" s="86">
        <f>[1]データ抜粋!C16</f>
        <v>415</v>
      </c>
      <c r="C5" s="86">
        <f>[1]データ抜粋!D16</f>
        <v>381</v>
      </c>
      <c r="D5" s="86">
        <f>SUM(B5:C5)</f>
        <v>796</v>
      </c>
      <c r="E5" s="86">
        <f>[1]データ抜粋!C23</f>
        <v>202</v>
      </c>
      <c r="F5" s="86">
        <f>[1]データ抜粋!D23</f>
        <v>207</v>
      </c>
      <c r="G5" s="86">
        <f t="shared" si="0"/>
        <v>409</v>
      </c>
      <c r="H5" s="86">
        <f>[1]データ抜粋!C31</f>
        <v>282</v>
      </c>
      <c r="I5" s="86">
        <f>[1]データ抜粋!D31</f>
        <v>273</v>
      </c>
      <c r="J5" s="86">
        <f t="shared" si="1"/>
        <v>555</v>
      </c>
      <c r="K5" s="86">
        <f>[1]データ抜粋!C42</f>
        <v>394</v>
      </c>
      <c r="L5" s="86">
        <f>[1]データ抜粋!D42</f>
        <v>377</v>
      </c>
      <c r="M5" s="86">
        <f t="shared" si="2"/>
        <v>771</v>
      </c>
      <c r="N5" s="86">
        <f>[1]データ抜粋!C48</f>
        <v>226</v>
      </c>
      <c r="O5" s="86">
        <f>[1]データ抜粋!D48</f>
        <v>230</v>
      </c>
      <c r="P5" s="86">
        <f t="shared" si="3"/>
        <v>456</v>
      </c>
      <c r="Q5" s="86">
        <f>SUM(B5,E5,H5,K5,N5)</f>
        <v>1519</v>
      </c>
      <c r="R5" s="86">
        <f>SUM(C5,F5,I5,L5,O5)</f>
        <v>1468</v>
      </c>
      <c r="S5" s="86">
        <f t="shared" si="4"/>
        <v>2987</v>
      </c>
    </row>
    <row r="6" spans="1:19" s="56" customFormat="1" ht="12" customHeight="1">
      <c r="A6" s="25" t="s">
        <v>91</v>
      </c>
      <c r="B6" s="87">
        <f>B4/B5</f>
        <v>0.27951807228915665</v>
      </c>
      <c r="C6" s="87">
        <f t="shared" ref="C6:S6" si="5">C4/C5</f>
        <v>0.31233595800524933</v>
      </c>
      <c r="D6" s="87">
        <f t="shared" si="5"/>
        <v>0.29522613065326631</v>
      </c>
      <c r="E6" s="87">
        <f t="shared" si="5"/>
        <v>0.2722772277227723</v>
      </c>
      <c r="F6" s="87">
        <f t="shared" si="5"/>
        <v>0.26570048309178745</v>
      </c>
      <c r="G6" s="87">
        <f t="shared" si="5"/>
        <v>0.26894865525672373</v>
      </c>
      <c r="H6" s="87">
        <f t="shared" si="5"/>
        <v>0.26595744680851063</v>
      </c>
      <c r="I6" s="87">
        <f t="shared" si="5"/>
        <v>0.29304029304029305</v>
      </c>
      <c r="J6" s="87">
        <f t="shared" si="5"/>
        <v>0.27927927927927926</v>
      </c>
      <c r="K6" s="87">
        <f t="shared" si="5"/>
        <v>0.26142131979695432</v>
      </c>
      <c r="L6" s="87">
        <f t="shared" si="5"/>
        <v>0.32095490716180369</v>
      </c>
      <c r="M6" s="87">
        <f t="shared" si="5"/>
        <v>0.29053177691309989</v>
      </c>
      <c r="N6" s="87">
        <f t="shared" si="5"/>
        <v>0.29646017699115046</v>
      </c>
      <c r="O6" s="87">
        <f t="shared" si="5"/>
        <v>0.31304347826086959</v>
      </c>
      <c r="P6" s="87">
        <f t="shared" si="5"/>
        <v>0.30482456140350878</v>
      </c>
      <c r="Q6" s="87">
        <f t="shared" si="5"/>
        <v>0.27386438446346278</v>
      </c>
      <c r="R6" s="87">
        <f t="shared" si="5"/>
        <v>0.30449591280653954</v>
      </c>
      <c r="S6" s="87">
        <f t="shared" si="5"/>
        <v>0.28891864747238033</v>
      </c>
    </row>
    <row r="7" spans="1:19" s="55" customFormat="1" ht="12" customHeight="1">
      <c r="A7" s="23">
        <v>20</v>
      </c>
      <c r="B7" s="86">
        <f>[1]データ抜粋!O16</f>
        <v>252</v>
      </c>
      <c r="C7" s="86">
        <f>[1]データ抜粋!P16</f>
        <v>360</v>
      </c>
      <c r="D7" s="86">
        <f t="shared" ref="D7:D8" si="6">SUM(B7:C7)</f>
        <v>612</v>
      </c>
      <c r="E7" s="86">
        <f>[1]データ抜粋!O23</f>
        <v>151</v>
      </c>
      <c r="F7" s="86">
        <f>[1]データ抜粋!P23</f>
        <v>177</v>
      </c>
      <c r="G7" s="86">
        <f t="shared" ref="G7:G8" si="7">SUM(E7:F7)</f>
        <v>328</v>
      </c>
      <c r="H7" s="86">
        <f>[1]データ抜粋!O31</f>
        <v>234</v>
      </c>
      <c r="I7" s="86">
        <f>[1]データ抜粋!P31</f>
        <v>254</v>
      </c>
      <c r="J7" s="86">
        <f t="shared" ref="J7:J8" si="8">SUM(H7:I7)</f>
        <v>488</v>
      </c>
      <c r="K7" s="86">
        <f>[1]データ抜粋!O42</f>
        <v>445</v>
      </c>
      <c r="L7" s="86">
        <f>[1]データ抜粋!P42</f>
        <v>491</v>
      </c>
      <c r="M7" s="86">
        <f t="shared" ref="M7:M8" si="9">SUM(K7:L7)</f>
        <v>936</v>
      </c>
      <c r="N7" s="86">
        <f>[1]データ抜粋!O48</f>
        <v>222</v>
      </c>
      <c r="O7" s="86">
        <f>[1]データ抜粋!P48</f>
        <v>232</v>
      </c>
      <c r="P7" s="86">
        <f t="shared" ref="P7:P8" si="10">SUM(N7:O7)</f>
        <v>454</v>
      </c>
      <c r="Q7" s="86">
        <f>SUM(B7,E7,H7,K7,N7)</f>
        <v>1304</v>
      </c>
      <c r="R7" s="86">
        <f>SUM(C7,F7,I7,L7,O7)</f>
        <v>1514</v>
      </c>
      <c r="S7" s="86">
        <f t="shared" ref="S7:S8" si="11">SUM(Q7:R7)</f>
        <v>2818</v>
      </c>
    </row>
    <row r="8" spans="1:19" s="55" customFormat="1" ht="12" customHeight="1">
      <c r="A8" s="24" t="s">
        <v>90</v>
      </c>
      <c r="B8" s="86">
        <f>[1]データ抜粋!L16</f>
        <v>1428</v>
      </c>
      <c r="C8" s="86">
        <f>[1]データ抜粋!M16</f>
        <v>1550</v>
      </c>
      <c r="D8" s="86">
        <f t="shared" si="6"/>
        <v>2978</v>
      </c>
      <c r="E8" s="86">
        <f>[1]データ抜粋!L23</f>
        <v>906</v>
      </c>
      <c r="F8" s="86">
        <f>[1]データ抜粋!M23</f>
        <v>849</v>
      </c>
      <c r="G8" s="86">
        <f t="shared" si="7"/>
        <v>1755</v>
      </c>
      <c r="H8" s="86">
        <f>[1]データ抜粋!L31</f>
        <v>1075</v>
      </c>
      <c r="I8" s="86">
        <f>[1]データ抜粋!M31</f>
        <v>1175</v>
      </c>
      <c r="J8" s="86">
        <f t="shared" si="8"/>
        <v>2250</v>
      </c>
      <c r="K8" s="86">
        <f>[1]データ抜粋!L42</f>
        <v>2143</v>
      </c>
      <c r="L8" s="86">
        <f>[1]データ抜粋!M42</f>
        <v>2075</v>
      </c>
      <c r="M8" s="86">
        <f t="shared" si="9"/>
        <v>4218</v>
      </c>
      <c r="N8" s="86">
        <f>[1]データ抜粋!L48</f>
        <v>1023</v>
      </c>
      <c r="O8" s="86">
        <f>[1]データ抜粋!M48</f>
        <v>1102</v>
      </c>
      <c r="P8" s="86">
        <f t="shared" si="10"/>
        <v>2125</v>
      </c>
      <c r="Q8" s="86">
        <f>SUM(B8,E8,H8,K8,N8)</f>
        <v>6575</v>
      </c>
      <c r="R8" s="86">
        <f>SUM(C8,F8,I8,L8,O8)</f>
        <v>6751</v>
      </c>
      <c r="S8" s="86">
        <f t="shared" si="11"/>
        <v>13326</v>
      </c>
    </row>
    <row r="9" spans="1:19" s="56" customFormat="1" ht="12" customHeight="1">
      <c r="A9" s="25" t="s">
        <v>91</v>
      </c>
      <c r="B9" s="87">
        <f t="shared" ref="B9:S9" si="12">B7/B8</f>
        <v>0.17647058823529413</v>
      </c>
      <c r="C9" s="87">
        <f t="shared" si="12"/>
        <v>0.23225806451612904</v>
      </c>
      <c r="D9" s="87">
        <f t="shared" si="12"/>
        <v>0.20550705171255876</v>
      </c>
      <c r="E9" s="87">
        <f t="shared" si="12"/>
        <v>0.16666666666666666</v>
      </c>
      <c r="F9" s="87">
        <f t="shared" si="12"/>
        <v>0.20848056537102475</v>
      </c>
      <c r="G9" s="87">
        <f t="shared" si="12"/>
        <v>0.18689458689458691</v>
      </c>
      <c r="H9" s="87">
        <f t="shared" si="12"/>
        <v>0.21767441860465117</v>
      </c>
      <c r="I9" s="87">
        <f t="shared" si="12"/>
        <v>0.21617021276595744</v>
      </c>
      <c r="J9" s="87">
        <f t="shared" si="12"/>
        <v>0.21688888888888888</v>
      </c>
      <c r="K9" s="87">
        <f t="shared" si="12"/>
        <v>0.20765282314512365</v>
      </c>
      <c r="L9" s="87">
        <f t="shared" si="12"/>
        <v>0.23662650602409638</v>
      </c>
      <c r="M9" s="87">
        <f t="shared" si="12"/>
        <v>0.22190611664295876</v>
      </c>
      <c r="N9" s="87">
        <f t="shared" si="12"/>
        <v>0.21700879765395895</v>
      </c>
      <c r="O9" s="87">
        <f t="shared" si="12"/>
        <v>0.21052631578947367</v>
      </c>
      <c r="P9" s="87">
        <f t="shared" si="12"/>
        <v>0.21364705882352941</v>
      </c>
      <c r="Q9" s="87">
        <f t="shared" si="12"/>
        <v>0.19832699619771862</v>
      </c>
      <c r="R9" s="87">
        <f t="shared" si="12"/>
        <v>0.22426307213746111</v>
      </c>
      <c r="S9" s="87">
        <f t="shared" si="12"/>
        <v>0.21146630646855771</v>
      </c>
    </row>
    <row r="10" spans="1:19" s="55" customFormat="1" ht="12" customHeight="1">
      <c r="A10" s="23">
        <v>30</v>
      </c>
      <c r="B10" s="86">
        <f>[1]データ抜粋!X16</f>
        <v>391</v>
      </c>
      <c r="C10" s="86">
        <f>[1]データ抜粋!Y16</f>
        <v>547</v>
      </c>
      <c r="D10" s="86">
        <f t="shared" ref="D10:D11" si="13">SUM(B10:C10)</f>
        <v>938</v>
      </c>
      <c r="E10" s="86">
        <f>[1]データ抜粋!X23</f>
        <v>214</v>
      </c>
      <c r="F10" s="86">
        <f>[1]データ抜粋!Y23</f>
        <v>243</v>
      </c>
      <c r="G10" s="86">
        <f t="shared" ref="G10:G11" si="14">SUM(E10:F10)</f>
        <v>457</v>
      </c>
      <c r="H10" s="86">
        <f>[1]データ抜粋!X31</f>
        <v>313</v>
      </c>
      <c r="I10" s="86">
        <f>[1]データ抜粋!Y31</f>
        <v>384</v>
      </c>
      <c r="J10" s="86">
        <f t="shared" ref="J10:J11" si="15">SUM(H10:I10)</f>
        <v>697</v>
      </c>
      <c r="K10" s="86">
        <f>[1]データ抜粋!X42</f>
        <v>774</v>
      </c>
      <c r="L10" s="86">
        <f>[1]データ抜粋!Y42</f>
        <v>764</v>
      </c>
      <c r="M10" s="86">
        <f t="shared" ref="M10:M11" si="16">SUM(K10:L10)</f>
        <v>1538</v>
      </c>
      <c r="N10" s="86">
        <f>[1]データ抜粋!X48</f>
        <v>270</v>
      </c>
      <c r="O10" s="86">
        <f>[1]データ抜粋!Y48</f>
        <v>301</v>
      </c>
      <c r="P10" s="86">
        <f t="shared" ref="P10:P11" si="17">SUM(N10:O10)</f>
        <v>571</v>
      </c>
      <c r="Q10" s="86">
        <f>SUM(B10,E10,H10,K10,N10)</f>
        <v>1962</v>
      </c>
      <c r="R10" s="86">
        <f>SUM(C10,F10,I10,L10,O10)</f>
        <v>2239</v>
      </c>
      <c r="S10" s="86">
        <f t="shared" ref="S10:S11" si="18">SUM(Q10:R10)</f>
        <v>4201</v>
      </c>
    </row>
    <row r="11" spans="1:19" s="55" customFormat="1" ht="12" customHeight="1">
      <c r="A11" s="24" t="s">
        <v>90</v>
      </c>
      <c r="B11" s="86">
        <f>[1]データ抜粋!U16</f>
        <v>1488</v>
      </c>
      <c r="C11" s="86">
        <f>[1]データ抜粋!V16</f>
        <v>1836</v>
      </c>
      <c r="D11" s="86">
        <f t="shared" si="13"/>
        <v>3324</v>
      </c>
      <c r="E11" s="86">
        <f>[1]データ抜粋!U23</f>
        <v>809</v>
      </c>
      <c r="F11" s="86">
        <f>[1]データ抜粋!V23</f>
        <v>938</v>
      </c>
      <c r="G11" s="86">
        <f t="shared" si="14"/>
        <v>1747</v>
      </c>
      <c r="H11" s="86">
        <f>[1]データ抜粋!U31</f>
        <v>1211</v>
      </c>
      <c r="I11" s="86">
        <f>[1]データ抜粋!V31</f>
        <v>1246</v>
      </c>
      <c r="J11" s="86">
        <f t="shared" si="15"/>
        <v>2457</v>
      </c>
      <c r="K11" s="86">
        <f>[1]データ抜粋!U42</f>
        <v>2628</v>
      </c>
      <c r="L11" s="86">
        <f>[1]データ抜粋!V42</f>
        <v>2543</v>
      </c>
      <c r="M11" s="86">
        <f t="shared" si="16"/>
        <v>5171</v>
      </c>
      <c r="N11" s="86">
        <f>[1]データ抜粋!U48</f>
        <v>1101</v>
      </c>
      <c r="O11" s="86">
        <f>[1]データ抜粋!V48</f>
        <v>1114</v>
      </c>
      <c r="P11" s="86">
        <f t="shared" si="17"/>
        <v>2215</v>
      </c>
      <c r="Q11" s="86">
        <f>SUM(B11,E11,H11,K11,N11)</f>
        <v>7237</v>
      </c>
      <c r="R11" s="86">
        <f>SUM(C11,F11,I11,L11,O11)</f>
        <v>7677</v>
      </c>
      <c r="S11" s="86">
        <f t="shared" si="18"/>
        <v>14914</v>
      </c>
    </row>
    <row r="12" spans="1:19" ht="12" customHeight="1">
      <c r="A12" s="9" t="s">
        <v>91</v>
      </c>
      <c r="B12" s="87">
        <f t="shared" ref="B12:S12" si="19">B10/B11</f>
        <v>0.26276881720430106</v>
      </c>
      <c r="C12" s="87">
        <f t="shared" si="19"/>
        <v>0.29793028322440085</v>
      </c>
      <c r="D12" s="87">
        <f t="shared" si="19"/>
        <v>0.28219013237063778</v>
      </c>
      <c r="E12" s="87">
        <f t="shared" si="19"/>
        <v>0.26452410383189123</v>
      </c>
      <c r="F12" s="87">
        <f t="shared" si="19"/>
        <v>0.25906183368869934</v>
      </c>
      <c r="G12" s="87">
        <f t="shared" si="19"/>
        <v>0.2615912993703492</v>
      </c>
      <c r="H12" s="87">
        <f t="shared" si="19"/>
        <v>0.25846407927332782</v>
      </c>
      <c r="I12" s="87">
        <f t="shared" si="19"/>
        <v>0.30818619582664525</v>
      </c>
      <c r="J12" s="87">
        <f t="shared" si="19"/>
        <v>0.28367928367928369</v>
      </c>
      <c r="K12" s="87">
        <f t="shared" si="19"/>
        <v>0.29452054794520549</v>
      </c>
      <c r="L12" s="87">
        <f t="shared" si="19"/>
        <v>0.30043255996854107</v>
      </c>
      <c r="M12" s="87">
        <f t="shared" si="19"/>
        <v>0.29742796364339585</v>
      </c>
      <c r="N12" s="87">
        <f t="shared" si="19"/>
        <v>0.24523160762942781</v>
      </c>
      <c r="O12" s="87">
        <f t="shared" si="19"/>
        <v>0.27019748653500897</v>
      </c>
      <c r="P12" s="87">
        <f t="shared" si="19"/>
        <v>0.25778781038374715</v>
      </c>
      <c r="Q12" s="87">
        <f t="shared" si="19"/>
        <v>0.27110681221500621</v>
      </c>
      <c r="R12" s="87">
        <f t="shared" si="19"/>
        <v>0.2916503842646867</v>
      </c>
      <c r="S12" s="87">
        <f t="shared" si="19"/>
        <v>0.28168164141075497</v>
      </c>
    </row>
    <row r="13" spans="1:19" s="55" customFormat="1" ht="12" customHeight="1">
      <c r="A13" s="23">
        <v>40</v>
      </c>
      <c r="B13" s="86">
        <f>[1]データ抜粋!AG16</f>
        <v>834</v>
      </c>
      <c r="C13" s="86">
        <f>[1]データ抜粋!AH16</f>
        <v>970</v>
      </c>
      <c r="D13" s="86">
        <f t="shared" ref="D13:D14" si="20">SUM(B13:C13)</f>
        <v>1804</v>
      </c>
      <c r="E13" s="86">
        <f>[1]データ抜粋!AG23</f>
        <v>368</v>
      </c>
      <c r="F13" s="86">
        <f>[1]データ抜粋!AH23</f>
        <v>425</v>
      </c>
      <c r="G13" s="86">
        <f t="shared" ref="G13:G14" si="21">SUM(E13:F13)</f>
        <v>793</v>
      </c>
      <c r="H13" s="86">
        <f>[1]データ抜粋!AG31</f>
        <v>578</v>
      </c>
      <c r="I13" s="86">
        <f>[1]データ抜粋!AH31</f>
        <v>636</v>
      </c>
      <c r="J13" s="86">
        <f t="shared" ref="J13:J14" si="22">SUM(H13:I13)</f>
        <v>1214</v>
      </c>
      <c r="K13" s="86">
        <f>[1]データ抜粋!AG42</f>
        <v>1067</v>
      </c>
      <c r="L13" s="86">
        <f>[1]データ抜粋!AH42</f>
        <v>1089</v>
      </c>
      <c r="M13" s="86">
        <f t="shared" ref="M13:M14" si="23">SUM(K13:L13)</f>
        <v>2156</v>
      </c>
      <c r="N13" s="86">
        <f>[1]データ抜粋!AG48</f>
        <v>473</v>
      </c>
      <c r="O13" s="86">
        <f>[1]データ抜粋!AH48</f>
        <v>523</v>
      </c>
      <c r="P13" s="86">
        <f t="shared" ref="P13:P14" si="24">SUM(N13:O13)</f>
        <v>996</v>
      </c>
      <c r="Q13" s="86">
        <f>SUM(B13,E13,H13,K13,N13)</f>
        <v>3320</v>
      </c>
      <c r="R13" s="86">
        <f>SUM(C13,F13,I13,L13,O13)</f>
        <v>3643</v>
      </c>
      <c r="S13" s="86">
        <f t="shared" ref="S13:S14" si="25">SUM(Q13:R13)</f>
        <v>6963</v>
      </c>
    </row>
    <row r="14" spans="1:19" s="55" customFormat="1" ht="12" customHeight="1">
      <c r="A14" s="24" t="s">
        <v>90</v>
      </c>
      <c r="B14" s="86">
        <f>[1]データ抜粋!AD16</f>
        <v>3115</v>
      </c>
      <c r="C14" s="86">
        <f>[1]データ抜粋!AE16</f>
        <v>3651</v>
      </c>
      <c r="D14" s="86">
        <f t="shared" si="20"/>
        <v>6766</v>
      </c>
      <c r="E14" s="86">
        <f>[1]データ抜粋!AD23</f>
        <v>1485</v>
      </c>
      <c r="F14" s="86">
        <f>[1]データ抜粋!AE23</f>
        <v>1717</v>
      </c>
      <c r="G14" s="86">
        <f t="shared" si="21"/>
        <v>3202</v>
      </c>
      <c r="H14" s="86">
        <f>[1]データ抜粋!AD31</f>
        <v>1956</v>
      </c>
      <c r="I14" s="86">
        <f>[1]データ抜粋!AE31</f>
        <v>2085</v>
      </c>
      <c r="J14" s="86">
        <f t="shared" si="22"/>
        <v>4041</v>
      </c>
      <c r="K14" s="86">
        <f>[1]データ抜粋!AD42</f>
        <v>3481</v>
      </c>
      <c r="L14" s="86">
        <f>[1]データ抜粋!AE42</f>
        <v>3518</v>
      </c>
      <c r="M14" s="86">
        <f t="shared" si="23"/>
        <v>6999</v>
      </c>
      <c r="N14" s="86">
        <f>[1]データ抜粋!AD48</f>
        <v>1645</v>
      </c>
      <c r="O14" s="86">
        <f>[1]データ抜粋!AE48</f>
        <v>1696</v>
      </c>
      <c r="P14" s="86">
        <f t="shared" si="24"/>
        <v>3341</v>
      </c>
      <c r="Q14" s="86">
        <f>SUM(B14,E14,H14,K14,N14)</f>
        <v>11682</v>
      </c>
      <c r="R14" s="86">
        <f>SUM(C14,F14,I14,L14,O14)</f>
        <v>12667</v>
      </c>
      <c r="S14" s="86">
        <f t="shared" si="25"/>
        <v>24349</v>
      </c>
    </row>
    <row r="15" spans="1:19" s="56" customFormat="1" ht="12" customHeight="1">
      <c r="A15" s="25" t="s">
        <v>91</v>
      </c>
      <c r="B15" s="87">
        <f t="shared" ref="B15:S15" si="26">B13/B14</f>
        <v>0.26773675762439808</v>
      </c>
      <c r="C15" s="87">
        <f t="shared" si="26"/>
        <v>0.26568063544234455</v>
      </c>
      <c r="D15" s="87">
        <f t="shared" si="26"/>
        <v>0.26662725391664205</v>
      </c>
      <c r="E15" s="87">
        <f t="shared" si="26"/>
        <v>0.24781144781144782</v>
      </c>
      <c r="F15" s="87">
        <f t="shared" si="26"/>
        <v>0.24752475247524752</v>
      </c>
      <c r="G15" s="87">
        <f t="shared" si="26"/>
        <v>0.24765771392879452</v>
      </c>
      <c r="H15" s="87">
        <f t="shared" si="26"/>
        <v>0.29550102249488752</v>
      </c>
      <c r="I15" s="87">
        <f t="shared" si="26"/>
        <v>0.30503597122302156</v>
      </c>
      <c r="J15" s="87">
        <f t="shared" si="26"/>
        <v>0.30042068794852761</v>
      </c>
      <c r="K15" s="87">
        <f t="shared" si="26"/>
        <v>0.30652111462223497</v>
      </c>
      <c r="L15" s="87">
        <f t="shared" si="26"/>
        <v>0.30955088118249008</v>
      </c>
      <c r="M15" s="87">
        <f t="shared" si="26"/>
        <v>0.30804400628661238</v>
      </c>
      <c r="N15" s="87">
        <f t="shared" si="26"/>
        <v>0.28753799392097262</v>
      </c>
      <c r="O15" s="87">
        <f t="shared" si="26"/>
        <v>0.30837264150943394</v>
      </c>
      <c r="P15" s="87">
        <f t="shared" si="26"/>
        <v>0.29811433702484286</v>
      </c>
      <c r="Q15" s="87">
        <f t="shared" si="26"/>
        <v>0.28419791131655536</v>
      </c>
      <c r="R15" s="87">
        <f t="shared" si="26"/>
        <v>0.28759769479750535</v>
      </c>
      <c r="S15" s="87">
        <f t="shared" si="26"/>
        <v>0.28596656946897203</v>
      </c>
    </row>
    <row r="16" spans="1:19" s="55" customFormat="1" ht="12" customHeight="1">
      <c r="A16" s="23">
        <v>50</v>
      </c>
      <c r="B16" s="86">
        <f>[1]データ抜粋!AP16</f>
        <v>1248</v>
      </c>
      <c r="C16" s="86">
        <f>[1]データ抜粋!AQ16</f>
        <v>1471</v>
      </c>
      <c r="D16" s="86">
        <f t="shared" ref="D16:D17" si="27">SUM(B16:C16)</f>
        <v>2719</v>
      </c>
      <c r="E16" s="86">
        <f>[1]データ抜粋!AP23</f>
        <v>723</v>
      </c>
      <c r="F16" s="86">
        <f>[1]データ抜粋!AQ23</f>
        <v>760</v>
      </c>
      <c r="G16" s="86">
        <f t="shared" ref="G16:G17" si="28">SUM(E16:F16)</f>
        <v>1483</v>
      </c>
      <c r="H16" s="86">
        <f>[1]データ抜粋!AP31</f>
        <v>879</v>
      </c>
      <c r="I16" s="86">
        <f>[1]データ抜粋!AQ31</f>
        <v>882</v>
      </c>
      <c r="J16" s="86">
        <f t="shared" ref="J16:J17" si="29">SUM(H16:I16)</f>
        <v>1761</v>
      </c>
      <c r="K16" s="86">
        <f>[1]データ抜粋!AP42</f>
        <v>1311</v>
      </c>
      <c r="L16" s="86">
        <f>[1]データ抜粋!AQ42</f>
        <v>1305</v>
      </c>
      <c r="M16" s="86">
        <f t="shared" ref="M16:M17" si="30">SUM(K16:L16)</f>
        <v>2616</v>
      </c>
      <c r="N16" s="86">
        <f>[1]データ抜粋!AP48</f>
        <v>713</v>
      </c>
      <c r="O16" s="86">
        <f>[1]データ抜粋!AQ48</f>
        <v>701</v>
      </c>
      <c r="P16" s="86">
        <f t="shared" ref="P16:P17" si="31">SUM(N16:O16)</f>
        <v>1414</v>
      </c>
      <c r="Q16" s="86">
        <f>SUM(B16,E16,H16,K16,N16)</f>
        <v>4874</v>
      </c>
      <c r="R16" s="86">
        <f>SUM(C16,F16,I16,L16,O16)</f>
        <v>5119</v>
      </c>
      <c r="S16" s="86">
        <f t="shared" ref="S16:S17" si="32">SUM(Q16:R16)</f>
        <v>9993</v>
      </c>
    </row>
    <row r="17" spans="1:19" s="55" customFormat="1" ht="12" customHeight="1">
      <c r="A17" s="24" t="s">
        <v>90</v>
      </c>
      <c r="B17" s="86">
        <f>[1]データ抜粋!AM16</f>
        <v>3879</v>
      </c>
      <c r="C17" s="86">
        <f>[1]データ抜粋!AN16</f>
        <v>4249</v>
      </c>
      <c r="D17" s="86">
        <f t="shared" si="27"/>
        <v>8128</v>
      </c>
      <c r="E17" s="86">
        <f>[1]データ抜粋!AM23</f>
        <v>2212</v>
      </c>
      <c r="F17" s="86">
        <f>[1]データ抜粋!AN23</f>
        <v>2260</v>
      </c>
      <c r="G17" s="86">
        <f t="shared" si="28"/>
        <v>4472</v>
      </c>
      <c r="H17" s="86">
        <f>[1]データ抜粋!AM31</f>
        <v>2512</v>
      </c>
      <c r="I17" s="86">
        <f>[1]データ抜粋!AN31</f>
        <v>2514</v>
      </c>
      <c r="J17" s="86">
        <f t="shared" si="29"/>
        <v>5026</v>
      </c>
      <c r="K17" s="86">
        <f>[1]データ抜粋!AM42</f>
        <v>3771</v>
      </c>
      <c r="L17" s="86">
        <f>[1]データ抜粋!AN42</f>
        <v>3697</v>
      </c>
      <c r="M17" s="86">
        <f t="shared" si="30"/>
        <v>7468</v>
      </c>
      <c r="N17" s="86">
        <f>[1]データ抜粋!AM48</f>
        <v>2044</v>
      </c>
      <c r="O17" s="86">
        <f>[1]データ抜粋!AN48</f>
        <v>2045</v>
      </c>
      <c r="P17" s="86">
        <f t="shared" si="31"/>
        <v>4089</v>
      </c>
      <c r="Q17" s="86">
        <f>SUM(B17,E17,H17,K17,N17)</f>
        <v>14418</v>
      </c>
      <c r="R17" s="86">
        <f>SUM(C17,F17,I17,L17,O17)</f>
        <v>14765</v>
      </c>
      <c r="S17" s="86">
        <f t="shared" si="32"/>
        <v>29183</v>
      </c>
    </row>
    <row r="18" spans="1:19" s="56" customFormat="1" ht="12" customHeight="1">
      <c r="A18" s="25" t="s">
        <v>91</v>
      </c>
      <c r="B18" s="87">
        <f t="shared" ref="B18:S18" si="33">B16/B17</f>
        <v>0.32173240525908742</v>
      </c>
      <c r="C18" s="87">
        <f t="shared" si="33"/>
        <v>0.3461991056719228</v>
      </c>
      <c r="D18" s="134">
        <f t="shared" si="33"/>
        <v>0.33452263779527558</v>
      </c>
      <c r="E18" s="87">
        <f t="shared" si="33"/>
        <v>0.32685352622061481</v>
      </c>
      <c r="F18" s="87">
        <f t="shared" si="33"/>
        <v>0.33628318584070799</v>
      </c>
      <c r="G18" s="87">
        <f t="shared" si="33"/>
        <v>0.33161896243291594</v>
      </c>
      <c r="H18" s="87">
        <f t="shared" si="33"/>
        <v>0.34992038216560511</v>
      </c>
      <c r="I18" s="87">
        <f t="shared" si="33"/>
        <v>0.35083532219570407</v>
      </c>
      <c r="J18" s="87">
        <f t="shared" si="33"/>
        <v>0.35037803422204539</v>
      </c>
      <c r="K18" s="87">
        <f t="shared" si="33"/>
        <v>0.34765314240254575</v>
      </c>
      <c r="L18" s="87">
        <f t="shared" si="33"/>
        <v>0.3529889099269678</v>
      </c>
      <c r="M18" s="87">
        <f t="shared" si="33"/>
        <v>0.35029459025174076</v>
      </c>
      <c r="N18" s="87">
        <f t="shared" si="33"/>
        <v>0.34882583170254405</v>
      </c>
      <c r="O18" s="87">
        <f t="shared" si="33"/>
        <v>0.34278728606356967</v>
      </c>
      <c r="P18" s="87">
        <f t="shared" si="33"/>
        <v>0.34580582049400832</v>
      </c>
      <c r="Q18" s="87">
        <f t="shared" si="33"/>
        <v>0.33804966014703841</v>
      </c>
      <c r="R18" s="87">
        <f t="shared" si="33"/>
        <v>0.34669827294277006</v>
      </c>
      <c r="S18" s="87">
        <f t="shared" si="33"/>
        <v>0.34242538464174349</v>
      </c>
    </row>
    <row r="19" spans="1:19" s="55" customFormat="1" ht="12" customHeight="1">
      <c r="A19" s="23">
        <v>60</v>
      </c>
      <c r="B19" s="86">
        <f>[1]データ抜粋!AY16</f>
        <v>985</v>
      </c>
      <c r="C19" s="86">
        <f>[1]データ抜粋!AZ16</f>
        <v>1060</v>
      </c>
      <c r="D19" s="86">
        <f t="shared" ref="D19:D20" si="34">SUM(B19:C19)</f>
        <v>2045</v>
      </c>
      <c r="E19" s="86">
        <f>[1]データ抜粋!AY23</f>
        <v>627</v>
      </c>
      <c r="F19" s="86">
        <f>[1]データ抜粋!AZ23</f>
        <v>636</v>
      </c>
      <c r="G19" s="86">
        <f t="shared" ref="G19:G20" si="35">SUM(E19:F19)</f>
        <v>1263</v>
      </c>
      <c r="H19" s="86">
        <f>[1]データ抜粋!AY31</f>
        <v>669</v>
      </c>
      <c r="I19" s="86">
        <f>[1]データ抜粋!AZ31</f>
        <v>687</v>
      </c>
      <c r="J19" s="86">
        <f t="shared" ref="J19:J20" si="36">SUM(H19:I19)</f>
        <v>1356</v>
      </c>
      <c r="K19" s="86">
        <f>[1]データ抜粋!AY42</f>
        <v>971</v>
      </c>
      <c r="L19" s="86">
        <f>[1]データ抜粋!AZ42</f>
        <v>912</v>
      </c>
      <c r="M19" s="86">
        <f t="shared" ref="M19:M20" si="37">SUM(K19:L19)</f>
        <v>1883</v>
      </c>
      <c r="N19" s="86">
        <f>[1]データ抜粋!AY48</f>
        <v>543</v>
      </c>
      <c r="O19" s="86">
        <f>[1]データ抜粋!AZ48</f>
        <v>524</v>
      </c>
      <c r="P19" s="86">
        <f t="shared" ref="P19:P20" si="38">SUM(N19:O19)</f>
        <v>1067</v>
      </c>
      <c r="Q19" s="86">
        <f>SUM(B19,E19,H19,K19,N19)</f>
        <v>3795</v>
      </c>
      <c r="R19" s="86">
        <f>SUM(C19,F19,I19,L19,O19)</f>
        <v>3819</v>
      </c>
      <c r="S19" s="86">
        <f t="shared" ref="S19:S20" si="39">SUM(Q19:R19)</f>
        <v>7614</v>
      </c>
    </row>
    <row r="20" spans="1:19" s="55" customFormat="1" ht="12" customHeight="1">
      <c r="A20" s="24" t="s">
        <v>90</v>
      </c>
      <c r="B20" s="86">
        <f>[1]データ抜粋!AV16</f>
        <v>2632</v>
      </c>
      <c r="C20" s="86">
        <f>[1]データ抜粋!AW16</f>
        <v>2722</v>
      </c>
      <c r="D20" s="86">
        <f t="shared" si="34"/>
        <v>5354</v>
      </c>
      <c r="E20" s="86">
        <f>[1]データ抜粋!AV23</f>
        <v>1628</v>
      </c>
      <c r="F20" s="86">
        <f>[1]データ抜粋!AW23</f>
        <v>1643</v>
      </c>
      <c r="G20" s="86">
        <f t="shared" si="35"/>
        <v>3271</v>
      </c>
      <c r="H20" s="86">
        <f>[1]データ抜粋!AV31</f>
        <v>1767</v>
      </c>
      <c r="I20" s="86">
        <f>[1]データ抜粋!AW31</f>
        <v>1814</v>
      </c>
      <c r="J20" s="86">
        <f t="shared" si="36"/>
        <v>3581</v>
      </c>
      <c r="K20" s="86">
        <f>[1]データ抜粋!AV42</f>
        <v>2483</v>
      </c>
      <c r="L20" s="86">
        <f>[1]データ抜粋!AW42</f>
        <v>2447</v>
      </c>
      <c r="M20" s="86">
        <f t="shared" si="37"/>
        <v>4930</v>
      </c>
      <c r="N20" s="86">
        <f>[1]データ抜粋!AV48</f>
        <v>1366</v>
      </c>
      <c r="O20" s="86">
        <f>[1]データ抜粋!AW48</f>
        <v>1360</v>
      </c>
      <c r="P20" s="86">
        <f t="shared" si="38"/>
        <v>2726</v>
      </c>
      <c r="Q20" s="86">
        <f>SUM(B20,E20,H20,K20,N20)</f>
        <v>9876</v>
      </c>
      <c r="R20" s="86">
        <f>SUM(C20,F20,I20,L20,O20)</f>
        <v>9986</v>
      </c>
      <c r="S20" s="86">
        <f t="shared" si="39"/>
        <v>19862</v>
      </c>
    </row>
    <row r="21" spans="1:19" s="56" customFormat="1" ht="12" customHeight="1">
      <c r="A21" s="25" t="s">
        <v>91</v>
      </c>
      <c r="B21" s="87">
        <f t="shared" ref="B21:S21" si="40">B19/B20</f>
        <v>0.37424012158054709</v>
      </c>
      <c r="C21" s="87">
        <f t="shared" si="40"/>
        <v>0.3894195444526084</v>
      </c>
      <c r="D21" s="87">
        <f t="shared" si="40"/>
        <v>0.38195741501680985</v>
      </c>
      <c r="E21" s="87">
        <f t="shared" si="40"/>
        <v>0.38513513513513514</v>
      </c>
      <c r="F21" s="87">
        <f t="shared" si="40"/>
        <v>0.38709677419354838</v>
      </c>
      <c r="G21" s="87">
        <f t="shared" si="40"/>
        <v>0.38612045246102111</v>
      </c>
      <c r="H21" s="87">
        <f t="shared" si="40"/>
        <v>0.37860780984719866</v>
      </c>
      <c r="I21" s="87">
        <f t="shared" si="40"/>
        <v>0.37872105843439913</v>
      </c>
      <c r="J21" s="87">
        <f t="shared" si="40"/>
        <v>0.37866517732476962</v>
      </c>
      <c r="K21" s="87">
        <f t="shared" si="40"/>
        <v>0.39105920257752719</v>
      </c>
      <c r="L21" s="87">
        <f t="shared" si="40"/>
        <v>0.37270126685737637</v>
      </c>
      <c r="M21" s="87">
        <f t="shared" si="40"/>
        <v>0.38194726166328602</v>
      </c>
      <c r="N21" s="87">
        <f t="shared" si="40"/>
        <v>0.39751098096632503</v>
      </c>
      <c r="O21" s="87">
        <f t="shared" si="40"/>
        <v>0.38529411764705884</v>
      </c>
      <c r="P21" s="87">
        <f t="shared" si="40"/>
        <v>0.3914159941305943</v>
      </c>
      <c r="Q21" s="87">
        <f t="shared" si="40"/>
        <v>0.38426488456865127</v>
      </c>
      <c r="R21" s="87">
        <f t="shared" si="40"/>
        <v>0.38243540957340277</v>
      </c>
      <c r="S21" s="87">
        <f t="shared" si="40"/>
        <v>0.38334508105930926</v>
      </c>
    </row>
    <row r="22" spans="1:19" s="55" customFormat="1" ht="12" customHeight="1">
      <c r="A22" s="23">
        <v>70</v>
      </c>
      <c r="B22" s="86">
        <f>[1]データ抜粋!BH16</f>
        <v>1176</v>
      </c>
      <c r="C22" s="86">
        <f>[1]データ抜粋!BI16</f>
        <v>1468</v>
      </c>
      <c r="D22" s="86">
        <f t="shared" ref="D22:D23" si="41">SUM(B22:C22)</f>
        <v>2644</v>
      </c>
      <c r="E22" s="86">
        <f>[1]データ抜粋!BH23</f>
        <v>623</v>
      </c>
      <c r="F22" s="86">
        <f>[1]データ抜粋!BI23</f>
        <v>754</v>
      </c>
      <c r="G22" s="86">
        <f t="shared" ref="G22:G23" si="42">SUM(E22:F22)</f>
        <v>1377</v>
      </c>
      <c r="H22" s="86">
        <f>[1]データ抜粋!BH31</f>
        <v>755</v>
      </c>
      <c r="I22" s="86">
        <f>[1]データ抜粋!BI31</f>
        <v>930</v>
      </c>
      <c r="J22" s="86">
        <f t="shared" ref="J22:J23" si="43">SUM(H22:I22)</f>
        <v>1685</v>
      </c>
      <c r="K22" s="86">
        <f>[1]データ抜粋!BH42</f>
        <v>946</v>
      </c>
      <c r="L22" s="86">
        <f>[1]データ抜粋!BI42</f>
        <v>1113</v>
      </c>
      <c r="M22" s="86">
        <f t="shared" ref="M22:M23" si="44">SUM(K22:L22)</f>
        <v>2059</v>
      </c>
      <c r="N22" s="86">
        <f>[1]データ抜粋!BH48</f>
        <v>551</v>
      </c>
      <c r="O22" s="86">
        <f>[1]データ抜粋!BI48</f>
        <v>683</v>
      </c>
      <c r="P22" s="86">
        <f t="shared" ref="P22:P23" si="45">SUM(N22:O22)</f>
        <v>1234</v>
      </c>
      <c r="Q22" s="86">
        <f>SUM(B22,E22,H22,K22,N22)</f>
        <v>4051</v>
      </c>
      <c r="R22" s="86">
        <f>SUM(C22,F22,I22,L22,O22)</f>
        <v>4948</v>
      </c>
      <c r="S22" s="86">
        <f t="shared" ref="S22:S23" si="46">SUM(Q22:R22)</f>
        <v>8999</v>
      </c>
    </row>
    <row r="23" spans="1:19" s="55" customFormat="1" ht="12" customHeight="1">
      <c r="A23" s="24" t="s">
        <v>90</v>
      </c>
      <c r="B23" s="86">
        <f>[1]データ抜粋!BE16</f>
        <v>2926</v>
      </c>
      <c r="C23" s="86">
        <f>[1]データ抜粋!BF16</f>
        <v>3785</v>
      </c>
      <c r="D23" s="86">
        <f t="shared" si="41"/>
        <v>6711</v>
      </c>
      <c r="E23" s="86">
        <f>[1]データ抜粋!BE23</f>
        <v>1515</v>
      </c>
      <c r="F23" s="86">
        <f>[1]データ抜粋!BF23</f>
        <v>1926</v>
      </c>
      <c r="G23" s="86">
        <f t="shared" si="42"/>
        <v>3441</v>
      </c>
      <c r="H23" s="86">
        <f>[1]データ抜粋!BE31</f>
        <v>1859</v>
      </c>
      <c r="I23" s="86">
        <f>[1]データ抜粋!BF31</f>
        <v>2397</v>
      </c>
      <c r="J23" s="86">
        <f t="shared" si="43"/>
        <v>4256</v>
      </c>
      <c r="K23" s="86">
        <f>[1]データ抜粋!BE42</f>
        <v>2351</v>
      </c>
      <c r="L23" s="86">
        <f>[1]データ抜粋!BF42</f>
        <v>2803</v>
      </c>
      <c r="M23" s="86">
        <f t="shared" si="44"/>
        <v>5154</v>
      </c>
      <c r="N23" s="86">
        <f>[1]データ抜粋!BE48</f>
        <v>1394</v>
      </c>
      <c r="O23" s="86">
        <f>[1]データ抜粋!BF48</f>
        <v>1820</v>
      </c>
      <c r="P23" s="86">
        <f t="shared" si="45"/>
        <v>3214</v>
      </c>
      <c r="Q23" s="86">
        <f>SUM(B23,E23,H23,K23,N23)</f>
        <v>10045</v>
      </c>
      <c r="R23" s="86">
        <f>SUM(C23,F23,I23,L23,O23)</f>
        <v>12731</v>
      </c>
      <c r="S23" s="86">
        <f t="shared" si="46"/>
        <v>22776</v>
      </c>
    </row>
    <row r="24" spans="1:19" ht="12" customHeight="1">
      <c r="A24" s="9" t="s">
        <v>91</v>
      </c>
      <c r="B24" s="87">
        <f t="shared" ref="B24:S24" si="47">B22/B23</f>
        <v>0.40191387559808611</v>
      </c>
      <c r="C24" s="87">
        <f t="shared" si="47"/>
        <v>0.38784676354029063</v>
      </c>
      <c r="D24" s="87">
        <f t="shared" si="47"/>
        <v>0.39398003278199972</v>
      </c>
      <c r="E24" s="87">
        <f t="shared" si="47"/>
        <v>0.41122112211221123</v>
      </c>
      <c r="F24" s="87">
        <f t="shared" si="47"/>
        <v>0.39148494288681207</v>
      </c>
      <c r="G24" s="87">
        <f t="shared" si="47"/>
        <v>0.4001743679163034</v>
      </c>
      <c r="H24" s="87">
        <f t="shared" si="47"/>
        <v>0.4061323292092523</v>
      </c>
      <c r="I24" s="87">
        <f t="shared" si="47"/>
        <v>0.38798498122653319</v>
      </c>
      <c r="J24" s="87">
        <f t="shared" si="47"/>
        <v>0.39591165413533835</v>
      </c>
      <c r="K24" s="87">
        <f t="shared" si="47"/>
        <v>0.40238196512122504</v>
      </c>
      <c r="L24" s="87">
        <f t="shared" si="47"/>
        <v>0.39707456296824828</v>
      </c>
      <c r="M24" s="87">
        <f t="shared" si="47"/>
        <v>0.3994955374466434</v>
      </c>
      <c r="N24" s="87">
        <f t="shared" si="47"/>
        <v>0.39526542324246772</v>
      </c>
      <c r="O24" s="87">
        <f t="shared" si="47"/>
        <v>0.37527472527472527</v>
      </c>
      <c r="P24" s="87">
        <f t="shared" si="47"/>
        <v>0.38394523957685128</v>
      </c>
      <c r="Q24" s="87">
        <f t="shared" si="47"/>
        <v>0.40328521652563465</v>
      </c>
      <c r="R24" s="87">
        <f t="shared" si="47"/>
        <v>0.38865760741497135</v>
      </c>
      <c r="S24" s="87">
        <f t="shared" si="47"/>
        <v>0.39510888654724269</v>
      </c>
    </row>
    <row r="25" spans="1:19" s="55" customFormat="1" ht="12" customHeight="1">
      <c r="A25" s="23">
        <v>80</v>
      </c>
      <c r="B25" s="86">
        <f>[1]データ抜粋!BQ16</f>
        <v>772</v>
      </c>
      <c r="C25" s="86">
        <f>[1]データ抜粋!BR16</f>
        <v>992</v>
      </c>
      <c r="D25" s="86">
        <f t="shared" ref="D25:D26" si="48">SUM(B25:C25)</f>
        <v>1764</v>
      </c>
      <c r="E25" s="86">
        <f>[1]データ抜粋!BQ23</f>
        <v>504</v>
      </c>
      <c r="F25" s="86">
        <f>[1]データ抜粋!BR23</f>
        <v>583</v>
      </c>
      <c r="G25" s="86">
        <f t="shared" ref="G25:G26" si="49">SUM(E25:F25)</f>
        <v>1087</v>
      </c>
      <c r="H25" s="86">
        <f>[1]データ抜粋!BQ31</f>
        <v>513</v>
      </c>
      <c r="I25" s="86">
        <f>[1]データ抜粋!BR31</f>
        <v>615</v>
      </c>
      <c r="J25" s="86">
        <f t="shared" ref="J25:J26" si="50">SUM(H25:I25)</f>
        <v>1128</v>
      </c>
      <c r="K25" s="86">
        <f>[1]データ抜粋!BQ42</f>
        <v>610</v>
      </c>
      <c r="L25" s="86">
        <f>[1]データ抜粋!BR42</f>
        <v>797</v>
      </c>
      <c r="M25" s="86">
        <f t="shared" ref="M25:M26" si="51">SUM(K25:L25)</f>
        <v>1407</v>
      </c>
      <c r="N25" s="86">
        <f>[1]データ抜粋!BQ48</f>
        <v>390</v>
      </c>
      <c r="O25" s="86">
        <f>[1]データ抜粋!BR48</f>
        <v>387</v>
      </c>
      <c r="P25" s="86">
        <f t="shared" ref="P25:P26" si="52">SUM(N25:O25)</f>
        <v>777</v>
      </c>
      <c r="Q25" s="86">
        <f>SUM(B25,E25,H25,K25,N25)</f>
        <v>2789</v>
      </c>
      <c r="R25" s="86">
        <f>SUM(C25,F25,I25,L25,O25)</f>
        <v>3374</v>
      </c>
      <c r="S25" s="86">
        <f t="shared" ref="S25:S26" si="53">SUM(Q25:R25)</f>
        <v>6163</v>
      </c>
    </row>
    <row r="26" spans="1:19" s="55" customFormat="1" ht="12" customHeight="1">
      <c r="A26" s="24" t="s">
        <v>92</v>
      </c>
      <c r="B26" s="86">
        <f>[1]データ抜粋!BN16</f>
        <v>2128</v>
      </c>
      <c r="C26" s="86">
        <f>[1]データ抜粋!BO16</f>
        <v>3780</v>
      </c>
      <c r="D26" s="86">
        <f t="shared" si="48"/>
        <v>5908</v>
      </c>
      <c r="E26" s="86">
        <f>[1]データ抜粋!BN23</f>
        <v>1399</v>
      </c>
      <c r="F26" s="86">
        <f>[1]データ抜粋!BO23</f>
        <v>2259</v>
      </c>
      <c r="G26" s="86">
        <f t="shared" si="49"/>
        <v>3658</v>
      </c>
      <c r="H26" s="86">
        <f>[1]データ抜粋!BN31</f>
        <v>1520</v>
      </c>
      <c r="I26" s="86">
        <f>[1]データ抜粋!BO31</f>
        <v>2547</v>
      </c>
      <c r="J26" s="86">
        <f t="shared" si="50"/>
        <v>4067</v>
      </c>
      <c r="K26" s="86">
        <f>[1]データ抜粋!BN42</f>
        <v>1806</v>
      </c>
      <c r="L26" s="86">
        <f>[1]データ抜粋!BO42</f>
        <v>3030</v>
      </c>
      <c r="M26" s="86">
        <f t="shared" si="51"/>
        <v>4836</v>
      </c>
      <c r="N26" s="86">
        <f>[1]データ抜粋!BN48</f>
        <v>1100</v>
      </c>
      <c r="O26" s="86">
        <f>[1]データ抜粋!BO48</f>
        <v>1627</v>
      </c>
      <c r="P26" s="86">
        <f t="shared" si="52"/>
        <v>2727</v>
      </c>
      <c r="Q26" s="86">
        <f>SUM(B26,E26,H26,K26,N26)</f>
        <v>7953</v>
      </c>
      <c r="R26" s="86">
        <f>SUM(C26,F26,I26,L26,O26)</f>
        <v>13243</v>
      </c>
      <c r="S26" s="86">
        <f t="shared" si="53"/>
        <v>21196</v>
      </c>
    </row>
    <row r="27" spans="1:19" s="56" customFormat="1" ht="12" customHeight="1">
      <c r="A27" s="25" t="s">
        <v>46</v>
      </c>
      <c r="B27" s="87">
        <f t="shared" ref="B27:S27" si="54">B25/B26</f>
        <v>0.36278195488721804</v>
      </c>
      <c r="C27" s="87">
        <f t="shared" si="54"/>
        <v>0.26243386243386241</v>
      </c>
      <c r="D27" s="87">
        <f t="shared" si="54"/>
        <v>0.29857819905213268</v>
      </c>
      <c r="E27" s="87">
        <f t="shared" si="54"/>
        <v>0.36025732666190136</v>
      </c>
      <c r="F27" s="87">
        <f t="shared" si="54"/>
        <v>0.25807879592740152</v>
      </c>
      <c r="G27" s="87">
        <f t="shared" si="54"/>
        <v>0.297156916347731</v>
      </c>
      <c r="H27" s="87">
        <f t="shared" si="54"/>
        <v>0.33750000000000002</v>
      </c>
      <c r="I27" s="87">
        <f t="shared" si="54"/>
        <v>0.2414605418138987</v>
      </c>
      <c r="J27" s="87">
        <f t="shared" si="54"/>
        <v>0.27735431522006393</v>
      </c>
      <c r="K27" s="87">
        <f t="shared" si="54"/>
        <v>0.33776301218161681</v>
      </c>
      <c r="L27" s="87">
        <f t="shared" si="54"/>
        <v>0.26303630363036301</v>
      </c>
      <c r="M27" s="87">
        <f t="shared" si="54"/>
        <v>0.29094292803970223</v>
      </c>
      <c r="N27" s="87">
        <f t="shared" si="54"/>
        <v>0.35454545454545455</v>
      </c>
      <c r="O27" s="87">
        <f t="shared" si="54"/>
        <v>0.23786109403810696</v>
      </c>
      <c r="P27" s="87">
        <f t="shared" si="54"/>
        <v>0.28492849284928495</v>
      </c>
      <c r="Q27" s="87">
        <f t="shared" si="54"/>
        <v>0.35068527599647931</v>
      </c>
      <c r="R27" s="87">
        <f t="shared" si="54"/>
        <v>0.25477610813259838</v>
      </c>
      <c r="S27" s="87">
        <f t="shared" si="54"/>
        <v>0.29076240800150971</v>
      </c>
    </row>
    <row r="28" spans="1:19" ht="12" customHeight="1">
      <c r="A28" s="45" t="s">
        <v>93</v>
      </c>
      <c r="B28" s="88">
        <f t="shared" ref="B28:S29" si="55">SUM(B4,B7,B10,B13,B16,B19,B22,B25)</f>
        <v>5774</v>
      </c>
      <c r="C28" s="88">
        <f t="shared" si="55"/>
        <v>6987</v>
      </c>
      <c r="D28" s="88">
        <f t="shared" si="55"/>
        <v>12761</v>
      </c>
      <c r="E28" s="88">
        <f t="shared" si="55"/>
        <v>3265</v>
      </c>
      <c r="F28" s="88">
        <f t="shared" si="55"/>
        <v>3633</v>
      </c>
      <c r="G28" s="88">
        <f t="shared" si="55"/>
        <v>6898</v>
      </c>
      <c r="H28" s="88">
        <f t="shared" si="55"/>
        <v>4016</v>
      </c>
      <c r="I28" s="88">
        <f t="shared" si="55"/>
        <v>4468</v>
      </c>
      <c r="J28" s="88">
        <f t="shared" si="55"/>
        <v>8484</v>
      </c>
      <c r="K28" s="88">
        <f t="shared" si="55"/>
        <v>6227</v>
      </c>
      <c r="L28" s="88">
        <f t="shared" si="55"/>
        <v>6592</v>
      </c>
      <c r="M28" s="88">
        <f t="shared" si="55"/>
        <v>12819</v>
      </c>
      <c r="N28" s="88">
        <f t="shared" si="55"/>
        <v>3229</v>
      </c>
      <c r="O28" s="88">
        <f t="shared" si="55"/>
        <v>3423</v>
      </c>
      <c r="P28" s="88">
        <f t="shared" si="55"/>
        <v>6652</v>
      </c>
      <c r="Q28" s="88">
        <f t="shared" si="55"/>
        <v>22511</v>
      </c>
      <c r="R28" s="88">
        <f t="shared" si="55"/>
        <v>25103</v>
      </c>
      <c r="S28" s="88">
        <f t="shared" si="55"/>
        <v>47614</v>
      </c>
    </row>
    <row r="29" spans="1:19" ht="12" customHeight="1">
      <c r="A29" s="8" t="s">
        <v>94</v>
      </c>
      <c r="B29" s="88">
        <f t="shared" si="55"/>
        <v>18011</v>
      </c>
      <c r="C29" s="88">
        <f t="shared" si="55"/>
        <v>21954</v>
      </c>
      <c r="D29" s="88">
        <f t="shared" si="55"/>
        <v>39965</v>
      </c>
      <c r="E29" s="88">
        <f t="shared" si="55"/>
        <v>10156</v>
      </c>
      <c r="F29" s="88">
        <f t="shared" si="55"/>
        <v>11799</v>
      </c>
      <c r="G29" s="88">
        <f t="shared" si="55"/>
        <v>21955</v>
      </c>
      <c r="H29" s="88">
        <f t="shared" si="55"/>
        <v>12182</v>
      </c>
      <c r="I29" s="88">
        <f t="shared" si="55"/>
        <v>14051</v>
      </c>
      <c r="J29" s="88">
        <f t="shared" si="55"/>
        <v>26233</v>
      </c>
      <c r="K29" s="88">
        <f t="shared" si="55"/>
        <v>19057</v>
      </c>
      <c r="L29" s="88">
        <f t="shared" si="55"/>
        <v>20490</v>
      </c>
      <c r="M29" s="88">
        <f t="shared" si="55"/>
        <v>39547</v>
      </c>
      <c r="N29" s="88">
        <f t="shared" si="55"/>
        <v>9899</v>
      </c>
      <c r="O29" s="88">
        <f t="shared" si="55"/>
        <v>10994</v>
      </c>
      <c r="P29" s="88">
        <f t="shared" si="55"/>
        <v>20893</v>
      </c>
      <c r="Q29" s="88">
        <f t="shared" si="55"/>
        <v>69305</v>
      </c>
      <c r="R29" s="88">
        <f t="shared" si="55"/>
        <v>79288</v>
      </c>
      <c r="S29" s="88">
        <f t="shared" si="55"/>
        <v>148593</v>
      </c>
    </row>
    <row r="30" spans="1:19" ht="12" customHeight="1">
      <c r="A30" s="46" t="s">
        <v>39</v>
      </c>
      <c r="B30" s="89">
        <f>B28/B29</f>
        <v>0.32058186663705512</v>
      </c>
      <c r="C30" s="89">
        <f t="shared" ref="C30:S30" si="56">C28/C29</f>
        <v>0.31825635419513526</v>
      </c>
      <c r="D30" s="89">
        <f t="shared" si="56"/>
        <v>0.31930439134242461</v>
      </c>
      <c r="E30" s="89">
        <f t="shared" si="56"/>
        <v>0.32148483654982274</v>
      </c>
      <c r="F30" s="89">
        <f t="shared" si="56"/>
        <v>0.30790744978388002</v>
      </c>
      <c r="G30" s="89">
        <f t="shared" si="56"/>
        <v>0.31418811204736963</v>
      </c>
      <c r="H30" s="89">
        <f t="shared" si="56"/>
        <v>0.32966672139221803</v>
      </c>
      <c r="I30" s="89">
        <f t="shared" si="56"/>
        <v>0.31798448509002919</v>
      </c>
      <c r="J30" s="89">
        <f t="shared" si="56"/>
        <v>0.32340944611748562</v>
      </c>
      <c r="K30" s="89">
        <f t="shared" si="56"/>
        <v>0.32675657238809885</v>
      </c>
      <c r="L30" s="89">
        <f t="shared" si="56"/>
        <v>0.32171791117618348</v>
      </c>
      <c r="M30" s="89">
        <f t="shared" si="56"/>
        <v>0.32414595291678255</v>
      </c>
      <c r="N30" s="89">
        <f t="shared" si="56"/>
        <v>0.3261945651075866</v>
      </c>
      <c r="O30" s="89">
        <f t="shared" si="56"/>
        <v>0.31135164635255597</v>
      </c>
      <c r="P30" s="89">
        <f t="shared" si="56"/>
        <v>0.31838414780069879</v>
      </c>
      <c r="Q30" s="89">
        <f t="shared" si="56"/>
        <v>0.32481061972440661</v>
      </c>
      <c r="R30" s="89">
        <f t="shared" si="56"/>
        <v>0.31660528705478763</v>
      </c>
      <c r="S30" s="89">
        <f t="shared" si="56"/>
        <v>0.32043232184557818</v>
      </c>
    </row>
    <row r="31" spans="1:19">
      <c r="A31" s="1" t="s">
        <v>483</v>
      </c>
      <c r="B31" s="56"/>
    </row>
    <row r="32" spans="1:19">
      <c r="A32" s="1"/>
    </row>
  </sheetData>
  <mergeCells count="7">
    <mergeCell ref="Q2:S2"/>
    <mergeCell ref="A2:A3"/>
    <mergeCell ref="B2:D2"/>
    <mergeCell ref="E2:G2"/>
    <mergeCell ref="H2:J2"/>
    <mergeCell ref="K2:M2"/>
    <mergeCell ref="N2:P2"/>
  </mergeCells>
  <phoneticPr fontId="1"/>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42BBF-944F-4EE1-AC05-6A4FB493023B}">
  <dimension ref="A1:I18"/>
  <sheetViews>
    <sheetView zoomScale="118" zoomScaleNormal="118" workbookViewId="0">
      <selection activeCell="I5" sqref="I5"/>
    </sheetView>
  </sheetViews>
  <sheetFormatPr defaultColWidth="9" defaultRowHeight="13.5"/>
  <cols>
    <col min="1" max="6" width="9" style="2"/>
    <col min="7" max="7" width="9.125" style="2" customWidth="1"/>
    <col min="8" max="8" width="9" style="2"/>
    <col min="9" max="9" width="10.125" style="2" customWidth="1"/>
    <col min="10" max="16384" width="9" style="2"/>
  </cols>
  <sheetData>
    <row r="1" spans="1:9" ht="14.25">
      <c r="A1" s="50" t="s">
        <v>349</v>
      </c>
    </row>
    <row r="2" spans="1:9" ht="12" customHeight="1">
      <c r="A2" s="148" t="s">
        <v>47</v>
      </c>
      <c r="B2" s="152">
        <v>0.375</v>
      </c>
      <c r="C2" s="152">
        <v>0.41666666666666669</v>
      </c>
      <c r="D2" s="152">
        <v>0.45833333333333331</v>
      </c>
      <c r="E2" s="152">
        <v>0.58333333333333337</v>
      </c>
      <c r="F2" s="152">
        <v>0.66666666666666663</v>
      </c>
      <c r="G2" s="152">
        <v>0.75</v>
      </c>
      <c r="H2" s="153">
        <v>0.8125</v>
      </c>
      <c r="I2" s="45" t="s">
        <v>95</v>
      </c>
    </row>
    <row r="3" spans="1:9" ht="12" customHeight="1">
      <c r="A3" s="148"/>
      <c r="B3" s="152"/>
      <c r="C3" s="152"/>
      <c r="D3" s="152"/>
      <c r="E3" s="152"/>
      <c r="F3" s="152"/>
      <c r="G3" s="152"/>
      <c r="H3" s="153"/>
      <c r="I3" s="138" t="s">
        <v>478</v>
      </c>
    </row>
    <row r="4" spans="1:9" ht="12" customHeight="1">
      <c r="A4" s="41" t="s">
        <v>1</v>
      </c>
      <c r="B4" s="30">
        <v>1117</v>
      </c>
      <c r="C4" s="30">
        <v>2528</v>
      </c>
      <c r="D4" s="30">
        <v>4496</v>
      </c>
      <c r="E4" s="30">
        <v>9164</v>
      </c>
      <c r="F4" s="30">
        <v>11861</v>
      </c>
      <c r="G4" s="30">
        <v>14509</v>
      </c>
      <c r="H4" s="30">
        <v>16233</v>
      </c>
      <c r="I4" s="57">
        <v>22510</v>
      </c>
    </row>
    <row r="5" spans="1:9" ht="12" customHeight="1">
      <c r="A5" s="41" t="s">
        <v>2</v>
      </c>
      <c r="B5" s="30">
        <v>772</v>
      </c>
      <c r="C5" s="30">
        <v>2011</v>
      </c>
      <c r="D5" s="30">
        <v>4114</v>
      </c>
      <c r="E5" s="30">
        <v>9194</v>
      </c>
      <c r="F5" s="30">
        <v>12117</v>
      </c>
      <c r="G5" s="30">
        <v>15258</v>
      </c>
      <c r="H5" s="30">
        <v>17185</v>
      </c>
      <c r="I5" s="30">
        <v>25104</v>
      </c>
    </row>
    <row r="6" spans="1:9" ht="12" customHeight="1">
      <c r="A6" s="42" t="s">
        <v>3</v>
      </c>
      <c r="B6" s="58">
        <f>SUM(B4:B5)</f>
        <v>1889</v>
      </c>
      <c r="C6" s="58">
        <f t="shared" ref="C6:I6" si="0">SUM(C4:C5)</f>
        <v>4539</v>
      </c>
      <c r="D6" s="58">
        <f t="shared" si="0"/>
        <v>8610</v>
      </c>
      <c r="E6" s="58">
        <f t="shared" si="0"/>
        <v>18358</v>
      </c>
      <c r="F6" s="58">
        <f t="shared" si="0"/>
        <v>23978</v>
      </c>
      <c r="G6" s="58">
        <f t="shared" si="0"/>
        <v>29767</v>
      </c>
      <c r="H6" s="58">
        <f t="shared" si="0"/>
        <v>33418</v>
      </c>
      <c r="I6" s="58">
        <f t="shared" si="0"/>
        <v>47614</v>
      </c>
    </row>
    <row r="7" spans="1:9" ht="12" customHeight="1">
      <c r="A7" s="41" t="s">
        <v>0</v>
      </c>
      <c r="B7" s="59">
        <f>B6/148593</f>
        <v>1.271257730848694E-2</v>
      </c>
      <c r="C7" s="59">
        <f t="shared" ref="C7:I7" si="1">C6/148593</f>
        <v>3.0546526417798953E-2</v>
      </c>
      <c r="D7" s="59">
        <f t="shared" si="1"/>
        <v>5.7943510124972238E-2</v>
      </c>
      <c r="E7" s="59">
        <f t="shared" si="1"/>
        <v>0.12354552367877357</v>
      </c>
      <c r="F7" s="59">
        <f t="shared" si="1"/>
        <v>0.16136695537474846</v>
      </c>
      <c r="G7" s="59">
        <f t="shared" si="1"/>
        <v>0.20032572193844933</v>
      </c>
      <c r="H7" s="59">
        <f t="shared" si="1"/>
        <v>0.22489619295659957</v>
      </c>
      <c r="I7" s="59">
        <f t="shared" si="1"/>
        <v>0.32043232184557818</v>
      </c>
    </row>
    <row r="8" spans="1:9">
      <c r="A8" s="1" t="s">
        <v>479</v>
      </c>
    </row>
    <row r="9" spans="1:9">
      <c r="A9" s="1"/>
    </row>
    <row r="18" spans="4:4">
      <c r="D18" s="66"/>
    </row>
  </sheetData>
  <mergeCells count="8">
    <mergeCell ref="G2:G3"/>
    <mergeCell ref="H2:H3"/>
    <mergeCell ref="A2:A3"/>
    <mergeCell ref="B2:B3"/>
    <mergeCell ref="C2:C3"/>
    <mergeCell ref="D2:D3"/>
    <mergeCell ref="E2:E3"/>
    <mergeCell ref="F2:F3"/>
  </mergeCells>
  <phoneticPr fontId="1"/>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1122B-A54A-43A1-A990-4364395385A0}">
  <dimension ref="A1:L18"/>
  <sheetViews>
    <sheetView zoomScale="118" zoomScaleNormal="118" workbookViewId="0">
      <selection activeCell="C3" sqref="C3"/>
    </sheetView>
  </sheetViews>
  <sheetFormatPr defaultColWidth="9" defaultRowHeight="13.5"/>
  <cols>
    <col min="1" max="16384" width="9" style="2"/>
  </cols>
  <sheetData>
    <row r="1" spans="1:12" ht="14.25">
      <c r="A1" s="50" t="s">
        <v>401</v>
      </c>
    </row>
    <row r="2" spans="1:12" ht="12" customHeight="1">
      <c r="A2" s="148" t="s">
        <v>64</v>
      </c>
      <c r="B2" s="148" t="s">
        <v>96</v>
      </c>
      <c r="C2" s="148"/>
      <c r="D2" s="148"/>
      <c r="E2" s="148"/>
      <c r="F2" s="148" t="s">
        <v>97</v>
      </c>
      <c r="G2" s="148"/>
      <c r="H2" s="148"/>
      <c r="I2" s="148"/>
      <c r="J2" s="148"/>
      <c r="K2" s="148"/>
      <c r="L2" s="148" t="s">
        <v>48</v>
      </c>
    </row>
    <row r="3" spans="1:12" ht="12" customHeight="1">
      <c r="A3" s="148"/>
      <c r="B3" s="42" t="s">
        <v>49</v>
      </c>
      <c r="C3" s="42" t="s">
        <v>50</v>
      </c>
      <c r="D3" s="42" t="s">
        <v>51</v>
      </c>
      <c r="E3" s="42" t="s">
        <v>3</v>
      </c>
      <c r="F3" s="42" t="s">
        <v>49</v>
      </c>
      <c r="G3" s="42" t="s">
        <v>50</v>
      </c>
      <c r="H3" s="42" t="s">
        <v>51</v>
      </c>
      <c r="I3" s="42" t="s">
        <v>3</v>
      </c>
      <c r="J3" s="42" t="s">
        <v>98</v>
      </c>
      <c r="K3" s="42" t="s">
        <v>99</v>
      </c>
      <c r="L3" s="148"/>
    </row>
    <row r="4" spans="1:12" ht="12" customHeight="1">
      <c r="A4" s="41" t="s">
        <v>309</v>
      </c>
      <c r="B4" s="32">
        <v>6</v>
      </c>
      <c r="C4" s="32">
        <v>14</v>
      </c>
      <c r="D4" s="32">
        <v>1</v>
      </c>
      <c r="E4" s="32">
        <f>SUM(B4:D4)</f>
        <v>21</v>
      </c>
      <c r="F4" s="32">
        <v>3</v>
      </c>
      <c r="G4" s="32">
        <v>1</v>
      </c>
      <c r="H4" s="32">
        <v>0</v>
      </c>
      <c r="I4" s="32">
        <f>SUM(F4:H4)</f>
        <v>4</v>
      </c>
      <c r="J4" s="139">
        <v>4</v>
      </c>
      <c r="K4" s="139">
        <v>0</v>
      </c>
      <c r="L4" s="40">
        <v>0</v>
      </c>
    </row>
    <row r="18" spans="4:4">
      <c r="D18" s="66"/>
    </row>
  </sheetData>
  <mergeCells count="4">
    <mergeCell ref="A2:A3"/>
    <mergeCell ref="B2:E2"/>
    <mergeCell ref="F2:K2"/>
    <mergeCell ref="L2:L3"/>
  </mergeCells>
  <phoneticPr fontId="1"/>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93300-FC82-469A-8CBC-DE6F33B5ECB3}">
  <dimension ref="A1:H18"/>
  <sheetViews>
    <sheetView zoomScale="106" zoomScaleNormal="106" workbookViewId="0">
      <selection activeCell="F5" sqref="F5"/>
    </sheetView>
  </sheetViews>
  <sheetFormatPr defaultColWidth="9" defaultRowHeight="13.5"/>
  <cols>
    <col min="1" max="1" width="9" style="2" customWidth="1"/>
    <col min="2" max="16384" width="9" style="2"/>
  </cols>
  <sheetData>
    <row r="1" spans="1:8" ht="14.25">
      <c r="A1" s="50" t="s">
        <v>52</v>
      </c>
    </row>
    <row r="2" spans="1:8" ht="12" customHeight="1">
      <c r="A2" s="148" t="s">
        <v>37</v>
      </c>
      <c r="B2" s="148"/>
      <c r="C2" s="148"/>
      <c r="D2" s="148"/>
      <c r="E2" s="148" t="s">
        <v>100</v>
      </c>
      <c r="F2" s="148"/>
      <c r="G2" s="148"/>
      <c r="H2" s="148"/>
    </row>
    <row r="3" spans="1:8" ht="24.75" customHeight="1">
      <c r="A3" s="47" t="s">
        <v>37</v>
      </c>
      <c r="B3" s="47" t="s">
        <v>53</v>
      </c>
      <c r="C3" s="42" t="s">
        <v>121</v>
      </c>
      <c r="D3" s="42" t="s">
        <v>54</v>
      </c>
      <c r="E3" s="42" t="s">
        <v>55</v>
      </c>
      <c r="F3" s="42" t="s">
        <v>56</v>
      </c>
      <c r="G3" s="42" t="s">
        <v>57</v>
      </c>
      <c r="H3" s="42" t="s">
        <v>54</v>
      </c>
    </row>
    <row r="4" spans="1:8" ht="12" customHeight="1">
      <c r="A4" s="69">
        <v>40</v>
      </c>
      <c r="B4" s="69">
        <v>0</v>
      </c>
      <c r="C4" s="69">
        <v>0</v>
      </c>
      <c r="D4" s="69">
        <f>SUM(A4:C4)</f>
        <v>40</v>
      </c>
      <c r="E4" s="69">
        <v>0</v>
      </c>
      <c r="F4" s="69">
        <v>120</v>
      </c>
      <c r="G4" s="69">
        <v>120</v>
      </c>
      <c r="H4" s="69">
        <f>SUM(E4:G4)</f>
        <v>240</v>
      </c>
    </row>
    <row r="18" spans="4:4">
      <c r="D18" s="66"/>
    </row>
  </sheetData>
  <mergeCells count="2">
    <mergeCell ref="A2:D2"/>
    <mergeCell ref="E2:H2"/>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EA7B8-A8A5-4B50-ABDE-4D4209542293}">
  <dimension ref="A1:D18"/>
  <sheetViews>
    <sheetView zoomScale="98" zoomScaleNormal="98" workbookViewId="0">
      <selection activeCell="C3" sqref="C3"/>
    </sheetView>
  </sheetViews>
  <sheetFormatPr defaultColWidth="9" defaultRowHeight="13.5"/>
  <cols>
    <col min="1" max="1" width="29.75" style="2" customWidth="1"/>
    <col min="2" max="2" width="24.75" style="2" customWidth="1"/>
    <col min="3" max="3" width="29.5" style="2" customWidth="1"/>
    <col min="4" max="4" width="13.625" style="2" customWidth="1"/>
    <col min="5" max="16384" width="9" style="2"/>
  </cols>
  <sheetData>
    <row r="1" spans="1:4" ht="14.25">
      <c r="A1" s="50" t="s">
        <v>58</v>
      </c>
    </row>
    <row r="2" spans="1:4" ht="12" customHeight="1">
      <c r="A2" s="42" t="s">
        <v>59</v>
      </c>
      <c r="B2" s="42" t="s">
        <v>60</v>
      </c>
      <c r="C2" s="42" t="s">
        <v>61</v>
      </c>
      <c r="D2" s="42" t="s">
        <v>62</v>
      </c>
    </row>
    <row r="3" spans="1:4" ht="12" customHeight="1">
      <c r="A3" s="6" t="s">
        <v>109</v>
      </c>
      <c r="B3" s="6" t="s">
        <v>110</v>
      </c>
      <c r="C3" s="75" t="s">
        <v>311</v>
      </c>
      <c r="D3" s="154" t="s">
        <v>211</v>
      </c>
    </row>
    <row r="4" spans="1:4" ht="12" customHeight="1">
      <c r="A4" s="6" t="s">
        <v>208</v>
      </c>
      <c r="B4" s="6" t="s">
        <v>111</v>
      </c>
      <c r="C4" s="75" t="s">
        <v>312</v>
      </c>
      <c r="D4" s="155"/>
    </row>
    <row r="5" spans="1:4" ht="12" customHeight="1">
      <c r="A5" s="6" t="s">
        <v>114</v>
      </c>
      <c r="B5" s="6" t="s">
        <v>112</v>
      </c>
      <c r="C5" s="154" t="s">
        <v>310</v>
      </c>
      <c r="D5" s="155"/>
    </row>
    <row r="6" spans="1:4" ht="12" customHeight="1">
      <c r="A6" s="6" t="s">
        <v>209</v>
      </c>
      <c r="B6" s="6" t="s">
        <v>101</v>
      </c>
      <c r="C6" s="155"/>
      <c r="D6" s="155"/>
    </row>
    <row r="7" spans="1:4" ht="12" customHeight="1">
      <c r="A7" s="6" t="s">
        <v>210</v>
      </c>
      <c r="B7" s="6" t="s">
        <v>113</v>
      </c>
      <c r="C7" s="156"/>
      <c r="D7" s="156"/>
    </row>
    <row r="18" spans="4:4">
      <c r="D18" s="66"/>
    </row>
  </sheetData>
  <mergeCells count="2">
    <mergeCell ref="C5:C7"/>
    <mergeCell ref="D3:D7"/>
  </mergeCells>
  <phoneticPr fontId="1"/>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DA3D9-C0AF-42BB-AE70-261B18352B7F}">
  <sheetPr>
    <pageSetUpPr fitToPage="1"/>
  </sheetPr>
  <dimension ref="A1:F47"/>
  <sheetViews>
    <sheetView zoomScale="124" zoomScaleNormal="124" workbookViewId="0">
      <selection activeCell="A21" sqref="A21"/>
    </sheetView>
  </sheetViews>
  <sheetFormatPr defaultColWidth="9" defaultRowHeight="13.5"/>
  <cols>
    <col min="1" max="1" width="12" style="2" customWidth="1"/>
    <col min="2" max="6" width="13" style="2" customWidth="1"/>
    <col min="7" max="16384" width="9" style="2"/>
  </cols>
  <sheetData>
    <row r="1" spans="1:6" ht="14.25">
      <c r="A1" s="50" t="s">
        <v>300</v>
      </c>
    </row>
    <row r="2" spans="1:6">
      <c r="A2" s="51" t="s">
        <v>102</v>
      </c>
    </row>
    <row r="3" spans="1:6" ht="12" customHeight="1">
      <c r="A3" s="42" t="s">
        <v>63</v>
      </c>
      <c r="B3" s="42" t="s">
        <v>37</v>
      </c>
      <c r="C3" s="148" t="s">
        <v>38</v>
      </c>
      <c r="D3" s="148"/>
      <c r="E3" s="148"/>
      <c r="F3" s="148"/>
    </row>
    <row r="4" spans="1:6" ht="12" customHeight="1">
      <c r="A4" s="41" t="s">
        <v>313</v>
      </c>
      <c r="B4" s="44" t="s">
        <v>212</v>
      </c>
      <c r="C4" s="44" t="s">
        <v>220</v>
      </c>
      <c r="D4" s="6" t="s">
        <v>219</v>
      </c>
      <c r="E4" s="77" t="s">
        <v>222</v>
      </c>
      <c r="F4" s="77" t="s">
        <v>225</v>
      </c>
    </row>
    <row r="5" spans="1:6" ht="12" customHeight="1">
      <c r="A5" s="73" t="s">
        <v>315</v>
      </c>
      <c r="B5" s="44" t="s">
        <v>336</v>
      </c>
      <c r="C5" s="77" t="s">
        <v>222</v>
      </c>
      <c r="D5" s="6" t="s">
        <v>221</v>
      </c>
      <c r="E5" s="44" t="s">
        <v>361</v>
      </c>
      <c r="F5" s="6" t="s">
        <v>219</v>
      </c>
    </row>
    <row r="6" spans="1:6" ht="12" customHeight="1">
      <c r="A6" s="73" t="s">
        <v>316</v>
      </c>
      <c r="B6" s="44" t="s">
        <v>337</v>
      </c>
      <c r="C6" s="6" t="s">
        <v>221</v>
      </c>
      <c r="D6" s="77" t="s">
        <v>225</v>
      </c>
      <c r="E6" s="6" t="s">
        <v>219</v>
      </c>
      <c r="F6" s="77" t="s">
        <v>224</v>
      </c>
    </row>
    <row r="7" spans="1:6" ht="12" customHeight="1">
      <c r="A7" s="73" t="s">
        <v>317</v>
      </c>
      <c r="B7" s="74" t="s">
        <v>216</v>
      </c>
      <c r="C7" s="44" t="s">
        <v>362</v>
      </c>
      <c r="D7" s="44" t="s">
        <v>223</v>
      </c>
      <c r="E7" s="77" t="s">
        <v>225</v>
      </c>
      <c r="F7" s="77" t="s">
        <v>220</v>
      </c>
    </row>
    <row r="8" spans="1:6" ht="12" customHeight="1">
      <c r="A8" s="73" t="s">
        <v>318</v>
      </c>
      <c r="B8" s="44" t="s">
        <v>218</v>
      </c>
      <c r="C8" s="44" t="s">
        <v>226</v>
      </c>
      <c r="D8" s="44" t="s">
        <v>363</v>
      </c>
      <c r="E8" s="44" t="s">
        <v>227</v>
      </c>
      <c r="F8" s="44"/>
    </row>
    <row r="9" spans="1:6" ht="12" customHeight="1">
      <c r="A9" s="73" t="s">
        <v>319</v>
      </c>
      <c r="B9" s="74" t="s">
        <v>218</v>
      </c>
      <c r="C9" s="6" t="s">
        <v>240</v>
      </c>
      <c r="D9" s="6" t="s">
        <v>228</v>
      </c>
      <c r="E9" s="77" t="s">
        <v>227</v>
      </c>
      <c r="F9" s="44"/>
    </row>
    <row r="10" spans="1:6" ht="12" customHeight="1">
      <c r="A10" s="73" t="s">
        <v>320</v>
      </c>
      <c r="B10" s="27" t="s">
        <v>480</v>
      </c>
      <c r="C10" s="6" t="s">
        <v>364</v>
      </c>
      <c r="D10" s="6" t="s">
        <v>365</v>
      </c>
      <c r="E10" s="6" t="s">
        <v>366</v>
      </c>
      <c r="F10" s="6" t="s">
        <v>367</v>
      </c>
    </row>
    <row r="11" spans="1:6" ht="12" customHeight="1">
      <c r="A11" s="73" t="s">
        <v>314</v>
      </c>
      <c r="B11" s="27" t="s">
        <v>480</v>
      </c>
      <c r="C11" s="6" t="s">
        <v>262</v>
      </c>
      <c r="D11" s="6" t="s">
        <v>368</v>
      </c>
      <c r="E11" s="6"/>
      <c r="F11" s="6"/>
    </row>
    <row r="12" spans="1:6" ht="12" customHeight="1">
      <c r="A12" s="14" t="s">
        <v>325</v>
      </c>
      <c r="B12" s="74" t="s">
        <v>214</v>
      </c>
      <c r="C12" s="6" t="s">
        <v>369</v>
      </c>
      <c r="D12" s="6" t="s">
        <v>370</v>
      </c>
      <c r="E12" s="6"/>
      <c r="F12" s="6"/>
    </row>
    <row r="13" spans="1:6" ht="12" customHeight="1">
      <c r="A13" s="14" t="s">
        <v>324</v>
      </c>
      <c r="B13" s="74" t="s">
        <v>217</v>
      </c>
      <c r="C13" s="6" t="s">
        <v>371</v>
      </c>
      <c r="D13" s="6" t="s">
        <v>372</v>
      </c>
      <c r="E13" s="6"/>
      <c r="F13" s="6"/>
    </row>
    <row r="14" spans="1:6" ht="12" customHeight="1">
      <c r="A14" s="14" t="s">
        <v>323</v>
      </c>
      <c r="B14" s="44" t="s">
        <v>489</v>
      </c>
      <c r="C14" s="6" t="s">
        <v>231</v>
      </c>
      <c r="D14" s="6" t="s">
        <v>373</v>
      </c>
      <c r="E14" s="6" t="s">
        <v>206</v>
      </c>
      <c r="F14" s="6" t="s">
        <v>230</v>
      </c>
    </row>
    <row r="15" spans="1:6" ht="12" customHeight="1">
      <c r="A15" s="14" t="s">
        <v>326</v>
      </c>
      <c r="B15" s="44" t="s">
        <v>338</v>
      </c>
      <c r="C15" s="6" t="s">
        <v>232</v>
      </c>
      <c r="D15" s="6" t="s">
        <v>234</v>
      </c>
      <c r="E15" s="6"/>
      <c r="F15" s="6"/>
    </row>
    <row r="16" spans="1:6" ht="12" customHeight="1">
      <c r="A16" s="14" t="s">
        <v>327</v>
      </c>
      <c r="B16" s="74" t="s">
        <v>338</v>
      </c>
      <c r="C16" s="6" t="s">
        <v>233</v>
      </c>
      <c r="D16" s="6" t="s">
        <v>373</v>
      </c>
      <c r="E16" s="6" t="s">
        <v>232</v>
      </c>
      <c r="F16" s="6"/>
    </row>
    <row r="17" spans="1:6" ht="12" customHeight="1">
      <c r="A17" s="14" t="s">
        <v>328</v>
      </c>
      <c r="B17" s="44" t="s">
        <v>215</v>
      </c>
      <c r="C17" s="6" t="s">
        <v>233</v>
      </c>
      <c r="D17" s="44" t="s">
        <v>206</v>
      </c>
      <c r="E17" s="44"/>
      <c r="F17" s="6"/>
    </row>
    <row r="18" spans="1:6" ht="12" customHeight="1">
      <c r="A18" s="14" t="s">
        <v>329</v>
      </c>
      <c r="B18" s="74" t="s">
        <v>215</v>
      </c>
      <c r="C18" s="44" t="s">
        <v>230</v>
      </c>
      <c r="D18" s="27" t="s">
        <v>235</v>
      </c>
      <c r="E18" s="77" t="s">
        <v>231</v>
      </c>
      <c r="F18" s="6"/>
    </row>
    <row r="19" spans="1:6" ht="12" customHeight="1">
      <c r="A19" s="14" t="s">
        <v>330</v>
      </c>
      <c r="B19" s="74" t="s">
        <v>213</v>
      </c>
      <c r="C19" s="44" t="s">
        <v>207</v>
      </c>
      <c r="D19" s="44" t="s">
        <v>231</v>
      </c>
      <c r="E19" s="44"/>
      <c r="F19" s="6"/>
    </row>
    <row r="20" spans="1:6">
      <c r="A20" s="51" t="s">
        <v>495</v>
      </c>
    </row>
    <row r="21" spans="1:6" ht="12" customHeight="1">
      <c r="A21" s="42" t="s">
        <v>63</v>
      </c>
      <c r="B21" s="42" t="s">
        <v>37</v>
      </c>
      <c r="C21" s="148" t="s">
        <v>38</v>
      </c>
      <c r="D21" s="148"/>
      <c r="E21" s="148"/>
      <c r="F21" s="148"/>
    </row>
    <row r="22" spans="1:6" ht="12" customHeight="1">
      <c r="A22" s="14" t="s">
        <v>325</v>
      </c>
      <c r="B22" s="44" t="s">
        <v>236</v>
      </c>
      <c r="C22" s="44" t="s">
        <v>242</v>
      </c>
      <c r="D22" s="44" t="s">
        <v>246</v>
      </c>
      <c r="E22" s="77" t="s">
        <v>245</v>
      </c>
      <c r="F22" s="6"/>
    </row>
    <row r="23" spans="1:6" ht="12" customHeight="1">
      <c r="A23" s="14" t="s">
        <v>321</v>
      </c>
      <c r="B23" s="44" t="s">
        <v>339</v>
      </c>
      <c r="C23" s="44" t="s">
        <v>374</v>
      </c>
      <c r="D23" s="44" t="s">
        <v>249</v>
      </c>
      <c r="E23" s="44"/>
      <c r="F23" s="6"/>
    </row>
    <row r="24" spans="1:6" ht="12" customHeight="1">
      <c r="A24" s="14" t="s">
        <v>322</v>
      </c>
      <c r="B24" s="44" t="s">
        <v>340</v>
      </c>
      <c r="C24" s="6" t="s">
        <v>248</v>
      </c>
      <c r="D24" s="77" t="s">
        <v>249</v>
      </c>
      <c r="E24" s="77" t="s">
        <v>242</v>
      </c>
      <c r="F24" s="44"/>
    </row>
    <row r="25" spans="1:6" ht="12" customHeight="1">
      <c r="A25" s="14" t="s">
        <v>331</v>
      </c>
      <c r="B25" s="44" t="s">
        <v>341</v>
      </c>
      <c r="C25" s="77" t="s">
        <v>246</v>
      </c>
      <c r="D25" s="77" t="s">
        <v>242</v>
      </c>
      <c r="E25" s="77" t="s">
        <v>249</v>
      </c>
      <c r="F25" s="6"/>
    </row>
    <row r="26" spans="1:6" ht="12" customHeight="1">
      <c r="A26" s="14" t="s">
        <v>332</v>
      </c>
      <c r="B26" s="44" t="s">
        <v>239</v>
      </c>
      <c r="C26" s="6" t="s">
        <v>244</v>
      </c>
      <c r="D26" s="44" t="s">
        <v>375</v>
      </c>
      <c r="E26" s="44"/>
      <c r="F26" s="6"/>
    </row>
    <row r="27" spans="1:6" ht="12" customHeight="1">
      <c r="A27" s="14" t="s">
        <v>333</v>
      </c>
      <c r="B27" s="44" t="s">
        <v>237</v>
      </c>
      <c r="C27" s="6" t="s">
        <v>247</v>
      </c>
      <c r="D27" s="44" t="s">
        <v>249</v>
      </c>
      <c r="E27" s="77" t="s">
        <v>245</v>
      </c>
      <c r="F27" s="6"/>
    </row>
    <row r="28" spans="1:6" ht="12" customHeight="1">
      <c r="A28" s="14" t="s">
        <v>334</v>
      </c>
      <c r="B28" s="44" t="s">
        <v>237</v>
      </c>
      <c r="C28" s="6" t="s">
        <v>241</v>
      </c>
      <c r="D28" s="44" t="s">
        <v>243</v>
      </c>
      <c r="E28" s="6"/>
      <c r="F28" s="44"/>
    </row>
    <row r="29" spans="1:6" ht="12" customHeight="1">
      <c r="A29" s="14" t="s">
        <v>335</v>
      </c>
      <c r="B29" s="44" t="s">
        <v>342</v>
      </c>
      <c r="C29" s="6" t="s">
        <v>242</v>
      </c>
      <c r="D29" s="77" t="s">
        <v>246</v>
      </c>
      <c r="E29" s="6" t="s">
        <v>247</v>
      </c>
      <c r="F29" s="44"/>
    </row>
    <row r="30" spans="1:6">
      <c r="A30" s="51" t="s">
        <v>491</v>
      </c>
    </row>
    <row r="31" spans="1:6" ht="12" customHeight="1">
      <c r="A31" s="42" t="s">
        <v>63</v>
      </c>
      <c r="B31" s="42" t="s">
        <v>37</v>
      </c>
      <c r="C31" s="148" t="s">
        <v>38</v>
      </c>
      <c r="D31" s="148"/>
      <c r="E31" s="148"/>
      <c r="F31" s="148"/>
    </row>
    <row r="32" spans="1:6" ht="12" customHeight="1">
      <c r="A32" s="18">
        <v>45021</v>
      </c>
      <c r="B32" s="44" t="s">
        <v>250</v>
      </c>
      <c r="C32" s="44" t="s">
        <v>376</v>
      </c>
      <c r="D32" s="44" t="s">
        <v>221</v>
      </c>
      <c r="E32" s="44" t="s">
        <v>255</v>
      </c>
      <c r="F32" s="6"/>
    </row>
    <row r="33" spans="1:6" ht="12" customHeight="1">
      <c r="A33" s="18">
        <v>45022</v>
      </c>
      <c r="B33" s="44" t="s">
        <v>343</v>
      </c>
      <c r="C33" s="44" t="s">
        <v>376</v>
      </c>
      <c r="D33" s="44" t="s">
        <v>377</v>
      </c>
      <c r="E33" s="44" t="s">
        <v>378</v>
      </c>
      <c r="F33" s="6" t="s">
        <v>256</v>
      </c>
    </row>
    <row r="34" spans="1:6" ht="12" customHeight="1">
      <c r="A34" s="18">
        <v>45023</v>
      </c>
      <c r="B34" s="44" t="s">
        <v>344</v>
      </c>
      <c r="C34" s="6" t="s">
        <v>222</v>
      </c>
      <c r="D34" s="77" t="s">
        <v>376</v>
      </c>
      <c r="E34" s="6" t="s">
        <v>359</v>
      </c>
      <c r="F34" s="44"/>
    </row>
    <row r="35" spans="1:6" ht="12" customHeight="1">
      <c r="A35" s="18">
        <v>45024</v>
      </c>
      <c r="B35" s="44" t="s">
        <v>251</v>
      </c>
      <c r="C35" s="44" t="s">
        <v>103</v>
      </c>
      <c r="D35" s="6" t="s">
        <v>256</v>
      </c>
      <c r="E35" s="44" t="s">
        <v>223</v>
      </c>
      <c r="F35" s="6"/>
    </row>
    <row r="36" spans="1:6">
      <c r="A36" s="51" t="s">
        <v>494</v>
      </c>
    </row>
    <row r="37" spans="1:6" ht="12" customHeight="1">
      <c r="A37" s="42" t="s">
        <v>63</v>
      </c>
      <c r="B37" s="42" t="s">
        <v>37</v>
      </c>
      <c r="C37" s="148" t="s">
        <v>38</v>
      </c>
      <c r="D37" s="148"/>
      <c r="E37" s="148"/>
      <c r="F37" s="148"/>
    </row>
    <row r="38" spans="1:6" ht="12" customHeight="1">
      <c r="A38" s="18">
        <v>45021</v>
      </c>
      <c r="B38" s="44" t="s">
        <v>252</v>
      </c>
      <c r="C38" s="44" t="s">
        <v>379</v>
      </c>
      <c r="D38" s="44" t="s">
        <v>258</v>
      </c>
      <c r="E38" s="44" t="s">
        <v>259</v>
      </c>
      <c r="F38" s="6"/>
    </row>
    <row r="39" spans="1:6" ht="12" customHeight="1">
      <c r="A39" s="18">
        <v>45022</v>
      </c>
      <c r="B39" s="44" t="s">
        <v>345</v>
      </c>
      <c r="C39" s="77" t="s">
        <v>229</v>
      </c>
      <c r="D39" s="44" t="s">
        <v>227</v>
      </c>
      <c r="E39" s="44"/>
      <c r="F39" s="6"/>
    </row>
    <row r="40" spans="1:6" ht="12" customHeight="1">
      <c r="A40" s="18">
        <v>45023</v>
      </c>
      <c r="B40" s="44" t="s">
        <v>346</v>
      </c>
      <c r="C40" s="6" t="s">
        <v>257</v>
      </c>
      <c r="D40" s="44" t="s">
        <v>226</v>
      </c>
      <c r="E40" s="6" t="s">
        <v>380</v>
      </c>
      <c r="F40" s="44"/>
    </row>
    <row r="41" spans="1:6" ht="12" customHeight="1">
      <c r="A41" s="18">
        <v>45024</v>
      </c>
      <c r="B41" s="74" t="s">
        <v>252</v>
      </c>
      <c r="C41" s="44" t="s">
        <v>381</v>
      </c>
      <c r="D41" s="44" t="s">
        <v>258</v>
      </c>
      <c r="E41" s="44" t="s">
        <v>259</v>
      </c>
      <c r="F41" s="6"/>
    </row>
    <row r="42" spans="1:6">
      <c r="A42" s="51" t="s">
        <v>493</v>
      </c>
    </row>
    <row r="43" spans="1:6" ht="12" customHeight="1">
      <c r="A43" s="42" t="s">
        <v>63</v>
      </c>
      <c r="B43" s="42" t="s">
        <v>37</v>
      </c>
      <c r="C43" s="148" t="s">
        <v>38</v>
      </c>
      <c r="D43" s="148"/>
      <c r="E43" s="148"/>
      <c r="F43" s="148"/>
    </row>
    <row r="44" spans="1:6" ht="12" customHeight="1">
      <c r="A44" s="18">
        <v>45021</v>
      </c>
      <c r="B44" s="44" t="s">
        <v>253</v>
      </c>
      <c r="C44" s="44" t="s">
        <v>260</v>
      </c>
      <c r="D44" s="44" t="s">
        <v>263</v>
      </c>
      <c r="E44" s="44"/>
      <c r="F44" s="6"/>
    </row>
    <row r="45" spans="1:6" ht="12" customHeight="1">
      <c r="A45" s="18">
        <v>45022</v>
      </c>
      <c r="B45" s="44" t="s">
        <v>347</v>
      </c>
      <c r="C45" s="77" t="s">
        <v>261</v>
      </c>
      <c r="D45" s="44" t="s">
        <v>382</v>
      </c>
      <c r="E45" s="44"/>
      <c r="F45" s="6"/>
    </row>
    <row r="46" spans="1:6" ht="12" customHeight="1">
      <c r="A46" s="18">
        <v>45023</v>
      </c>
      <c r="B46" s="44" t="s">
        <v>238</v>
      </c>
      <c r="C46" s="6" t="s">
        <v>263</v>
      </c>
      <c r="D46" s="44" t="s">
        <v>371</v>
      </c>
      <c r="E46" s="6"/>
      <c r="F46" s="44"/>
    </row>
    <row r="47" spans="1:6" ht="12" customHeight="1">
      <c r="A47" s="18">
        <v>45024</v>
      </c>
      <c r="B47" s="44" t="s">
        <v>254</v>
      </c>
      <c r="C47" s="77" t="s">
        <v>264</v>
      </c>
      <c r="D47" s="77" t="s">
        <v>382</v>
      </c>
      <c r="E47" s="44"/>
      <c r="F47" s="6"/>
    </row>
  </sheetData>
  <mergeCells count="5">
    <mergeCell ref="C21:F21"/>
    <mergeCell ref="C31:F31"/>
    <mergeCell ref="C37:F37"/>
    <mergeCell ref="C43:F43"/>
    <mergeCell ref="C3:F3"/>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F952C-6789-46E8-860B-73A804C86293}">
  <dimension ref="A1:G18"/>
  <sheetViews>
    <sheetView zoomScale="124" zoomScaleNormal="124" workbookViewId="0">
      <selection activeCell="C3" sqref="C3"/>
    </sheetView>
  </sheetViews>
  <sheetFormatPr defaultColWidth="9" defaultRowHeight="13.5"/>
  <cols>
    <col min="1" max="1" width="9" style="2"/>
    <col min="2" max="7" width="13.375" style="2" customWidth="1"/>
    <col min="8" max="16384" width="9" style="2"/>
  </cols>
  <sheetData>
    <row r="1" spans="1:7" ht="14.25">
      <c r="A1" s="50" t="s">
        <v>400</v>
      </c>
    </row>
    <row r="2" spans="1:7" ht="24.75" customHeight="1">
      <c r="A2" s="48" t="s">
        <v>64</v>
      </c>
      <c r="B2" s="16" t="s">
        <v>117</v>
      </c>
      <c r="C2" s="16" t="s">
        <v>265</v>
      </c>
      <c r="D2" s="16" t="s">
        <v>114</v>
      </c>
      <c r="E2" s="16" t="s">
        <v>115</v>
      </c>
      <c r="F2" s="16" t="s">
        <v>116</v>
      </c>
      <c r="G2" s="49" t="s">
        <v>54</v>
      </c>
    </row>
    <row r="3" spans="1:7" ht="12" customHeight="1">
      <c r="A3" s="41" t="s">
        <v>1</v>
      </c>
      <c r="B3" s="31">
        <v>1734</v>
      </c>
      <c r="C3" s="31">
        <v>1698</v>
      </c>
      <c r="D3" s="31">
        <v>620</v>
      </c>
      <c r="E3" s="31">
        <v>665</v>
      </c>
      <c r="F3" s="31">
        <v>603</v>
      </c>
      <c r="G3" s="31">
        <f>SUM(B3:F3)</f>
        <v>5320</v>
      </c>
    </row>
    <row r="4" spans="1:7" ht="12" customHeight="1">
      <c r="A4" s="41" t="s">
        <v>2</v>
      </c>
      <c r="B4" s="31">
        <v>2451</v>
      </c>
      <c r="C4" s="31">
        <v>1951</v>
      </c>
      <c r="D4" s="31">
        <v>818</v>
      </c>
      <c r="E4" s="31">
        <v>918</v>
      </c>
      <c r="F4" s="31">
        <v>705</v>
      </c>
      <c r="G4" s="31">
        <f>SUM(B4:F4)</f>
        <v>6843</v>
      </c>
    </row>
    <row r="5" spans="1:7" ht="12" customHeight="1">
      <c r="A5" s="41" t="s">
        <v>3</v>
      </c>
      <c r="B5" s="31">
        <f>B3+B4</f>
        <v>4185</v>
      </c>
      <c r="C5" s="31">
        <f t="shared" ref="C5:F5" si="0">C3+C4</f>
        <v>3649</v>
      </c>
      <c r="D5" s="31">
        <f t="shared" si="0"/>
        <v>1438</v>
      </c>
      <c r="E5" s="31">
        <f t="shared" si="0"/>
        <v>1583</v>
      </c>
      <c r="F5" s="31">
        <f t="shared" si="0"/>
        <v>1308</v>
      </c>
      <c r="G5" s="31">
        <f>G3+G4</f>
        <v>12163</v>
      </c>
    </row>
    <row r="6" spans="1:7" ht="14.25">
      <c r="A6" s="52"/>
    </row>
    <row r="18" spans="4:4">
      <c r="D18" s="66"/>
    </row>
  </sheetData>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28</vt:i4>
      </vt:variant>
    </vt:vector>
  </HeadingPairs>
  <TitlesOfParts>
    <vt:vector size="28" baseType="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2024-01-09T05:41:51Z</dcterms:modified>
</cp:coreProperties>
</file>